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作業中】★R6改正用★　指定・届出等様式一式\20240330修正中__00  介護給付費等\01　提出書類\アップ用・修正済（者）\様式\"/>
    </mc:Choice>
  </mc:AlternateContent>
  <bookViews>
    <workbookView xWindow="0" yWindow="0" windowWidth="20490" windowHeight="7680" tabRatio="996" firstSheet="16" activeTab="18"/>
  </bookViews>
  <sheets>
    <sheet name="９人員配置体制（ＧＨ）その１" sheetId="6" r:id="rId1"/>
    <sheet name="９－１人員配置体制（ＧＨ）その２" sheetId="1" r:id="rId2"/>
    <sheet name="９－２人員配置体制（ＧＨ）その３" sheetId="2" r:id="rId3"/>
    <sheet name="※削除不可（９データ）" sheetId="5" state="hidden" r:id="rId4"/>
    <sheet name="【記入例】９(ＧＨ)その１" sheetId="7" r:id="rId5"/>
    <sheet name="【記入例】9-１(ＧＨ)その２" sheetId="8" r:id="rId6"/>
    <sheet name="【記入例】９－２（ＧＨ）その３" sheetId="9" r:id="rId7"/>
    <sheet name="※削除不可（９記入例計算式データ）" sheetId="10" state="hidden" r:id="rId8"/>
    <sheet name="10夜間支援体制等加算（ＧＨ）" sheetId="13" r:id="rId9"/>
    <sheet name="10夜間支援体制等加算（ＧＨ） (記入例)" sheetId="14" r:id="rId10"/>
    <sheet name="10-2夜間支援体制等加算（宿泊型自立訓練）" sheetId="15" r:id="rId11"/>
    <sheet name="11夜勤職員配置体制加算（施設入所）" sheetId="21" r:id="rId12"/>
    <sheet name="12常勤看護職員配置等加算・看護職員配置加算" sheetId="26" r:id="rId13"/>
    <sheet name="13通勤者生活支援" sheetId="20" r:id="rId14"/>
    <sheet name="14重度障害者支援加算（共同生活援助）" sheetId="27" r:id="rId15"/>
    <sheet name="15重度障害者支援加算Ⅰ（施設入所支援）" sheetId="22" r:id="rId16"/>
    <sheet name="15-1重度障害者支援加算Ⅰ（生活介護）" sheetId="23" r:id="rId17"/>
    <sheet name="15-2重度障害者支援加算Ⅱ・Ⅲ（生活介護・施設入所支援）" sheetId="24" r:id="rId18"/>
    <sheet name="15-3重度障害者支援加算（短期入所）" sheetId="25" r:id="rId19"/>
  </sheets>
  <definedNames>
    <definedName name="_xlnm._FilterDatabase" localSheetId="5" hidden="1">'【記入例】9-１(ＧＨ)その２'!$A$13:$CJ$363</definedName>
    <definedName name="_xlnm._FilterDatabase" localSheetId="1" hidden="1">'９－１人員配置体制（ＧＨ）その２'!$A$13:$CJ$363</definedName>
    <definedName name="_kk06">#REF!</definedName>
    <definedName name="Avrg">#REF!</definedName>
    <definedName name="KK_03">#REF!</definedName>
    <definedName name="KK_06">#REF!</definedName>
    <definedName name="KK2_3">#REF!</definedName>
    <definedName name="_xlnm.Print_Area" localSheetId="4">'【記入例】９(ＧＨ)その１'!$A$1:$BT$57</definedName>
    <definedName name="_xlnm.Print_Area" localSheetId="5">'【記入例】9-１(ＧＨ)その２'!$A$1:$P$103</definedName>
    <definedName name="_xlnm.Print_Area" localSheetId="6">'【記入例】９－２（ＧＨ）その３'!$D$1:$AK$176</definedName>
    <definedName name="_xlnm.Print_Area" localSheetId="12">'12常勤看護職員配置等加算・看護職員配置加算'!$A$1:$H$36</definedName>
    <definedName name="_xlnm.Print_Area" localSheetId="14">'14重度障害者支援加算（共同生活援助）'!$A$1:$AH$48</definedName>
    <definedName name="_xlnm.Print_Area" localSheetId="16">'15-1重度障害者支援加算Ⅰ（生活介護）'!$A$1:$AM$33</definedName>
    <definedName name="_xlnm.Print_Area" localSheetId="17">'15-2重度障害者支援加算Ⅱ・Ⅲ（生活介護・施設入所支援）'!$A$1:$J$25</definedName>
    <definedName name="_xlnm.Print_Area" localSheetId="18">'15-3重度障害者支援加算（短期入所）'!$A$1:$H$27</definedName>
    <definedName name="_xlnm.Print_Area" localSheetId="15">'15重度障害者支援加算Ⅰ（施設入所支援）'!$B$1:$AL$43</definedName>
    <definedName name="_xlnm.Print_Area" localSheetId="1">'９－１人員配置体制（ＧＨ）その２'!$A$1:$P$364</definedName>
    <definedName name="_xlnm.Print_Area" localSheetId="2">'９－２人員配置体制（ＧＨ）その３'!$D$1:$AK$686</definedName>
    <definedName name="_xlnm.Print_Area" localSheetId="0">'９人員配置体制（ＧＨ）その１'!$A$1:$BT$57</definedName>
    <definedName name="_xlnm.Print_Titles" localSheetId="5">'【記入例】9-１(ＧＨ)その２'!$1:$13</definedName>
    <definedName name="_xlnm.Print_Titles" localSheetId="6">'【記入例】９－２（ＧＨ）その３'!$1:$5</definedName>
    <definedName name="_xlnm.Print_Titles" localSheetId="1">'９－１人員配置体制（ＧＨ）その２'!$1:$13</definedName>
    <definedName name="_xlnm.Print_Titles" localSheetId="2">'９－２人員配置体制（ＧＨ）その３'!$1:$5</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6" l="1"/>
  <c r="R53" i="6" l="1"/>
  <c r="R52" i="6"/>
  <c r="I15" i="24" l="1"/>
  <c r="BA52" i="6" l="1"/>
  <c r="BV48" i="6"/>
  <c r="BV48" i="7" l="1"/>
  <c r="H75" i="8" l="1"/>
  <c r="H76" i="8"/>
  <c r="H77" i="8"/>
  <c r="H78" i="8"/>
  <c r="H79" i="8"/>
  <c r="H80" i="8"/>
  <c r="H81" i="8"/>
  <c r="H82" i="8"/>
  <c r="H83" i="8"/>
  <c r="H84" i="8"/>
  <c r="H85" i="8"/>
  <c r="H86" i="8"/>
  <c r="H87" i="8"/>
  <c r="H88" i="8"/>
  <c r="H89" i="8"/>
  <c r="H90" i="8"/>
  <c r="H91" i="8"/>
  <c r="H92" i="8"/>
  <c r="H93" i="8"/>
  <c r="L74" i="8"/>
  <c r="L84" i="8"/>
  <c r="L59" i="8"/>
  <c r="L92" i="8"/>
  <c r="L83" i="8"/>
  <c r="L82" i="8"/>
  <c r="L20" i="8"/>
  <c r="R84" i="8"/>
  <c r="R74" i="8"/>
  <c r="R14" i="8"/>
  <c r="N3" i="10" l="1"/>
  <c r="R22" i="8" l="1"/>
  <c r="H3" i="10" s="1"/>
  <c r="C3" i="10" l="1"/>
  <c r="Z6" i="1" l="1"/>
  <c r="AA6" i="1"/>
  <c r="Y6" i="1" l="1"/>
  <c r="D658" i="2"/>
  <c r="Z657" i="2"/>
  <c r="W665" i="2" s="1"/>
  <c r="W676" i="2" s="1"/>
  <c r="W684" i="2" s="1"/>
  <c r="J657" i="2"/>
  <c r="G665" i="2" s="1"/>
  <c r="G676" i="2" s="1"/>
  <c r="G684" i="2" s="1"/>
  <c r="AD655" i="2"/>
  <c r="O655" i="2"/>
  <c r="D655" i="2"/>
  <c r="D624" i="2"/>
  <c r="Z623" i="2"/>
  <c r="W631" i="2" s="1"/>
  <c r="W642" i="2" s="1"/>
  <c r="W650" i="2" s="1"/>
  <c r="J623" i="2"/>
  <c r="G631" i="2" s="1"/>
  <c r="G642" i="2" s="1"/>
  <c r="G650" i="2" s="1"/>
  <c r="AD621" i="2"/>
  <c r="O621" i="2"/>
  <c r="D621" i="2"/>
  <c r="D590" i="2"/>
  <c r="Z589" i="2"/>
  <c r="W597" i="2" s="1"/>
  <c r="W608" i="2" s="1"/>
  <c r="W616" i="2" s="1"/>
  <c r="J589" i="2"/>
  <c r="G597" i="2" s="1"/>
  <c r="G608" i="2" s="1"/>
  <c r="G616" i="2" s="1"/>
  <c r="AD587" i="2"/>
  <c r="O587" i="2"/>
  <c r="D587" i="2"/>
  <c r="D556" i="2"/>
  <c r="Z555" i="2"/>
  <c r="W563" i="2" s="1"/>
  <c r="W574" i="2" s="1"/>
  <c r="W582" i="2" s="1"/>
  <c r="J555" i="2"/>
  <c r="G563" i="2" s="1"/>
  <c r="G574" i="2" s="1"/>
  <c r="G582" i="2" s="1"/>
  <c r="AD553" i="2"/>
  <c r="O553" i="2"/>
  <c r="D553" i="2"/>
  <c r="D522" i="2"/>
  <c r="Z521" i="2"/>
  <c r="W529" i="2" s="1"/>
  <c r="W540" i="2" s="1"/>
  <c r="W548" i="2" s="1"/>
  <c r="J521" i="2"/>
  <c r="G529" i="2" s="1"/>
  <c r="G540" i="2" s="1"/>
  <c r="G548" i="2" s="1"/>
  <c r="AD519" i="2"/>
  <c r="O519" i="2"/>
  <c r="D519" i="2"/>
  <c r="D488" i="2"/>
  <c r="Z487" i="2"/>
  <c r="W495" i="2" s="1"/>
  <c r="W506" i="2" s="1"/>
  <c r="W514" i="2" s="1"/>
  <c r="J487" i="2"/>
  <c r="G495" i="2" s="1"/>
  <c r="G506" i="2" s="1"/>
  <c r="G514" i="2" s="1"/>
  <c r="AD485" i="2"/>
  <c r="O485" i="2"/>
  <c r="D485" i="2"/>
  <c r="D454" i="2"/>
  <c r="Z453" i="2"/>
  <c r="W461" i="2" s="1"/>
  <c r="W472" i="2" s="1"/>
  <c r="W480" i="2" s="1"/>
  <c r="J453" i="2"/>
  <c r="G461" i="2" s="1"/>
  <c r="G472" i="2" s="1"/>
  <c r="G480" i="2" s="1"/>
  <c r="AD451" i="2"/>
  <c r="O451" i="2"/>
  <c r="D451" i="2"/>
  <c r="D420" i="2"/>
  <c r="Z419" i="2"/>
  <c r="W427" i="2" s="1"/>
  <c r="W438" i="2" s="1"/>
  <c r="W446" i="2" s="1"/>
  <c r="J419" i="2"/>
  <c r="G427" i="2" s="1"/>
  <c r="G438" i="2" s="1"/>
  <c r="G446" i="2" s="1"/>
  <c r="AD417" i="2"/>
  <c r="O417" i="2"/>
  <c r="D417" i="2"/>
  <c r="D386" i="2"/>
  <c r="Z385" i="2"/>
  <c r="W393" i="2" s="1"/>
  <c r="W404" i="2" s="1"/>
  <c r="W412" i="2" s="1"/>
  <c r="J385" i="2"/>
  <c r="G393" i="2" s="1"/>
  <c r="G404" i="2" s="1"/>
  <c r="G412" i="2" s="1"/>
  <c r="AD383" i="2"/>
  <c r="O383" i="2"/>
  <c r="D383" i="2"/>
  <c r="D352" i="2"/>
  <c r="O349" i="2" s="1"/>
  <c r="Z351" i="2"/>
  <c r="W359" i="2" s="1"/>
  <c r="W370" i="2" s="1"/>
  <c r="W378" i="2" s="1"/>
  <c r="J351" i="2"/>
  <c r="G359" i="2" s="1"/>
  <c r="G370" i="2" s="1"/>
  <c r="G378" i="2" s="1"/>
  <c r="AD349" i="2"/>
  <c r="A18" i="8" l="1"/>
  <c r="C37" i="10" l="1"/>
  <c r="B37" i="10"/>
  <c r="C36" i="10"/>
  <c r="B36" i="10"/>
  <c r="C35" i="10"/>
  <c r="B35" i="10"/>
  <c r="C34" i="10"/>
  <c r="B34" i="10"/>
  <c r="C33" i="10"/>
  <c r="B33" i="10"/>
  <c r="C32" i="10"/>
  <c r="B32" i="10"/>
  <c r="C31" i="10"/>
  <c r="B31" i="10"/>
  <c r="C30" i="10"/>
  <c r="B30" i="10"/>
  <c r="C29" i="10"/>
  <c r="B29" i="10"/>
  <c r="C28" i="10"/>
  <c r="B28" i="10"/>
  <c r="N27" i="10"/>
  <c r="C27" i="10"/>
  <c r="B27" i="10"/>
  <c r="N26" i="10"/>
  <c r="C26" i="10"/>
  <c r="B26" i="10"/>
  <c r="N25" i="10"/>
  <c r="C25" i="10"/>
  <c r="B25" i="10"/>
  <c r="N24" i="10"/>
  <c r="C24" i="10"/>
  <c r="B24" i="10"/>
  <c r="N23" i="10"/>
  <c r="C23" i="10"/>
  <c r="B23" i="10"/>
  <c r="N22" i="10"/>
  <c r="C22" i="10"/>
  <c r="B22" i="10"/>
  <c r="N21" i="10"/>
  <c r="C21" i="10"/>
  <c r="B21" i="10"/>
  <c r="N20" i="10"/>
  <c r="C20" i="10"/>
  <c r="B20" i="10"/>
  <c r="N19" i="10"/>
  <c r="C19" i="10"/>
  <c r="B19" i="10"/>
  <c r="N18" i="10"/>
  <c r="C18" i="10"/>
  <c r="B18" i="10"/>
  <c r="N17" i="10"/>
  <c r="C17" i="10"/>
  <c r="B17" i="10"/>
  <c r="N16" i="10"/>
  <c r="C16" i="10"/>
  <c r="B16" i="10"/>
  <c r="N15" i="10"/>
  <c r="C15" i="10"/>
  <c r="B15" i="10"/>
  <c r="N14" i="10"/>
  <c r="C14" i="10"/>
  <c r="B14" i="10"/>
  <c r="N13" i="10"/>
  <c r="C13" i="10"/>
  <c r="B13" i="10"/>
  <c r="N12" i="10"/>
  <c r="C12" i="10"/>
  <c r="B12" i="10"/>
  <c r="N11" i="10"/>
  <c r="C11" i="10"/>
  <c r="B11" i="10"/>
  <c r="N10" i="10"/>
  <c r="C10" i="10"/>
  <c r="B10" i="10"/>
  <c r="N9" i="10"/>
  <c r="C9" i="10"/>
  <c r="B9" i="10"/>
  <c r="N8" i="10"/>
  <c r="C8" i="10"/>
  <c r="B8" i="10"/>
  <c r="N7" i="10"/>
  <c r="C7" i="10"/>
  <c r="B7" i="10"/>
  <c r="N6" i="10"/>
  <c r="C6" i="10"/>
  <c r="B6" i="10"/>
  <c r="N5" i="10"/>
  <c r="C5" i="10"/>
  <c r="D46" i="9" s="1"/>
  <c r="O43" i="9" s="1"/>
  <c r="B5" i="10"/>
  <c r="D43" i="9" s="1"/>
  <c r="N4" i="10"/>
  <c r="C4" i="10"/>
  <c r="D12" i="9" s="1"/>
  <c r="B4" i="10"/>
  <c r="D9" i="9" s="1"/>
  <c r="B3" i="10"/>
  <c r="G174" i="9"/>
  <c r="G155" i="9"/>
  <c r="G166" i="9" s="1"/>
  <c r="Z147" i="9"/>
  <c r="W155" i="9" s="1"/>
  <c r="W166" i="9" s="1"/>
  <c r="W174" i="9" s="1"/>
  <c r="J147" i="9"/>
  <c r="AD145" i="9"/>
  <c r="Z113" i="9"/>
  <c r="W121" i="9" s="1"/>
  <c r="W132" i="9" s="1"/>
  <c r="W140" i="9" s="1"/>
  <c r="J113" i="9"/>
  <c r="G121" i="9" s="1"/>
  <c r="G132" i="9" s="1"/>
  <c r="G140" i="9" s="1"/>
  <c r="AD111" i="9"/>
  <c r="G87" i="9"/>
  <c r="G98" i="9" s="1"/>
  <c r="G106" i="9" s="1"/>
  <c r="Z79" i="9"/>
  <c r="W87" i="9" s="1"/>
  <c r="W98" i="9" s="1"/>
  <c r="W106" i="9" s="1"/>
  <c r="J79" i="9"/>
  <c r="O77" i="9"/>
  <c r="W53" i="9"/>
  <c r="W64" i="9" s="1"/>
  <c r="W72" i="9" s="1"/>
  <c r="Z45" i="9"/>
  <c r="J45" i="9"/>
  <c r="G53" i="9" s="1"/>
  <c r="G64" i="9" s="1"/>
  <c r="G72" i="9" s="1"/>
  <c r="AD43" i="9"/>
  <c r="W19" i="9"/>
  <c r="W30" i="9" s="1"/>
  <c r="W38" i="9" s="1"/>
  <c r="G19" i="9"/>
  <c r="G30" i="9" s="1"/>
  <c r="G38" i="9" s="1"/>
  <c r="Z11" i="9"/>
  <c r="J11" i="9"/>
  <c r="AD9" i="9"/>
  <c r="O9" i="9"/>
  <c r="AI4" i="9"/>
  <c r="AG4" i="9"/>
  <c r="L363" i="8"/>
  <c r="I363" i="8"/>
  <c r="H363" i="8"/>
  <c r="M363" i="8" s="1"/>
  <c r="R362" i="8"/>
  <c r="H37" i="10" s="1"/>
  <c r="L362" i="8"/>
  <c r="I362" i="8"/>
  <c r="H362" i="8"/>
  <c r="M362" i="8" s="1"/>
  <c r="L361" i="8"/>
  <c r="I361" i="8"/>
  <c r="H361" i="8"/>
  <c r="M361" i="8" s="1"/>
  <c r="L360" i="8"/>
  <c r="I360" i="8"/>
  <c r="H360" i="8"/>
  <c r="M360" i="8" s="1"/>
  <c r="L359" i="8"/>
  <c r="I359" i="8"/>
  <c r="H359" i="8"/>
  <c r="M359" i="8" s="1"/>
  <c r="AA358" i="8"/>
  <c r="AA359" i="8" s="1"/>
  <c r="Z358" i="8"/>
  <c r="Z359" i="8" s="1"/>
  <c r="Y358" i="8"/>
  <c r="Y359" i="8" s="1"/>
  <c r="X358" i="8"/>
  <c r="X359" i="8" s="1"/>
  <c r="W358" i="8"/>
  <c r="V358" i="8"/>
  <c r="L358" i="8"/>
  <c r="I358" i="8"/>
  <c r="H358" i="8"/>
  <c r="M358" i="8" s="1"/>
  <c r="A358" i="8"/>
  <c r="M357" i="8"/>
  <c r="L357" i="8"/>
  <c r="I357" i="8"/>
  <c r="H357" i="8"/>
  <c r="AA356" i="8"/>
  <c r="L356" i="8"/>
  <c r="I356" i="8"/>
  <c r="H356" i="8"/>
  <c r="M356" i="8" s="1"/>
  <c r="AA355" i="8"/>
  <c r="Z355" i="8"/>
  <c r="Z356" i="8" s="1"/>
  <c r="Y355" i="8"/>
  <c r="Y356" i="8" s="1"/>
  <c r="X355" i="8"/>
  <c r="AB355" i="8" s="1"/>
  <c r="S354" i="8" s="1"/>
  <c r="O358" i="8" s="1"/>
  <c r="E37" i="10" s="1"/>
  <c r="W355" i="8"/>
  <c r="V355" i="8"/>
  <c r="L355" i="8"/>
  <c r="I355" i="8"/>
  <c r="H355" i="8"/>
  <c r="M355" i="8" s="1"/>
  <c r="M354" i="8"/>
  <c r="L354" i="8"/>
  <c r="I354" i="8"/>
  <c r="H354" i="8"/>
  <c r="M353" i="8"/>
  <c r="L353" i="8"/>
  <c r="I353" i="8"/>
  <c r="H353" i="8"/>
  <c r="R352" i="8"/>
  <c r="H36" i="10" s="1"/>
  <c r="L352" i="8"/>
  <c r="I352" i="8"/>
  <c r="H352" i="8"/>
  <c r="M352" i="8" s="1"/>
  <c r="L351" i="8"/>
  <c r="I351" i="8"/>
  <c r="H351" i="8"/>
  <c r="M351" i="8" s="1"/>
  <c r="L350" i="8"/>
  <c r="I350" i="8"/>
  <c r="H350" i="8"/>
  <c r="M350" i="8" s="1"/>
  <c r="AA349" i="8"/>
  <c r="L349" i="8"/>
  <c r="I349" i="8"/>
  <c r="H349" i="8"/>
  <c r="M349" i="8" s="1"/>
  <c r="AA348" i="8"/>
  <c r="Z348" i="8"/>
  <c r="Z349" i="8" s="1"/>
  <c r="Y348" i="8"/>
  <c r="Y349" i="8" s="1"/>
  <c r="X348" i="8"/>
  <c r="W348" i="8"/>
  <c r="V348" i="8"/>
  <c r="L348" i="8"/>
  <c r="I348" i="8"/>
  <c r="H348" i="8"/>
  <c r="M348" i="8" s="1"/>
  <c r="A348" i="8"/>
  <c r="L347" i="8"/>
  <c r="I347" i="8"/>
  <c r="H347" i="8"/>
  <c r="M347" i="8" s="1"/>
  <c r="AA346" i="8"/>
  <c r="Z346" i="8"/>
  <c r="L346" i="8"/>
  <c r="I346" i="8"/>
  <c r="H346" i="8"/>
  <c r="M346" i="8" s="1"/>
  <c r="AA345" i="8"/>
  <c r="Z345" i="8"/>
  <c r="Y345" i="8"/>
  <c r="Y346" i="8" s="1"/>
  <c r="X345" i="8"/>
  <c r="X346" i="8" s="1"/>
  <c r="AB346" i="8" s="1"/>
  <c r="F36" i="10" s="1"/>
  <c r="W345" i="8"/>
  <c r="V345" i="8"/>
  <c r="L345" i="8"/>
  <c r="I345" i="8"/>
  <c r="H345" i="8"/>
  <c r="M345" i="8" s="1"/>
  <c r="L344" i="8"/>
  <c r="I344" i="8"/>
  <c r="H344" i="8"/>
  <c r="M344" i="8" s="1"/>
  <c r="L343" i="8"/>
  <c r="I343" i="8"/>
  <c r="H343" i="8"/>
  <c r="M343" i="8" s="1"/>
  <c r="R342" i="8"/>
  <c r="H35" i="10" s="1"/>
  <c r="M342" i="8"/>
  <c r="L342" i="8"/>
  <c r="I342" i="8"/>
  <c r="H342" i="8"/>
  <c r="M341" i="8"/>
  <c r="L341" i="8"/>
  <c r="I341" i="8"/>
  <c r="H341" i="8"/>
  <c r="L340" i="8"/>
  <c r="I340" i="8"/>
  <c r="H340" i="8"/>
  <c r="M340" i="8" s="1"/>
  <c r="Z339" i="8"/>
  <c r="L339" i="8"/>
  <c r="I339" i="8"/>
  <c r="H339" i="8"/>
  <c r="M339" i="8" s="1"/>
  <c r="AA338" i="8"/>
  <c r="AA339" i="8" s="1"/>
  <c r="Z338" i="8"/>
  <c r="Y338" i="8"/>
  <c r="Y339" i="8" s="1"/>
  <c r="X338" i="8"/>
  <c r="X339" i="8" s="1"/>
  <c r="W338" i="8"/>
  <c r="V338" i="8"/>
  <c r="R338" i="8"/>
  <c r="R339" i="8" s="1"/>
  <c r="L338" i="8"/>
  <c r="I338" i="8"/>
  <c r="H338" i="8"/>
  <c r="M338" i="8" s="1"/>
  <c r="A338" i="8"/>
  <c r="L337" i="8"/>
  <c r="I337" i="8"/>
  <c r="H337" i="8"/>
  <c r="M337" i="8" s="1"/>
  <c r="L336" i="8"/>
  <c r="I336" i="8"/>
  <c r="H336" i="8"/>
  <c r="M336" i="8" s="1"/>
  <c r="AA335" i="8"/>
  <c r="AA336" i="8" s="1"/>
  <c r="Z335" i="8"/>
  <c r="Z336" i="8" s="1"/>
  <c r="Y335" i="8"/>
  <c r="Y336" i="8" s="1"/>
  <c r="X335" i="8"/>
  <c r="X336" i="8" s="1"/>
  <c r="AB336" i="8" s="1"/>
  <c r="F35" i="10" s="1"/>
  <c r="W335" i="8"/>
  <c r="V335" i="8"/>
  <c r="L335" i="8"/>
  <c r="I335" i="8"/>
  <c r="H335" i="8"/>
  <c r="M335" i="8" s="1"/>
  <c r="L334" i="8"/>
  <c r="I334" i="8"/>
  <c r="H334" i="8"/>
  <c r="M334" i="8" s="1"/>
  <c r="L333" i="8"/>
  <c r="I333" i="8"/>
  <c r="H333" i="8"/>
  <c r="M333" i="8" s="1"/>
  <c r="R332" i="8"/>
  <c r="H34" i="10" s="1"/>
  <c r="L332" i="8"/>
  <c r="I332" i="8"/>
  <c r="H332" i="8"/>
  <c r="M332" i="8" s="1"/>
  <c r="L331" i="8"/>
  <c r="I331" i="8"/>
  <c r="H331" i="8"/>
  <c r="M331" i="8" s="1"/>
  <c r="L330" i="8"/>
  <c r="I330" i="8"/>
  <c r="H330" i="8"/>
  <c r="M330" i="8" s="1"/>
  <c r="M329" i="8"/>
  <c r="L329" i="8"/>
  <c r="I329" i="8"/>
  <c r="H329" i="8"/>
  <c r="AA328" i="8"/>
  <c r="AA329" i="8" s="1"/>
  <c r="Z328" i="8"/>
  <c r="Z329" i="8" s="1"/>
  <c r="Y328" i="8"/>
  <c r="Y329" i="8" s="1"/>
  <c r="X328" i="8"/>
  <c r="W328" i="8"/>
  <c r="V328" i="8"/>
  <c r="R328" i="8" s="1"/>
  <c r="R329" i="8" s="1"/>
  <c r="L328" i="8"/>
  <c r="I328" i="8"/>
  <c r="H328" i="8"/>
  <c r="M328" i="8" s="1"/>
  <c r="A328" i="8"/>
  <c r="M327" i="8"/>
  <c r="L327" i="8"/>
  <c r="I327" i="8"/>
  <c r="H327" i="8"/>
  <c r="L326" i="8"/>
  <c r="I326" i="8"/>
  <c r="H326" i="8"/>
  <c r="M326" i="8" s="1"/>
  <c r="AA325" i="8"/>
  <c r="AA326" i="8" s="1"/>
  <c r="Z325" i="8"/>
  <c r="Z326" i="8" s="1"/>
  <c r="Y325" i="8"/>
  <c r="Y326" i="8" s="1"/>
  <c r="X325" i="8"/>
  <c r="W325" i="8"/>
  <c r="V325" i="8"/>
  <c r="M325" i="8"/>
  <c r="L325" i="8"/>
  <c r="I325" i="8"/>
  <c r="H325" i="8"/>
  <c r="L324" i="8"/>
  <c r="R324" i="8" s="1"/>
  <c r="I324" i="8"/>
  <c r="H324" i="8"/>
  <c r="M324" i="8" s="1"/>
  <c r="L323" i="8"/>
  <c r="I323" i="8"/>
  <c r="H323" i="8"/>
  <c r="M323" i="8" s="1"/>
  <c r="R322" i="8"/>
  <c r="H33" i="10" s="1"/>
  <c r="L322" i="8"/>
  <c r="I322" i="8"/>
  <c r="H322" i="8"/>
  <c r="M322" i="8" s="1"/>
  <c r="L321" i="8"/>
  <c r="I321" i="8"/>
  <c r="H321" i="8"/>
  <c r="M321" i="8" s="1"/>
  <c r="L320" i="8"/>
  <c r="I320" i="8"/>
  <c r="H320" i="8"/>
  <c r="M320" i="8" s="1"/>
  <c r="AA319" i="8"/>
  <c r="L319" i="8"/>
  <c r="I319" i="8"/>
  <c r="H319" i="8"/>
  <c r="M319" i="8" s="1"/>
  <c r="AA318" i="8"/>
  <c r="Z318" i="8"/>
  <c r="Z319" i="8" s="1"/>
  <c r="Y318" i="8"/>
  <c r="Y319" i="8" s="1"/>
  <c r="X318" i="8"/>
  <c r="X319" i="8" s="1"/>
  <c r="AB319" i="8" s="1"/>
  <c r="G33" i="10" s="1"/>
  <c r="W318" i="8"/>
  <c r="V318" i="8"/>
  <c r="O318" i="8"/>
  <c r="E33" i="10" s="1"/>
  <c r="L318" i="8"/>
  <c r="I318" i="8"/>
  <c r="H318" i="8"/>
  <c r="M318" i="8" s="1"/>
  <c r="A318" i="8"/>
  <c r="L317" i="8"/>
  <c r="I317" i="8"/>
  <c r="H317" i="8"/>
  <c r="M317" i="8" s="1"/>
  <c r="AA316" i="8"/>
  <c r="L316" i="8"/>
  <c r="I316" i="8"/>
  <c r="H316" i="8"/>
  <c r="M316" i="8" s="1"/>
  <c r="AA315" i="8"/>
  <c r="Z315" i="8"/>
  <c r="Z316" i="8" s="1"/>
  <c r="Y315" i="8"/>
  <c r="Y316" i="8" s="1"/>
  <c r="X315" i="8"/>
  <c r="AB315" i="8" s="1"/>
  <c r="S314" i="8" s="1"/>
  <c r="S315" i="8" s="1"/>
  <c r="W315" i="8"/>
  <c r="V315" i="8"/>
  <c r="L315" i="8"/>
  <c r="I315" i="8"/>
  <c r="H315" i="8"/>
  <c r="M315" i="8" s="1"/>
  <c r="M314" i="8"/>
  <c r="L314" i="8"/>
  <c r="I314" i="8"/>
  <c r="H314" i="8"/>
  <c r="M313" i="8"/>
  <c r="L313" i="8"/>
  <c r="I313" i="8"/>
  <c r="H313" i="8"/>
  <c r="R312" i="8"/>
  <c r="H32" i="10" s="1"/>
  <c r="L312" i="8"/>
  <c r="I312" i="8"/>
  <c r="H312" i="8"/>
  <c r="M312" i="8" s="1"/>
  <c r="L311" i="8"/>
  <c r="I311" i="8"/>
  <c r="H311" i="8"/>
  <c r="M311" i="8" s="1"/>
  <c r="L310" i="8"/>
  <c r="I310" i="8"/>
  <c r="H310" i="8"/>
  <c r="M310" i="8" s="1"/>
  <c r="AA309" i="8"/>
  <c r="L309" i="8"/>
  <c r="I309" i="8"/>
  <c r="H309" i="8"/>
  <c r="M309" i="8" s="1"/>
  <c r="AA308" i="8"/>
  <c r="Z308" i="8"/>
  <c r="Z309" i="8" s="1"/>
  <c r="Y308" i="8"/>
  <c r="Y309" i="8" s="1"/>
  <c r="X308" i="8"/>
  <c r="X309" i="8" s="1"/>
  <c r="W308" i="8"/>
  <c r="V308" i="8"/>
  <c r="L308" i="8"/>
  <c r="I308" i="8"/>
  <c r="H308" i="8"/>
  <c r="M308" i="8" s="1"/>
  <c r="A308" i="8"/>
  <c r="L307" i="8"/>
  <c r="I307" i="8"/>
  <c r="H307" i="8"/>
  <c r="M307" i="8" s="1"/>
  <c r="L306" i="8"/>
  <c r="I306" i="8"/>
  <c r="H306" i="8"/>
  <c r="M306" i="8" s="1"/>
  <c r="AA305" i="8"/>
  <c r="AA306" i="8" s="1"/>
  <c r="Z305" i="8"/>
  <c r="Z306" i="8" s="1"/>
  <c r="Y305" i="8"/>
  <c r="Y306" i="8" s="1"/>
  <c r="X305" i="8"/>
  <c r="X306" i="8" s="1"/>
  <c r="AB306" i="8" s="1"/>
  <c r="F32" i="10" s="1"/>
  <c r="W305" i="8"/>
  <c r="V305" i="8"/>
  <c r="L305" i="8"/>
  <c r="I305" i="8"/>
  <c r="H305" i="8"/>
  <c r="M305" i="8" s="1"/>
  <c r="M304" i="8"/>
  <c r="L304" i="8"/>
  <c r="I304" i="8"/>
  <c r="H304" i="8"/>
  <c r="M303" i="8"/>
  <c r="L303" i="8"/>
  <c r="I303" i="8"/>
  <c r="H303" i="8"/>
  <c r="R302" i="8"/>
  <c r="H31" i="10" s="1"/>
  <c r="L302" i="8"/>
  <c r="I302" i="8"/>
  <c r="H302" i="8"/>
  <c r="M302" i="8" s="1"/>
  <c r="L301" i="8"/>
  <c r="I301" i="8"/>
  <c r="H301" i="8"/>
  <c r="M301" i="8" s="1"/>
  <c r="L300" i="8"/>
  <c r="I300" i="8"/>
  <c r="H300" i="8"/>
  <c r="M300" i="8" s="1"/>
  <c r="L299" i="8"/>
  <c r="I299" i="8"/>
  <c r="H299" i="8"/>
  <c r="M299" i="8" s="1"/>
  <c r="AA298" i="8"/>
  <c r="AA299" i="8" s="1"/>
  <c r="Z298" i="8"/>
  <c r="Z299" i="8" s="1"/>
  <c r="Y298" i="8"/>
  <c r="Y299" i="8" s="1"/>
  <c r="X298" i="8"/>
  <c r="X299" i="8" s="1"/>
  <c r="W298" i="8"/>
  <c r="V298" i="8"/>
  <c r="L298" i="8"/>
  <c r="I298" i="8"/>
  <c r="H298" i="8"/>
  <c r="M298" i="8" s="1"/>
  <c r="A298" i="8"/>
  <c r="L297" i="8"/>
  <c r="I297" i="8"/>
  <c r="H297" i="8"/>
  <c r="M297" i="8" s="1"/>
  <c r="Y296" i="8"/>
  <c r="X296" i="8"/>
  <c r="AB296" i="8" s="1"/>
  <c r="F31" i="10" s="1"/>
  <c r="L296" i="8"/>
  <c r="I296" i="8"/>
  <c r="H296" i="8"/>
  <c r="M296" i="8" s="1"/>
  <c r="AA295" i="8"/>
  <c r="AA296" i="8" s="1"/>
  <c r="Z295" i="8"/>
  <c r="Z296" i="8" s="1"/>
  <c r="Y295" i="8"/>
  <c r="X295" i="8"/>
  <c r="AB295" i="8" s="1"/>
  <c r="S294" i="8" s="1"/>
  <c r="W295" i="8"/>
  <c r="V295" i="8"/>
  <c r="L295" i="8"/>
  <c r="I295" i="8"/>
  <c r="H295" i="8"/>
  <c r="M295" i="8" s="1"/>
  <c r="L294" i="8"/>
  <c r="I294" i="8"/>
  <c r="H294" i="8"/>
  <c r="M294" i="8" s="1"/>
  <c r="L293" i="8"/>
  <c r="I293" i="8"/>
  <c r="H293" i="8"/>
  <c r="M293" i="8" s="1"/>
  <c r="R292" i="8"/>
  <c r="H30" i="10" s="1"/>
  <c r="L292" i="8"/>
  <c r="I292" i="8"/>
  <c r="H292" i="8"/>
  <c r="M292" i="8" s="1"/>
  <c r="L291" i="8"/>
  <c r="I291" i="8"/>
  <c r="H291" i="8"/>
  <c r="M291" i="8" s="1"/>
  <c r="L290" i="8"/>
  <c r="I290" i="8"/>
  <c r="H290" i="8"/>
  <c r="M290" i="8" s="1"/>
  <c r="Y289" i="8"/>
  <c r="L289" i="8"/>
  <c r="I289" i="8"/>
  <c r="H289" i="8"/>
  <c r="M289" i="8" s="1"/>
  <c r="AA288" i="8"/>
  <c r="AA289" i="8" s="1"/>
  <c r="Z288" i="8"/>
  <c r="Z289" i="8" s="1"/>
  <c r="Y288" i="8"/>
  <c r="X288" i="8"/>
  <c r="AB288" i="8" s="1"/>
  <c r="S288" i="8" s="1"/>
  <c r="S289" i="8" s="1"/>
  <c r="W288" i="8"/>
  <c r="V288" i="8"/>
  <c r="M288" i="8"/>
  <c r="L288" i="8"/>
  <c r="I288" i="8"/>
  <c r="H288" i="8"/>
  <c r="A288" i="8"/>
  <c r="L287" i="8"/>
  <c r="I287" i="8"/>
  <c r="H287" i="8"/>
  <c r="M287" i="8" s="1"/>
  <c r="L286" i="8"/>
  <c r="R284" i="8" s="1"/>
  <c r="I286" i="8"/>
  <c r="H286" i="8"/>
  <c r="M286" i="8" s="1"/>
  <c r="AA285" i="8"/>
  <c r="AA286" i="8" s="1"/>
  <c r="Z285" i="8"/>
  <c r="Z286" i="8" s="1"/>
  <c r="Y285" i="8"/>
  <c r="Y286" i="8" s="1"/>
  <c r="X285" i="8"/>
  <c r="AB285" i="8" s="1"/>
  <c r="W285" i="8"/>
  <c r="V285" i="8"/>
  <c r="L285" i="8"/>
  <c r="I285" i="8"/>
  <c r="H285" i="8"/>
  <c r="M285" i="8" s="1"/>
  <c r="S284" i="8"/>
  <c r="O288" i="8" s="1"/>
  <c r="E30" i="10" s="1"/>
  <c r="L284" i="8"/>
  <c r="I284" i="8"/>
  <c r="H284" i="8"/>
  <c r="M284" i="8" s="1"/>
  <c r="L283" i="8"/>
  <c r="I283" i="8"/>
  <c r="H283" i="8"/>
  <c r="M283" i="8" s="1"/>
  <c r="R282" i="8"/>
  <c r="H29" i="10" s="1"/>
  <c r="L282" i="8"/>
  <c r="I282" i="8"/>
  <c r="H282" i="8"/>
  <c r="M282" i="8" s="1"/>
  <c r="L281" i="8"/>
  <c r="I281" i="8"/>
  <c r="H281" i="8"/>
  <c r="M281" i="8" s="1"/>
  <c r="M280" i="8"/>
  <c r="L280" i="8"/>
  <c r="I280" i="8"/>
  <c r="H280" i="8"/>
  <c r="X279" i="8"/>
  <c r="L279" i="8"/>
  <c r="R274" i="8" s="1"/>
  <c r="N278" i="8" s="1"/>
  <c r="D29" i="10" s="1"/>
  <c r="I279" i="8"/>
  <c r="H279" i="8"/>
  <c r="M279" i="8" s="1"/>
  <c r="AA278" i="8"/>
  <c r="AA279" i="8" s="1"/>
  <c r="Z278" i="8"/>
  <c r="Z279" i="8" s="1"/>
  <c r="AB279" i="8" s="1"/>
  <c r="G29" i="10" s="1"/>
  <c r="Y278" i="8"/>
  <c r="Y279" i="8" s="1"/>
  <c r="X278" i="8"/>
  <c r="W278" i="8"/>
  <c r="V278" i="8"/>
  <c r="L278" i="8"/>
  <c r="I278" i="8"/>
  <c r="H278" i="8"/>
  <c r="M278" i="8" s="1"/>
  <c r="A278" i="8"/>
  <c r="L277" i="8"/>
  <c r="I277" i="8"/>
  <c r="H277" i="8"/>
  <c r="M277" i="8" s="1"/>
  <c r="M276" i="8"/>
  <c r="L276" i="8"/>
  <c r="I276" i="8"/>
  <c r="H276" i="8"/>
  <c r="AA275" i="8"/>
  <c r="AA276" i="8" s="1"/>
  <c r="Z275" i="8"/>
  <c r="Z276" i="8" s="1"/>
  <c r="Y275" i="8"/>
  <c r="Y276" i="8" s="1"/>
  <c r="X275" i="8"/>
  <c r="X276" i="8" s="1"/>
  <c r="AB276" i="8" s="1"/>
  <c r="F29" i="10" s="1"/>
  <c r="W275" i="8"/>
  <c r="V275" i="8"/>
  <c r="L275" i="8"/>
  <c r="I275" i="8"/>
  <c r="H275" i="8"/>
  <c r="M275" i="8" s="1"/>
  <c r="L274" i="8"/>
  <c r="I274" i="8"/>
  <c r="H274" i="8"/>
  <c r="M274" i="8" s="1"/>
  <c r="L273" i="8"/>
  <c r="I273" i="8"/>
  <c r="H273" i="8"/>
  <c r="M273" i="8" s="1"/>
  <c r="R272" i="8"/>
  <c r="H28" i="10" s="1"/>
  <c r="L272" i="8"/>
  <c r="I272" i="8"/>
  <c r="H272" i="8"/>
  <c r="M272" i="8" s="1"/>
  <c r="L271" i="8"/>
  <c r="I271" i="8"/>
  <c r="H271" i="8"/>
  <c r="M271" i="8" s="1"/>
  <c r="L270" i="8"/>
  <c r="I270" i="8"/>
  <c r="H270" i="8"/>
  <c r="M270" i="8" s="1"/>
  <c r="Y269" i="8"/>
  <c r="M269" i="8"/>
  <c r="L269" i="8"/>
  <c r="I269" i="8"/>
  <c r="H269" i="8"/>
  <c r="AA268" i="8"/>
  <c r="AA269" i="8" s="1"/>
  <c r="Z268" i="8"/>
  <c r="Z269" i="8" s="1"/>
  <c r="Y268" i="8"/>
  <c r="X268" i="8"/>
  <c r="X269" i="8" s="1"/>
  <c r="W268" i="8"/>
  <c r="V268" i="8"/>
  <c r="R268" i="8" s="1"/>
  <c r="R270" i="8" s="1"/>
  <c r="L268" i="8"/>
  <c r="I268" i="8"/>
  <c r="H268" i="8"/>
  <c r="M268" i="8" s="1"/>
  <c r="A268" i="8"/>
  <c r="L267" i="8"/>
  <c r="I267" i="8"/>
  <c r="H267" i="8"/>
  <c r="M267" i="8" s="1"/>
  <c r="Y266" i="8"/>
  <c r="L266" i="8"/>
  <c r="I266" i="8"/>
  <c r="H266" i="8"/>
  <c r="M266" i="8" s="1"/>
  <c r="AA265" i="8"/>
  <c r="AA266" i="8" s="1"/>
  <c r="Z265" i="8"/>
  <c r="Z266" i="8" s="1"/>
  <c r="Y265" i="8"/>
  <c r="X265" i="8"/>
  <c r="X266" i="8" s="1"/>
  <c r="AB266" i="8" s="1"/>
  <c r="F28" i="10" s="1"/>
  <c r="W265" i="8"/>
  <c r="V265" i="8"/>
  <c r="L265" i="8"/>
  <c r="I265" i="8"/>
  <c r="H265" i="8"/>
  <c r="M265" i="8" s="1"/>
  <c r="L264" i="8"/>
  <c r="I264" i="8"/>
  <c r="H264" i="8"/>
  <c r="M264" i="8" s="1"/>
  <c r="L263" i="8"/>
  <c r="I263" i="8"/>
  <c r="H263" i="8"/>
  <c r="M263" i="8" s="1"/>
  <c r="R262" i="8"/>
  <c r="H27" i="10" s="1"/>
  <c r="L262" i="8"/>
  <c r="I262" i="8"/>
  <c r="H262" i="8"/>
  <c r="M262" i="8" s="1"/>
  <c r="L261" i="8"/>
  <c r="I261" i="8"/>
  <c r="H261" i="8"/>
  <c r="M261" i="8" s="1"/>
  <c r="L260" i="8"/>
  <c r="I260" i="8"/>
  <c r="H260" i="8"/>
  <c r="M260" i="8" s="1"/>
  <c r="Z259" i="8"/>
  <c r="L259" i="8"/>
  <c r="I259" i="8"/>
  <c r="H259" i="8"/>
  <c r="M259" i="8" s="1"/>
  <c r="AA258" i="8"/>
  <c r="AA259" i="8" s="1"/>
  <c r="Z258" i="8"/>
  <c r="Y258" i="8"/>
  <c r="Y259" i="8" s="1"/>
  <c r="X258" i="8"/>
  <c r="X259" i="8" s="1"/>
  <c r="W258" i="8"/>
  <c r="V258" i="8"/>
  <c r="L258" i="8"/>
  <c r="I258" i="8"/>
  <c r="H258" i="8"/>
  <c r="M258" i="8" s="1"/>
  <c r="A258" i="8"/>
  <c r="M257" i="8"/>
  <c r="L257" i="8"/>
  <c r="I257" i="8"/>
  <c r="H257" i="8"/>
  <c r="Z256" i="8"/>
  <c r="L256" i="8"/>
  <c r="I256" i="8"/>
  <c r="H256" i="8"/>
  <c r="M256" i="8" s="1"/>
  <c r="AA255" i="8"/>
  <c r="AA256" i="8" s="1"/>
  <c r="Z255" i="8"/>
  <c r="Y255" i="8"/>
  <c r="Y256" i="8" s="1"/>
  <c r="X255" i="8"/>
  <c r="X256" i="8" s="1"/>
  <c r="AB256" i="8" s="1"/>
  <c r="F27" i="10" s="1"/>
  <c r="W255" i="8"/>
  <c r="V255" i="8"/>
  <c r="M255" i="8"/>
  <c r="L255" i="8"/>
  <c r="R254" i="8" s="1"/>
  <c r="I255" i="8"/>
  <c r="H255" i="8"/>
  <c r="L254" i="8"/>
  <c r="I254" i="8"/>
  <c r="H254" i="8"/>
  <c r="M254" i="8" s="1"/>
  <c r="L253" i="8"/>
  <c r="I253" i="8"/>
  <c r="H253" i="8"/>
  <c r="M253" i="8" s="1"/>
  <c r="R252" i="8"/>
  <c r="H26" i="10" s="1"/>
  <c r="L252" i="8"/>
  <c r="I252" i="8"/>
  <c r="H252" i="8"/>
  <c r="M252" i="8" s="1"/>
  <c r="L251" i="8"/>
  <c r="I251" i="8"/>
  <c r="H251" i="8"/>
  <c r="M251" i="8" s="1"/>
  <c r="L250" i="8"/>
  <c r="I250" i="8"/>
  <c r="H250" i="8"/>
  <c r="M250" i="8" s="1"/>
  <c r="M249" i="8"/>
  <c r="L249" i="8"/>
  <c r="I249" i="8"/>
  <c r="H249" i="8"/>
  <c r="AA248" i="8"/>
  <c r="AA249" i="8" s="1"/>
  <c r="Z248" i="8"/>
  <c r="Z249" i="8" s="1"/>
  <c r="Y248" i="8"/>
  <c r="Y249" i="8" s="1"/>
  <c r="X248" i="8"/>
  <c r="W248" i="8"/>
  <c r="V248" i="8"/>
  <c r="L248" i="8"/>
  <c r="I248" i="8"/>
  <c r="H248" i="8"/>
  <c r="M248" i="8" s="1"/>
  <c r="A248" i="8"/>
  <c r="L247" i="8"/>
  <c r="I247" i="8"/>
  <c r="H247" i="8"/>
  <c r="M247" i="8" s="1"/>
  <c r="L246" i="8"/>
  <c r="I246" i="8"/>
  <c r="H246" i="8"/>
  <c r="M246" i="8" s="1"/>
  <c r="AA245" i="8"/>
  <c r="AA246" i="8" s="1"/>
  <c r="Z245" i="8"/>
  <c r="Z246" i="8" s="1"/>
  <c r="Y245" i="8"/>
  <c r="Y246" i="8" s="1"/>
  <c r="X245" i="8"/>
  <c r="AB245" i="8" s="1"/>
  <c r="W245" i="8"/>
  <c r="V245" i="8"/>
  <c r="M245" i="8"/>
  <c r="L245" i="8"/>
  <c r="I245" i="8"/>
  <c r="H245" i="8"/>
  <c r="S244" i="8"/>
  <c r="L244" i="8"/>
  <c r="I244" i="8"/>
  <c r="H244" i="8"/>
  <c r="M244" i="8" s="1"/>
  <c r="L243" i="8"/>
  <c r="I243" i="8"/>
  <c r="H243" i="8"/>
  <c r="M243" i="8" s="1"/>
  <c r="R242" i="8"/>
  <c r="H25" i="10" s="1"/>
  <c r="L242" i="8"/>
  <c r="I242" i="8"/>
  <c r="H242" i="8"/>
  <c r="M242" i="8" s="1"/>
  <c r="L241" i="8"/>
  <c r="I241" i="8"/>
  <c r="H241" i="8"/>
  <c r="M241" i="8" s="1"/>
  <c r="L240" i="8"/>
  <c r="I240" i="8"/>
  <c r="H240" i="8"/>
  <c r="M240" i="8" s="1"/>
  <c r="L239" i="8"/>
  <c r="I239" i="8"/>
  <c r="H239" i="8"/>
  <c r="M239" i="8" s="1"/>
  <c r="AA238" i="8"/>
  <c r="AA239" i="8" s="1"/>
  <c r="Z238" i="8"/>
  <c r="Z239" i="8" s="1"/>
  <c r="Y238" i="8"/>
  <c r="Y239" i="8" s="1"/>
  <c r="X238" i="8"/>
  <c r="X239" i="8" s="1"/>
  <c r="W238" i="8"/>
  <c r="V238" i="8"/>
  <c r="L238" i="8"/>
  <c r="I238" i="8"/>
  <c r="H238" i="8"/>
  <c r="M238" i="8" s="1"/>
  <c r="A238" i="8"/>
  <c r="L237" i="8"/>
  <c r="I237" i="8"/>
  <c r="H237" i="8"/>
  <c r="M237" i="8" s="1"/>
  <c r="AA236" i="8"/>
  <c r="Z236" i="8"/>
  <c r="L236" i="8"/>
  <c r="I236" i="8"/>
  <c r="H236" i="8"/>
  <c r="M236" i="8" s="1"/>
  <c r="AA235" i="8"/>
  <c r="Z235" i="8"/>
  <c r="Y235" i="8"/>
  <c r="Y236" i="8" s="1"/>
  <c r="X235" i="8"/>
  <c r="X236" i="8" s="1"/>
  <c r="AB236" i="8" s="1"/>
  <c r="F25" i="10" s="1"/>
  <c r="W235" i="8"/>
  <c r="V235" i="8"/>
  <c r="L235" i="8"/>
  <c r="I235" i="8"/>
  <c r="H235" i="8"/>
  <c r="M235" i="8" s="1"/>
  <c r="L234" i="8"/>
  <c r="I234" i="8"/>
  <c r="H234" i="8"/>
  <c r="M234" i="8" s="1"/>
  <c r="L233" i="8"/>
  <c r="I233" i="8"/>
  <c r="H233" i="8"/>
  <c r="M233" i="8" s="1"/>
  <c r="R232" i="8"/>
  <c r="H24" i="10" s="1"/>
  <c r="M232" i="8"/>
  <c r="L232" i="8"/>
  <c r="I232" i="8"/>
  <c r="H232" i="8"/>
  <c r="M231" i="8"/>
  <c r="L231" i="8"/>
  <c r="I231" i="8"/>
  <c r="H231" i="8"/>
  <c r="L230" i="8"/>
  <c r="I230" i="8"/>
  <c r="H230" i="8"/>
  <c r="M230" i="8" s="1"/>
  <c r="Z229" i="8"/>
  <c r="L229" i="8"/>
  <c r="I229" i="8"/>
  <c r="H229" i="8"/>
  <c r="M229" i="8" s="1"/>
  <c r="AA228" i="8"/>
  <c r="AA229" i="8" s="1"/>
  <c r="Z228" i="8"/>
  <c r="Y228" i="8"/>
  <c r="Y229" i="8" s="1"/>
  <c r="X228" i="8"/>
  <c r="X229" i="8" s="1"/>
  <c r="W228" i="8"/>
  <c r="V228" i="8"/>
  <c r="M228" i="8"/>
  <c r="L228" i="8"/>
  <c r="I228" i="8"/>
  <c r="H228" i="8"/>
  <c r="A228" i="8"/>
  <c r="L227" i="8"/>
  <c r="I227" i="8"/>
  <c r="H227" i="8"/>
  <c r="M227" i="8" s="1"/>
  <c r="Z226" i="8"/>
  <c r="L226" i="8"/>
  <c r="I226" i="8"/>
  <c r="H226" i="8"/>
  <c r="M226" i="8" s="1"/>
  <c r="AA225" i="8"/>
  <c r="AA226" i="8" s="1"/>
  <c r="Z225" i="8"/>
  <c r="Y225" i="8"/>
  <c r="Y226" i="8" s="1"/>
  <c r="X225" i="8"/>
  <c r="X226" i="8" s="1"/>
  <c r="AB226" i="8" s="1"/>
  <c r="F24" i="10" s="1"/>
  <c r="W225" i="8"/>
  <c r="V225" i="8"/>
  <c r="L225" i="8"/>
  <c r="I225" i="8"/>
  <c r="H225" i="8"/>
  <c r="M225" i="8" s="1"/>
  <c r="L224" i="8"/>
  <c r="I224" i="8"/>
  <c r="H224" i="8"/>
  <c r="M224" i="8" s="1"/>
  <c r="L223" i="8"/>
  <c r="I223" i="8"/>
  <c r="H223" i="8"/>
  <c r="M223" i="8" s="1"/>
  <c r="R222" i="8"/>
  <c r="H23" i="10" s="1"/>
  <c r="M222" i="8"/>
  <c r="L222" i="8"/>
  <c r="I222" i="8"/>
  <c r="H222" i="8"/>
  <c r="M221" i="8"/>
  <c r="L221" i="8"/>
  <c r="I221" i="8"/>
  <c r="H221" i="8"/>
  <c r="M220" i="8"/>
  <c r="L220" i="8"/>
  <c r="I220" i="8"/>
  <c r="H220" i="8"/>
  <c r="L219" i="8"/>
  <c r="I219" i="8"/>
  <c r="H219" i="8"/>
  <c r="M219" i="8" s="1"/>
  <c r="AA218" i="8"/>
  <c r="AA219" i="8" s="1"/>
  <c r="Z218" i="8"/>
  <c r="Z219" i="8" s="1"/>
  <c r="Y218" i="8"/>
  <c r="Y219" i="8" s="1"/>
  <c r="X218" i="8"/>
  <c r="X219" i="8" s="1"/>
  <c r="W218" i="8"/>
  <c r="V218" i="8"/>
  <c r="M218" i="8"/>
  <c r="L218" i="8"/>
  <c r="I218" i="8"/>
  <c r="H218" i="8"/>
  <c r="A218" i="8"/>
  <c r="L217" i="8"/>
  <c r="I217" i="8"/>
  <c r="H217" i="8"/>
  <c r="M217" i="8" s="1"/>
  <c r="L216" i="8"/>
  <c r="I216" i="8"/>
  <c r="H216" i="8"/>
  <c r="M216" i="8" s="1"/>
  <c r="AA215" i="8"/>
  <c r="AA216" i="8" s="1"/>
  <c r="Z215" i="8"/>
  <c r="Z216" i="8" s="1"/>
  <c r="Y215" i="8"/>
  <c r="Y216" i="8" s="1"/>
  <c r="X215" i="8"/>
  <c r="W215" i="8"/>
  <c r="V215" i="8"/>
  <c r="M215" i="8"/>
  <c r="L215" i="8"/>
  <c r="I215" i="8"/>
  <c r="H215" i="8"/>
  <c r="L214" i="8"/>
  <c r="R214" i="8" s="1"/>
  <c r="K214" i="8"/>
  <c r="I214" i="8"/>
  <c r="H214" i="8"/>
  <c r="M214" i="8" s="1"/>
  <c r="L213" i="8"/>
  <c r="I213" i="8"/>
  <c r="H213" i="8"/>
  <c r="M213" i="8" s="1"/>
  <c r="R212" i="8"/>
  <c r="H22" i="10" s="1"/>
  <c r="M212" i="8"/>
  <c r="L212" i="8"/>
  <c r="I212" i="8"/>
  <c r="H212" i="8"/>
  <c r="M211" i="8"/>
  <c r="L211" i="8"/>
  <c r="I211" i="8"/>
  <c r="H211" i="8"/>
  <c r="M210" i="8"/>
  <c r="L210" i="8"/>
  <c r="I210" i="8"/>
  <c r="H210" i="8"/>
  <c r="Y209" i="8"/>
  <c r="L209" i="8"/>
  <c r="I209" i="8"/>
  <c r="H209" i="8"/>
  <c r="M209" i="8" s="1"/>
  <c r="AA208" i="8"/>
  <c r="AA209" i="8" s="1"/>
  <c r="Z208" i="8"/>
  <c r="Z209" i="8" s="1"/>
  <c r="Y208" i="8"/>
  <c r="X208" i="8"/>
  <c r="W208" i="8"/>
  <c r="V208" i="8"/>
  <c r="L208" i="8"/>
  <c r="I208" i="8"/>
  <c r="H208" i="8"/>
  <c r="M208" i="8" s="1"/>
  <c r="A208" i="8"/>
  <c r="L207" i="8"/>
  <c r="I207" i="8"/>
  <c r="H207" i="8"/>
  <c r="M207" i="8" s="1"/>
  <c r="X206" i="8"/>
  <c r="AB206" i="8" s="1"/>
  <c r="F22" i="10" s="1"/>
  <c r="L206" i="8"/>
  <c r="I206" i="8"/>
  <c r="H206" i="8"/>
  <c r="M206" i="8" s="1"/>
  <c r="AA205" i="8"/>
  <c r="AA206" i="8" s="1"/>
  <c r="Z205" i="8"/>
  <c r="Z206" i="8" s="1"/>
  <c r="Y205" i="8"/>
  <c r="Y206" i="8" s="1"/>
  <c r="X205" i="8"/>
  <c r="AB205" i="8" s="1"/>
  <c r="S204" i="8" s="1"/>
  <c r="W205" i="8"/>
  <c r="V205" i="8"/>
  <c r="L205" i="8"/>
  <c r="I205" i="8"/>
  <c r="H205" i="8"/>
  <c r="M205" i="8" s="1"/>
  <c r="L204" i="8"/>
  <c r="K204" i="8"/>
  <c r="I204" i="8"/>
  <c r="H204" i="8"/>
  <c r="M204" i="8" s="1"/>
  <c r="L203" i="8"/>
  <c r="I203" i="8"/>
  <c r="H203" i="8"/>
  <c r="M203" i="8" s="1"/>
  <c r="R202" i="8"/>
  <c r="H21" i="10" s="1"/>
  <c r="M202" i="8"/>
  <c r="L202" i="8"/>
  <c r="I202" i="8"/>
  <c r="H202" i="8"/>
  <c r="M201" i="8"/>
  <c r="L201" i="8"/>
  <c r="I201" i="8"/>
  <c r="H201" i="8"/>
  <c r="M200" i="8"/>
  <c r="L200" i="8"/>
  <c r="I200" i="8"/>
  <c r="H200" i="8"/>
  <c r="Z199" i="8"/>
  <c r="Y199" i="8"/>
  <c r="L199" i="8"/>
  <c r="I199" i="8"/>
  <c r="H199" i="8"/>
  <c r="M199" i="8" s="1"/>
  <c r="AA198" i="8"/>
  <c r="AA199" i="8" s="1"/>
  <c r="Z198" i="8"/>
  <c r="Y198" i="8"/>
  <c r="X198" i="8"/>
  <c r="X199" i="8" s="1"/>
  <c r="W198" i="8"/>
  <c r="V198" i="8"/>
  <c r="L198" i="8"/>
  <c r="I198" i="8"/>
  <c r="H198" i="8"/>
  <c r="M198" i="8" s="1"/>
  <c r="A198" i="8"/>
  <c r="L197" i="8"/>
  <c r="I197" i="8"/>
  <c r="H197" i="8"/>
  <c r="M197" i="8" s="1"/>
  <c r="M196" i="8"/>
  <c r="L196" i="8"/>
  <c r="I196" i="8"/>
  <c r="H196" i="8"/>
  <c r="AA195" i="8"/>
  <c r="AA196" i="8" s="1"/>
  <c r="Z195" i="8"/>
  <c r="Z196" i="8" s="1"/>
  <c r="Y195" i="8"/>
  <c r="Y196" i="8" s="1"/>
  <c r="X195" i="8"/>
  <c r="AB195" i="8" s="1"/>
  <c r="S194" i="8" s="1"/>
  <c r="W195" i="8"/>
  <c r="V195" i="8"/>
  <c r="L195" i="8"/>
  <c r="I195" i="8"/>
  <c r="H195" i="8"/>
  <c r="M195" i="8" s="1"/>
  <c r="L194" i="8"/>
  <c r="K194" i="8"/>
  <c r="I194" i="8"/>
  <c r="H194" i="8"/>
  <c r="M194" i="8" s="1"/>
  <c r="L193" i="8"/>
  <c r="I193" i="8"/>
  <c r="H193" i="8"/>
  <c r="M193" i="8" s="1"/>
  <c r="R192" i="8"/>
  <c r="H20" i="10" s="1"/>
  <c r="L192" i="8"/>
  <c r="I192" i="8"/>
  <c r="H192" i="8"/>
  <c r="M192" i="8" s="1"/>
  <c r="L191" i="8"/>
  <c r="I191" i="8"/>
  <c r="H191" i="8"/>
  <c r="M191" i="8" s="1"/>
  <c r="L190" i="8"/>
  <c r="I190" i="8"/>
  <c r="H190" i="8"/>
  <c r="M190" i="8" s="1"/>
  <c r="Y189" i="8"/>
  <c r="L189" i="8"/>
  <c r="I189" i="8"/>
  <c r="H189" i="8"/>
  <c r="M189" i="8" s="1"/>
  <c r="AA188" i="8"/>
  <c r="AA189" i="8" s="1"/>
  <c r="Z188" i="8"/>
  <c r="Z189" i="8" s="1"/>
  <c r="Y188" i="8"/>
  <c r="X188" i="8"/>
  <c r="AB188" i="8" s="1"/>
  <c r="S188" i="8" s="1"/>
  <c r="S189" i="8" s="1"/>
  <c r="W188" i="8"/>
  <c r="V188" i="8"/>
  <c r="M188" i="8"/>
  <c r="L188" i="8"/>
  <c r="I188" i="8"/>
  <c r="H188" i="8"/>
  <c r="A188" i="8"/>
  <c r="M187" i="8"/>
  <c r="L187" i="8"/>
  <c r="I187" i="8"/>
  <c r="H187" i="8"/>
  <c r="Y186" i="8"/>
  <c r="L186" i="8"/>
  <c r="I186" i="8"/>
  <c r="H186" i="8"/>
  <c r="M186" i="8" s="1"/>
  <c r="AA185" i="8"/>
  <c r="AA186" i="8" s="1"/>
  <c r="Z185" i="8"/>
  <c r="Z186" i="8" s="1"/>
  <c r="Y185" i="8"/>
  <c r="X185" i="8"/>
  <c r="AB185" i="8" s="1"/>
  <c r="S184" i="8" s="1"/>
  <c r="W185" i="8"/>
  <c r="V185" i="8"/>
  <c r="L185" i="8"/>
  <c r="I185" i="8"/>
  <c r="H185" i="8"/>
  <c r="M185" i="8" s="1"/>
  <c r="L184" i="8"/>
  <c r="K184" i="8"/>
  <c r="I184" i="8"/>
  <c r="H184" i="8"/>
  <c r="M184" i="8" s="1"/>
  <c r="L183" i="8"/>
  <c r="I183" i="8"/>
  <c r="H183" i="8"/>
  <c r="M183" i="8" s="1"/>
  <c r="R182" i="8"/>
  <c r="H19" i="10" s="1"/>
  <c r="L182" i="8"/>
  <c r="I182" i="8"/>
  <c r="H182" i="8"/>
  <c r="M182" i="8" s="1"/>
  <c r="L181" i="8"/>
  <c r="I181" i="8"/>
  <c r="H181" i="8"/>
  <c r="M181" i="8" s="1"/>
  <c r="L180" i="8"/>
  <c r="I180" i="8"/>
  <c r="H180" i="8"/>
  <c r="M180" i="8" s="1"/>
  <c r="L179" i="8"/>
  <c r="I179" i="8"/>
  <c r="H179" i="8"/>
  <c r="M179" i="8" s="1"/>
  <c r="AA178" i="8"/>
  <c r="AA179" i="8" s="1"/>
  <c r="Z178" i="8"/>
  <c r="Z179" i="8" s="1"/>
  <c r="Y178" i="8"/>
  <c r="Y179" i="8" s="1"/>
  <c r="X178" i="8"/>
  <c r="AB178" i="8" s="1"/>
  <c r="S178" i="8" s="1"/>
  <c r="S179" i="8" s="1"/>
  <c r="W178" i="8"/>
  <c r="V178" i="8"/>
  <c r="L178" i="8"/>
  <c r="I178" i="8"/>
  <c r="H178" i="8"/>
  <c r="M178" i="8" s="1"/>
  <c r="A178" i="8"/>
  <c r="M177" i="8"/>
  <c r="L177" i="8"/>
  <c r="I177" i="8"/>
  <c r="H177" i="8"/>
  <c r="Y176" i="8"/>
  <c r="L176" i="8"/>
  <c r="I176" i="8"/>
  <c r="H176" i="8"/>
  <c r="M176" i="8" s="1"/>
  <c r="AA175" i="8"/>
  <c r="AA176" i="8" s="1"/>
  <c r="Z175" i="8"/>
  <c r="Z176" i="8" s="1"/>
  <c r="Y175" i="8"/>
  <c r="X175" i="8"/>
  <c r="AB175" i="8" s="1"/>
  <c r="S174" i="8" s="1"/>
  <c r="W175" i="8"/>
  <c r="V175" i="8"/>
  <c r="L175" i="8"/>
  <c r="I175" i="8"/>
  <c r="H175" i="8"/>
  <c r="M175" i="8" s="1"/>
  <c r="L174" i="8"/>
  <c r="K174" i="8"/>
  <c r="I174" i="8"/>
  <c r="H174" i="8"/>
  <c r="M174" i="8" s="1"/>
  <c r="L173" i="8"/>
  <c r="I173" i="8"/>
  <c r="H173" i="8"/>
  <c r="M173" i="8" s="1"/>
  <c r="R172" i="8"/>
  <c r="H18" i="10" s="1"/>
  <c r="L172" i="8"/>
  <c r="I172" i="8"/>
  <c r="H172" i="8"/>
  <c r="M172" i="8" s="1"/>
  <c r="L171" i="8"/>
  <c r="I171" i="8"/>
  <c r="H171" i="8"/>
  <c r="M171" i="8" s="1"/>
  <c r="L170" i="8"/>
  <c r="I170" i="8"/>
  <c r="H170" i="8"/>
  <c r="M170" i="8" s="1"/>
  <c r="Z169" i="8"/>
  <c r="M169" i="8"/>
  <c r="L169" i="8"/>
  <c r="I169" i="8"/>
  <c r="H169" i="8"/>
  <c r="AA168" i="8"/>
  <c r="AA169" i="8" s="1"/>
  <c r="Z168" i="8"/>
  <c r="Y168" i="8"/>
  <c r="Y169" i="8" s="1"/>
  <c r="X168" i="8"/>
  <c r="W168" i="8"/>
  <c r="V168" i="8"/>
  <c r="L168" i="8"/>
  <c r="I168" i="8"/>
  <c r="H168" i="8"/>
  <c r="M168" i="8" s="1"/>
  <c r="A168" i="8"/>
  <c r="M167" i="8"/>
  <c r="L167" i="8"/>
  <c r="I167" i="8"/>
  <c r="H167" i="8"/>
  <c r="Y166" i="8"/>
  <c r="L166" i="8"/>
  <c r="I166" i="8"/>
  <c r="H166" i="8"/>
  <c r="M166" i="8" s="1"/>
  <c r="AA165" i="8"/>
  <c r="AA166" i="8" s="1"/>
  <c r="Z165" i="8"/>
  <c r="Z166" i="8" s="1"/>
  <c r="Y165" i="8"/>
  <c r="X165" i="8"/>
  <c r="AB165" i="8" s="1"/>
  <c r="W165" i="8"/>
  <c r="V165" i="8"/>
  <c r="L165" i="8"/>
  <c r="I165" i="8"/>
  <c r="H165" i="8"/>
  <c r="M165" i="8" s="1"/>
  <c r="S164" i="8"/>
  <c r="L164" i="8"/>
  <c r="K164" i="8"/>
  <c r="I164" i="8"/>
  <c r="H164" i="8"/>
  <c r="M164" i="8" s="1"/>
  <c r="L163" i="8"/>
  <c r="I163" i="8"/>
  <c r="H163" i="8"/>
  <c r="M163" i="8" s="1"/>
  <c r="R162" i="8"/>
  <c r="H17" i="10" s="1"/>
  <c r="L162" i="8"/>
  <c r="I162" i="8"/>
  <c r="H162" i="8"/>
  <c r="M162" i="8" s="1"/>
  <c r="L161" i="8"/>
  <c r="I161" i="8"/>
  <c r="H161" i="8"/>
  <c r="M161" i="8" s="1"/>
  <c r="L160" i="8"/>
  <c r="I160" i="8"/>
  <c r="H160" i="8"/>
  <c r="M160" i="8" s="1"/>
  <c r="Y159" i="8"/>
  <c r="L159" i="8"/>
  <c r="I159" i="8"/>
  <c r="H159" i="8"/>
  <c r="M159" i="8" s="1"/>
  <c r="AA158" i="8"/>
  <c r="AA159" i="8" s="1"/>
  <c r="Z158" i="8"/>
  <c r="Z159" i="8" s="1"/>
  <c r="Y158" i="8"/>
  <c r="X158" i="8"/>
  <c r="AB158" i="8" s="1"/>
  <c r="S158" i="8" s="1"/>
  <c r="S159" i="8" s="1"/>
  <c r="W158" i="8"/>
  <c r="V158" i="8"/>
  <c r="M158" i="8"/>
  <c r="L158" i="8"/>
  <c r="I158" i="8"/>
  <c r="H158" i="8"/>
  <c r="A158" i="8"/>
  <c r="L157" i="8"/>
  <c r="I157" i="8"/>
  <c r="H157" i="8"/>
  <c r="M157" i="8" s="1"/>
  <c r="M156" i="8"/>
  <c r="L156" i="8"/>
  <c r="I156" i="8"/>
  <c r="H156" i="8"/>
  <c r="AA155" i="8"/>
  <c r="AA156" i="8" s="1"/>
  <c r="Z155" i="8"/>
  <c r="Z156" i="8" s="1"/>
  <c r="Y155" i="8"/>
  <c r="Y156" i="8" s="1"/>
  <c r="X155" i="8"/>
  <c r="AB155" i="8" s="1"/>
  <c r="W155" i="8"/>
  <c r="V155" i="8"/>
  <c r="L155" i="8"/>
  <c r="I155" i="8"/>
  <c r="H155" i="8"/>
  <c r="M155" i="8" s="1"/>
  <c r="S154" i="8"/>
  <c r="L154" i="8"/>
  <c r="K154" i="8"/>
  <c r="I154" i="8"/>
  <c r="H154" i="8"/>
  <c r="M154" i="8" s="1"/>
  <c r="L153" i="8"/>
  <c r="I153" i="8"/>
  <c r="H153" i="8"/>
  <c r="M153" i="8" s="1"/>
  <c r="R152" i="8"/>
  <c r="H16" i="10" s="1"/>
  <c r="M152" i="8"/>
  <c r="L152" i="8"/>
  <c r="I152" i="8"/>
  <c r="H152" i="8"/>
  <c r="M151" i="8"/>
  <c r="L151" i="8"/>
  <c r="I151" i="8"/>
  <c r="H151" i="8"/>
  <c r="M150" i="8"/>
  <c r="L150" i="8"/>
  <c r="I150" i="8"/>
  <c r="H150" i="8"/>
  <c r="Z149" i="8"/>
  <c r="L149" i="8"/>
  <c r="I149" i="8"/>
  <c r="H149" i="8"/>
  <c r="M149" i="8" s="1"/>
  <c r="AA148" i="8"/>
  <c r="AA149" i="8" s="1"/>
  <c r="Z148" i="8"/>
  <c r="Y148" i="8"/>
  <c r="Y149" i="8" s="1"/>
  <c r="X148" i="8"/>
  <c r="X149" i="8" s="1"/>
  <c r="W148" i="8"/>
  <c r="V148" i="8"/>
  <c r="M148" i="8"/>
  <c r="L148" i="8"/>
  <c r="I148" i="8"/>
  <c r="H148" i="8"/>
  <c r="A148" i="8"/>
  <c r="L147" i="8"/>
  <c r="I147" i="8"/>
  <c r="H147" i="8"/>
  <c r="M147" i="8" s="1"/>
  <c r="L146" i="8"/>
  <c r="I146" i="8"/>
  <c r="H146" i="8"/>
  <c r="M146" i="8" s="1"/>
  <c r="AA145" i="8"/>
  <c r="AA146" i="8" s="1"/>
  <c r="Z145" i="8"/>
  <c r="Z146" i="8" s="1"/>
  <c r="Y145" i="8"/>
  <c r="Y146" i="8" s="1"/>
  <c r="X145" i="8"/>
  <c r="AB145" i="8" s="1"/>
  <c r="S144" i="8" s="1"/>
  <c r="W145" i="8"/>
  <c r="V145" i="8"/>
  <c r="M145" i="8"/>
  <c r="L145" i="8"/>
  <c r="I145" i="8"/>
  <c r="H145" i="8"/>
  <c r="R144" i="8"/>
  <c r="L144" i="8"/>
  <c r="K144" i="8"/>
  <c r="I144" i="8"/>
  <c r="H144" i="8"/>
  <c r="M144" i="8" s="1"/>
  <c r="L143" i="8"/>
  <c r="I143" i="8"/>
  <c r="H143" i="8"/>
  <c r="M143" i="8" s="1"/>
  <c r="R142" i="8"/>
  <c r="H15" i="10" s="1"/>
  <c r="L142" i="8"/>
  <c r="I142" i="8"/>
  <c r="H142" i="8"/>
  <c r="M142" i="8" s="1"/>
  <c r="L141" i="8"/>
  <c r="I141" i="8"/>
  <c r="H141" i="8"/>
  <c r="M141" i="8" s="1"/>
  <c r="L140" i="8"/>
  <c r="I140" i="8"/>
  <c r="H140" i="8"/>
  <c r="M140" i="8" s="1"/>
  <c r="M139" i="8"/>
  <c r="L139" i="8"/>
  <c r="I139" i="8"/>
  <c r="H139" i="8"/>
  <c r="AA138" i="8"/>
  <c r="AA139" i="8" s="1"/>
  <c r="Z138" i="8"/>
  <c r="Z139" i="8" s="1"/>
  <c r="Y138" i="8"/>
  <c r="Y139" i="8" s="1"/>
  <c r="X138" i="8"/>
  <c r="X139" i="8" s="1"/>
  <c r="W138" i="8"/>
  <c r="V138" i="8"/>
  <c r="L138" i="8"/>
  <c r="I138" i="8"/>
  <c r="H138" i="8"/>
  <c r="M138" i="8" s="1"/>
  <c r="A138" i="8"/>
  <c r="L137" i="8"/>
  <c r="I137" i="8"/>
  <c r="H137" i="8"/>
  <c r="M137" i="8" s="1"/>
  <c r="L136" i="8"/>
  <c r="I136" i="8"/>
  <c r="H136" i="8"/>
  <c r="M136" i="8" s="1"/>
  <c r="AA135" i="8"/>
  <c r="AA136" i="8" s="1"/>
  <c r="Z135" i="8"/>
  <c r="Z136" i="8" s="1"/>
  <c r="Y135" i="8"/>
  <c r="Y136" i="8" s="1"/>
  <c r="X135" i="8"/>
  <c r="AB135" i="8" s="1"/>
  <c r="S134" i="8" s="1"/>
  <c r="W135" i="8"/>
  <c r="V135" i="8"/>
  <c r="L135" i="8"/>
  <c r="I135" i="8"/>
  <c r="H135" i="8"/>
  <c r="M135" i="8" s="1"/>
  <c r="L134" i="8"/>
  <c r="K134" i="8"/>
  <c r="I134" i="8"/>
  <c r="H134" i="8"/>
  <c r="M134" i="8" s="1"/>
  <c r="L133" i="8"/>
  <c r="I133" i="8"/>
  <c r="H133" i="8"/>
  <c r="M133" i="8" s="1"/>
  <c r="R132" i="8"/>
  <c r="H14" i="10" s="1"/>
  <c r="M132" i="8"/>
  <c r="L132" i="8"/>
  <c r="I132" i="8"/>
  <c r="H132" i="8"/>
  <c r="M131" i="8"/>
  <c r="L131" i="8"/>
  <c r="I131" i="8"/>
  <c r="H131" i="8"/>
  <c r="L130" i="8"/>
  <c r="I130" i="8"/>
  <c r="H130" i="8"/>
  <c r="M130" i="8" s="1"/>
  <c r="Z129" i="8"/>
  <c r="X129" i="8"/>
  <c r="L129" i="8"/>
  <c r="I129" i="8"/>
  <c r="H129" i="8"/>
  <c r="M129" i="8" s="1"/>
  <c r="AA128" i="8"/>
  <c r="AA129" i="8" s="1"/>
  <c r="Z128" i="8"/>
  <c r="Y128" i="8"/>
  <c r="Y129" i="8" s="1"/>
  <c r="X128" i="8"/>
  <c r="W128" i="8"/>
  <c r="V128" i="8"/>
  <c r="M128" i="8"/>
  <c r="L128" i="8"/>
  <c r="I128" i="8"/>
  <c r="H128" i="8"/>
  <c r="A128" i="8"/>
  <c r="L127" i="8"/>
  <c r="I127" i="8"/>
  <c r="H127" i="8"/>
  <c r="M127" i="8" s="1"/>
  <c r="L126" i="8"/>
  <c r="I126" i="8"/>
  <c r="H126" i="8"/>
  <c r="M126" i="8" s="1"/>
  <c r="AA125" i="8"/>
  <c r="AA126" i="8" s="1"/>
  <c r="Z125" i="8"/>
  <c r="Z126" i="8" s="1"/>
  <c r="Y125" i="8"/>
  <c r="Y126" i="8" s="1"/>
  <c r="X125" i="8"/>
  <c r="AB125" i="8" s="1"/>
  <c r="S124" i="8" s="1"/>
  <c r="W125" i="8"/>
  <c r="V125" i="8"/>
  <c r="L125" i="8"/>
  <c r="I125" i="8"/>
  <c r="H125" i="8"/>
  <c r="M125" i="8" s="1"/>
  <c r="L124" i="8"/>
  <c r="K124" i="8"/>
  <c r="I124" i="8"/>
  <c r="H124" i="8"/>
  <c r="M124" i="8" s="1"/>
  <c r="L123" i="8"/>
  <c r="I123" i="8"/>
  <c r="H123" i="8"/>
  <c r="M123" i="8" s="1"/>
  <c r="R122" i="8"/>
  <c r="H13" i="10" s="1"/>
  <c r="M122" i="8"/>
  <c r="L122" i="8"/>
  <c r="I122" i="8"/>
  <c r="H122" i="8"/>
  <c r="M121" i="8"/>
  <c r="L121" i="8"/>
  <c r="I121" i="8"/>
  <c r="H121" i="8"/>
  <c r="L120" i="8"/>
  <c r="I120" i="8"/>
  <c r="H120" i="8"/>
  <c r="M120" i="8" s="1"/>
  <c r="Z119" i="8"/>
  <c r="Y119" i="8"/>
  <c r="L119" i="8"/>
  <c r="I119" i="8"/>
  <c r="H119" i="8"/>
  <c r="M119" i="8" s="1"/>
  <c r="AA118" i="8"/>
  <c r="AA119" i="8" s="1"/>
  <c r="Z118" i="8"/>
  <c r="Y118" i="8"/>
  <c r="X118" i="8"/>
  <c r="X119" i="8" s="1"/>
  <c r="W118" i="8"/>
  <c r="V118" i="8"/>
  <c r="L118" i="8"/>
  <c r="I118" i="8"/>
  <c r="H118" i="8"/>
  <c r="M118" i="8" s="1"/>
  <c r="A118" i="8"/>
  <c r="M117" i="8"/>
  <c r="L117" i="8"/>
  <c r="I117" i="8"/>
  <c r="H117" i="8"/>
  <c r="Y116" i="8"/>
  <c r="L116" i="8"/>
  <c r="I116" i="8"/>
  <c r="H116" i="8"/>
  <c r="M116" i="8" s="1"/>
  <c r="AA115" i="8"/>
  <c r="AA116" i="8" s="1"/>
  <c r="Z115" i="8"/>
  <c r="Z116" i="8" s="1"/>
  <c r="Y115" i="8"/>
  <c r="X115" i="8"/>
  <c r="X116" i="8" s="1"/>
  <c r="AB116" i="8" s="1"/>
  <c r="F13" i="10" s="1"/>
  <c r="W115" i="8"/>
  <c r="V115" i="8"/>
  <c r="L115" i="8"/>
  <c r="I115" i="8"/>
  <c r="H115" i="8"/>
  <c r="M115" i="8" s="1"/>
  <c r="L114" i="8"/>
  <c r="K114" i="8"/>
  <c r="I114" i="8"/>
  <c r="H114" i="8"/>
  <c r="M114" i="8" s="1"/>
  <c r="L113" i="8"/>
  <c r="I113" i="8"/>
  <c r="H113" i="8"/>
  <c r="M113" i="8" s="1"/>
  <c r="R112" i="8"/>
  <c r="H12" i="10" s="1"/>
  <c r="L112" i="8"/>
  <c r="I112" i="8"/>
  <c r="H112" i="8"/>
  <c r="M112" i="8" s="1"/>
  <c r="L111" i="8"/>
  <c r="I111" i="8"/>
  <c r="H111" i="8"/>
  <c r="M111" i="8" s="1"/>
  <c r="M110" i="8"/>
  <c r="L110" i="8"/>
  <c r="I110" i="8"/>
  <c r="H110" i="8"/>
  <c r="M109" i="8"/>
  <c r="L109" i="8"/>
  <c r="I109" i="8"/>
  <c r="H109" i="8"/>
  <c r="AA108" i="8"/>
  <c r="AA109" i="8" s="1"/>
  <c r="Z108" i="8"/>
  <c r="Z109" i="8" s="1"/>
  <c r="Y108" i="8"/>
  <c r="Y109" i="8" s="1"/>
  <c r="X108" i="8"/>
  <c r="X109" i="8" s="1"/>
  <c r="W108" i="8"/>
  <c r="V108" i="8"/>
  <c r="M108" i="8"/>
  <c r="L108" i="8"/>
  <c r="I108" i="8"/>
  <c r="H108" i="8"/>
  <c r="A108" i="8"/>
  <c r="L107" i="8"/>
  <c r="I107" i="8"/>
  <c r="H107" i="8"/>
  <c r="M107" i="8" s="1"/>
  <c r="L106" i="8"/>
  <c r="I106" i="8"/>
  <c r="H106" i="8"/>
  <c r="M106" i="8" s="1"/>
  <c r="AA105" i="8"/>
  <c r="AA106" i="8" s="1"/>
  <c r="Z105" i="8"/>
  <c r="Z106" i="8" s="1"/>
  <c r="X105" i="8"/>
  <c r="X106" i="8" s="1"/>
  <c r="AB106" i="8" s="1"/>
  <c r="F12" i="10" s="1"/>
  <c r="W105" i="8"/>
  <c r="V105" i="8"/>
  <c r="M105" i="8"/>
  <c r="L105" i="8"/>
  <c r="I105" i="8"/>
  <c r="H105" i="8"/>
  <c r="L104" i="8"/>
  <c r="K104" i="8"/>
  <c r="I104" i="8"/>
  <c r="H104" i="8"/>
  <c r="M104" i="8" s="1"/>
  <c r="Y105" i="8" s="1"/>
  <c r="Y106" i="8" s="1"/>
  <c r="L103" i="8"/>
  <c r="I103" i="8"/>
  <c r="H103" i="8"/>
  <c r="M103" i="8" s="1"/>
  <c r="R102" i="8"/>
  <c r="H11" i="10" s="1"/>
  <c r="M102" i="8"/>
  <c r="L102" i="8"/>
  <c r="I102" i="8"/>
  <c r="H102" i="8"/>
  <c r="M101" i="8"/>
  <c r="L101" i="8"/>
  <c r="I101" i="8"/>
  <c r="H101" i="8"/>
  <c r="L100" i="8"/>
  <c r="I100" i="8"/>
  <c r="H100" i="8"/>
  <c r="M100" i="8" s="1"/>
  <c r="M99" i="8"/>
  <c r="L99" i="8"/>
  <c r="I99" i="8"/>
  <c r="H99" i="8"/>
  <c r="AA98" i="8"/>
  <c r="AA99" i="8" s="1"/>
  <c r="Z98" i="8"/>
  <c r="Z99" i="8" s="1"/>
  <c r="Y98" i="8"/>
  <c r="Y99" i="8" s="1"/>
  <c r="X98" i="8"/>
  <c r="X99" i="8" s="1"/>
  <c r="W98" i="8"/>
  <c r="V98" i="8"/>
  <c r="M98" i="8"/>
  <c r="L98" i="8"/>
  <c r="I98" i="8"/>
  <c r="H98" i="8"/>
  <c r="A98" i="8"/>
  <c r="L97" i="8"/>
  <c r="I97" i="8"/>
  <c r="H97" i="8"/>
  <c r="M97" i="8" s="1"/>
  <c r="L96" i="8"/>
  <c r="I96" i="8"/>
  <c r="H96" i="8"/>
  <c r="M96" i="8" s="1"/>
  <c r="AA95" i="8"/>
  <c r="AA96" i="8" s="1"/>
  <c r="Z95" i="8"/>
  <c r="Z96" i="8" s="1"/>
  <c r="W95" i="8"/>
  <c r="L95" i="8"/>
  <c r="I95" i="8"/>
  <c r="H95" i="8"/>
  <c r="M95" i="8" s="1"/>
  <c r="L94" i="8"/>
  <c r="K94" i="8"/>
  <c r="I94" i="8"/>
  <c r="H94" i="8"/>
  <c r="M94" i="8" s="1"/>
  <c r="Y95" i="8" s="1"/>
  <c r="Y96" i="8" s="1"/>
  <c r="L93" i="8"/>
  <c r="I93" i="8"/>
  <c r="M93" i="8"/>
  <c r="R92" i="8"/>
  <c r="H10" i="10" s="1"/>
  <c r="I92" i="8"/>
  <c r="M92" i="8"/>
  <c r="L91" i="8"/>
  <c r="I91" i="8"/>
  <c r="M91" i="8"/>
  <c r="L90" i="8"/>
  <c r="I90" i="8"/>
  <c r="M90" i="8"/>
  <c r="M89" i="8"/>
  <c r="L89" i="8"/>
  <c r="I89" i="8"/>
  <c r="AA88" i="8"/>
  <c r="AA89" i="8" s="1"/>
  <c r="Z88" i="8"/>
  <c r="Z89" i="8" s="1"/>
  <c r="Y88" i="8"/>
  <c r="Y89" i="8" s="1"/>
  <c r="X88" i="8"/>
  <c r="W88" i="8"/>
  <c r="V88" i="8"/>
  <c r="L88" i="8"/>
  <c r="I88" i="8"/>
  <c r="M88" i="8"/>
  <c r="A88" i="8"/>
  <c r="L87" i="8"/>
  <c r="I87" i="8"/>
  <c r="M87" i="8"/>
  <c r="L86" i="8"/>
  <c r="I86" i="8"/>
  <c r="M86" i="8"/>
  <c r="AA85" i="8"/>
  <c r="AA86" i="8" s="1"/>
  <c r="Z85" i="8"/>
  <c r="Z86" i="8" s="1"/>
  <c r="V85" i="8"/>
  <c r="L85" i="8"/>
  <c r="I85" i="8"/>
  <c r="M85" i="8"/>
  <c r="K84" i="8"/>
  <c r="I84" i="8"/>
  <c r="M84" i="8"/>
  <c r="Y85" i="8" s="1"/>
  <c r="Y86" i="8" s="1"/>
  <c r="I83" i="8"/>
  <c r="M83" i="8"/>
  <c r="R82" i="8"/>
  <c r="H9" i="10" s="1"/>
  <c r="M82" i="8"/>
  <c r="I82" i="8"/>
  <c r="M81" i="8"/>
  <c r="L81" i="8"/>
  <c r="I81" i="8"/>
  <c r="L80" i="8"/>
  <c r="I80" i="8"/>
  <c r="M80" i="8"/>
  <c r="M79" i="8"/>
  <c r="L79" i="8"/>
  <c r="I79" i="8"/>
  <c r="AA78" i="8"/>
  <c r="AA79" i="8" s="1"/>
  <c r="Z78" i="8"/>
  <c r="Z79" i="8" s="1"/>
  <c r="Y78" i="8"/>
  <c r="Y79" i="8" s="1"/>
  <c r="X78" i="8"/>
  <c r="X79" i="8" s="1"/>
  <c r="W78" i="8"/>
  <c r="V78" i="8"/>
  <c r="L78" i="8"/>
  <c r="I78" i="8"/>
  <c r="M78" i="8"/>
  <c r="A78" i="8"/>
  <c r="L77" i="8"/>
  <c r="I77" i="8"/>
  <c r="M77" i="8"/>
  <c r="L76" i="8"/>
  <c r="I76" i="8"/>
  <c r="M76" i="8"/>
  <c r="V75" i="8"/>
  <c r="L75" i="8"/>
  <c r="I75" i="8"/>
  <c r="M75" i="8"/>
  <c r="K74" i="8"/>
  <c r="I74" i="8"/>
  <c r="H74" i="8" s="1"/>
  <c r="M74" i="8"/>
  <c r="L73" i="8"/>
  <c r="I73" i="8"/>
  <c r="H73" i="8"/>
  <c r="M73" i="8" s="1"/>
  <c r="R72" i="8"/>
  <c r="H8" i="10" s="1"/>
  <c r="M72" i="8"/>
  <c r="L72" i="8"/>
  <c r="I72" i="8"/>
  <c r="H72" i="8"/>
  <c r="M71" i="8"/>
  <c r="L71" i="8"/>
  <c r="I71" i="8"/>
  <c r="H71" i="8"/>
  <c r="M70" i="8"/>
  <c r="L70" i="8"/>
  <c r="I70" i="8"/>
  <c r="H70" i="8"/>
  <c r="M69" i="8"/>
  <c r="L69" i="8"/>
  <c r="I69" i="8"/>
  <c r="H69" i="8"/>
  <c r="AA68" i="8"/>
  <c r="AA69" i="8" s="1"/>
  <c r="Z68" i="8"/>
  <c r="Z69" i="8" s="1"/>
  <c r="Y68" i="8"/>
  <c r="Y69" i="8" s="1"/>
  <c r="X68" i="8"/>
  <c r="W68" i="8"/>
  <c r="V68" i="8"/>
  <c r="L68" i="8"/>
  <c r="I68" i="8"/>
  <c r="H68" i="8"/>
  <c r="M68" i="8" s="1"/>
  <c r="A68" i="8"/>
  <c r="L67" i="8"/>
  <c r="I67" i="8"/>
  <c r="H67" i="8"/>
  <c r="M67" i="8" s="1"/>
  <c r="V65" i="8" s="1"/>
  <c r="L66" i="8"/>
  <c r="I66" i="8"/>
  <c r="H66" i="8"/>
  <c r="M66" i="8" s="1"/>
  <c r="AA65" i="8"/>
  <c r="AA66" i="8" s="1"/>
  <c r="Z65" i="8"/>
  <c r="Z66" i="8" s="1"/>
  <c r="Y65" i="8"/>
  <c r="Y66" i="8" s="1"/>
  <c r="L65" i="8"/>
  <c r="I65" i="8"/>
  <c r="H65" i="8"/>
  <c r="M65" i="8" s="1"/>
  <c r="L64" i="8"/>
  <c r="K64" i="8"/>
  <c r="I64" i="8"/>
  <c r="H64" i="8"/>
  <c r="M64" i="8" s="1"/>
  <c r="X65" i="8" s="1"/>
  <c r="L63" i="8"/>
  <c r="I63" i="8"/>
  <c r="H63" i="8"/>
  <c r="M63" i="8" s="1"/>
  <c r="R62" i="8"/>
  <c r="H7" i="10" s="1"/>
  <c r="M62" i="8"/>
  <c r="L62" i="8"/>
  <c r="I62" i="8"/>
  <c r="H62" i="8"/>
  <c r="M61" i="8"/>
  <c r="L61" i="8"/>
  <c r="I61" i="8"/>
  <c r="H61" i="8"/>
  <c r="L60" i="8"/>
  <c r="I60" i="8"/>
  <c r="H60" i="8"/>
  <c r="M60" i="8" s="1"/>
  <c r="I59" i="8"/>
  <c r="H59" i="8"/>
  <c r="M59" i="8" s="1"/>
  <c r="AA58" i="8"/>
  <c r="AA59" i="8" s="1"/>
  <c r="Z58" i="8"/>
  <c r="Z59" i="8" s="1"/>
  <c r="Y58" i="8"/>
  <c r="Y59" i="8" s="1"/>
  <c r="X58" i="8"/>
  <c r="X59" i="8" s="1"/>
  <c r="W58" i="8"/>
  <c r="V58" i="8"/>
  <c r="L58" i="8"/>
  <c r="I58" i="8"/>
  <c r="H58" i="8"/>
  <c r="M58" i="8" s="1"/>
  <c r="A58" i="8"/>
  <c r="L57" i="8"/>
  <c r="I57" i="8"/>
  <c r="H57" i="8"/>
  <c r="M57" i="8" s="1"/>
  <c r="V55" i="8" s="1"/>
  <c r="M56" i="8"/>
  <c r="W55" i="8" s="1"/>
  <c r="L56" i="8"/>
  <c r="I56" i="8"/>
  <c r="H56" i="8"/>
  <c r="AA55" i="8"/>
  <c r="AA56" i="8" s="1"/>
  <c r="Z55" i="8"/>
  <c r="Z56" i="8" s="1"/>
  <c r="L55" i="8"/>
  <c r="I55" i="8"/>
  <c r="H55" i="8"/>
  <c r="M55" i="8" s="1"/>
  <c r="L54" i="8"/>
  <c r="K54" i="8"/>
  <c r="I54" i="8"/>
  <c r="H54" i="8"/>
  <c r="M54" i="8" s="1"/>
  <c r="L53" i="8"/>
  <c r="I53" i="8"/>
  <c r="H53" i="8"/>
  <c r="M53" i="8" s="1"/>
  <c r="R52" i="8"/>
  <c r="H6" i="10" s="1"/>
  <c r="L52" i="8"/>
  <c r="I52" i="8"/>
  <c r="H52" i="8"/>
  <c r="M52" i="8" s="1"/>
  <c r="L51" i="8"/>
  <c r="I51" i="8"/>
  <c r="H51" i="8"/>
  <c r="M51" i="8" s="1"/>
  <c r="L50" i="8"/>
  <c r="I50" i="8"/>
  <c r="H50" i="8"/>
  <c r="M50" i="8" s="1"/>
  <c r="M49" i="8"/>
  <c r="L49" i="8"/>
  <c r="I49" i="8"/>
  <c r="H49" i="8"/>
  <c r="AA48" i="8"/>
  <c r="AA49" i="8" s="1"/>
  <c r="Z48" i="8"/>
  <c r="Z49" i="8" s="1"/>
  <c r="Y48" i="8"/>
  <c r="Y49" i="8" s="1"/>
  <c r="X48" i="8"/>
  <c r="X49" i="8" s="1"/>
  <c r="W48" i="8"/>
  <c r="V48" i="8"/>
  <c r="L48" i="8"/>
  <c r="I48" i="8"/>
  <c r="H48" i="8"/>
  <c r="M48" i="8" s="1"/>
  <c r="A48" i="8"/>
  <c r="L47" i="8"/>
  <c r="I47" i="8"/>
  <c r="H47" i="8"/>
  <c r="M47" i="8" s="1"/>
  <c r="L46" i="8"/>
  <c r="I46" i="8"/>
  <c r="H46" i="8"/>
  <c r="M46" i="8" s="1"/>
  <c r="AA45" i="8"/>
  <c r="AA46" i="8" s="1"/>
  <c r="Z45" i="8"/>
  <c r="Z46" i="8" s="1"/>
  <c r="V45" i="8"/>
  <c r="L45" i="8"/>
  <c r="I45" i="8"/>
  <c r="H45" i="8"/>
  <c r="M45" i="8" s="1"/>
  <c r="L44" i="8"/>
  <c r="K44" i="8"/>
  <c r="I44" i="8"/>
  <c r="H44" i="8"/>
  <c r="M44" i="8" s="1"/>
  <c r="Y45" i="8" s="1"/>
  <c r="Y46" i="8" s="1"/>
  <c r="M43" i="8"/>
  <c r="L43" i="8"/>
  <c r="I43" i="8"/>
  <c r="H43" i="8"/>
  <c r="R42" i="8"/>
  <c r="H5" i="10" s="1"/>
  <c r="M42" i="8"/>
  <c r="L42" i="8"/>
  <c r="I42" i="8"/>
  <c r="H42" i="8"/>
  <c r="M41" i="8"/>
  <c r="L41" i="8"/>
  <c r="I41" i="8"/>
  <c r="H41" i="8"/>
  <c r="L40" i="8"/>
  <c r="I40" i="8"/>
  <c r="H40" i="8"/>
  <c r="M40" i="8" s="1"/>
  <c r="V35" i="8" s="1"/>
  <c r="Z39" i="8"/>
  <c r="Y39" i="8"/>
  <c r="L39" i="8"/>
  <c r="I39" i="8"/>
  <c r="H39" i="8"/>
  <c r="M39" i="8" s="1"/>
  <c r="W35" i="8" s="1"/>
  <c r="AA38" i="8"/>
  <c r="AA39" i="8" s="1"/>
  <c r="Z38" i="8"/>
  <c r="Y38" i="8"/>
  <c r="X38" i="8"/>
  <c r="X39" i="8" s="1"/>
  <c r="W38" i="8"/>
  <c r="V38" i="8"/>
  <c r="M38" i="8"/>
  <c r="L38" i="8"/>
  <c r="I38" i="8"/>
  <c r="H38" i="8"/>
  <c r="A38" i="8"/>
  <c r="L37" i="8"/>
  <c r="I37" i="8"/>
  <c r="H37" i="8"/>
  <c r="M37" i="8" s="1"/>
  <c r="M36" i="8"/>
  <c r="L36" i="8"/>
  <c r="I36" i="8"/>
  <c r="H36" i="8"/>
  <c r="AA35" i="8"/>
  <c r="AA36" i="8" s="1"/>
  <c r="L35" i="8"/>
  <c r="I35" i="8"/>
  <c r="H35" i="8"/>
  <c r="M35" i="8" s="1"/>
  <c r="Y35" i="8" s="1"/>
  <c r="Y36" i="8" s="1"/>
  <c r="L34" i="8"/>
  <c r="K34" i="8"/>
  <c r="I34" i="8"/>
  <c r="H34" i="8" s="1"/>
  <c r="M34" i="8" s="1"/>
  <c r="Z35" i="8" s="1"/>
  <c r="Z36" i="8" s="1"/>
  <c r="M33" i="8"/>
  <c r="L33" i="8"/>
  <c r="I33" i="8"/>
  <c r="H33" i="8"/>
  <c r="R32" i="8"/>
  <c r="H4" i="10" s="1"/>
  <c r="L32" i="8"/>
  <c r="I32" i="8"/>
  <c r="H32" i="8"/>
  <c r="M32" i="8" s="1"/>
  <c r="L31" i="8"/>
  <c r="I31" i="8"/>
  <c r="H31" i="8"/>
  <c r="M31" i="8" s="1"/>
  <c r="L30" i="8"/>
  <c r="I30" i="8"/>
  <c r="H30" i="8"/>
  <c r="M30" i="8" s="1"/>
  <c r="Z29" i="8"/>
  <c r="L29" i="8"/>
  <c r="I29" i="8"/>
  <c r="H29" i="8"/>
  <c r="M29" i="8" s="1"/>
  <c r="AA28" i="8"/>
  <c r="AA29" i="8" s="1"/>
  <c r="Z28" i="8"/>
  <c r="Y28" i="8"/>
  <c r="Y29" i="8" s="1"/>
  <c r="X28" i="8"/>
  <c r="X29" i="8" s="1"/>
  <c r="W28" i="8"/>
  <c r="V28" i="8"/>
  <c r="M28" i="8"/>
  <c r="L28" i="8"/>
  <c r="I28" i="8"/>
  <c r="H28" i="8"/>
  <c r="A28" i="8"/>
  <c r="L27" i="8"/>
  <c r="I27" i="8"/>
  <c r="H27" i="8"/>
  <c r="M27" i="8" s="1"/>
  <c r="Z26" i="8"/>
  <c r="L26" i="8"/>
  <c r="I26" i="8"/>
  <c r="H26" i="8"/>
  <c r="M26" i="8" s="1"/>
  <c r="AA25" i="8"/>
  <c r="AA26" i="8" s="1"/>
  <c r="Z25" i="8"/>
  <c r="X25" i="8"/>
  <c r="X26" i="8" s="1"/>
  <c r="AB26" i="8" s="1"/>
  <c r="F4" i="10" s="1"/>
  <c r="W25" i="8"/>
  <c r="V25" i="8"/>
  <c r="L25" i="8"/>
  <c r="I25" i="8"/>
  <c r="H25" i="8"/>
  <c r="M25" i="8" s="1"/>
  <c r="L24" i="8"/>
  <c r="K24" i="8"/>
  <c r="I24" i="8"/>
  <c r="H24" i="8"/>
  <c r="M24" i="8" s="1"/>
  <c r="Y25" i="8" s="1"/>
  <c r="Y26" i="8" s="1"/>
  <c r="L23" i="8"/>
  <c r="I23" i="8"/>
  <c r="H23" i="8"/>
  <c r="M23" i="8" s="1"/>
  <c r="L22" i="8"/>
  <c r="I22" i="8"/>
  <c r="H22" i="8"/>
  <c r="M22" i="8" s="1"/>
  <c r="L21" i="8"/>
  <c r="I21" i="8"/>
  <c r="H21" i="8"/>
  <c r="M21" i="8" s="1"/>
  <c r="I20" i="8"/>
  <c r="H20" i="8"/>
  <c r="M20" i="8" s="1"/>
  <c r="V15" i="8" s="1"/>
  <c r="M19" i="8"/>
  <c r="L19" i="8"/>
  <c r="I19" i="8"/>
  <c r="H19" i="8"/>
  <c r="AA18" i="8"/>
  <c r="AA19" i="8" s="1"/>
  <c r="Z18" i="8"/>
  <c r="Z19" i="8" s="1"/>
  <c r="Y18" i="8"/>
  <c r="Y19" i="8" s="1"/>
  <c r="X18" i="8"/>
  <c r="X19" i="8" s="1"/>
  <c r="W18" i="8"/>
  <c r="V18" i="8"/>
  <c r="L18" i="8"/>
  <c r="I18" i="8"/>
  <c r="H18" i="8"/>
  <c r="M18" i="8" s="1"/>
  <c r="L17" i="8"/>
  <c r="I17" i="8"/>
  <c r="H17" i="8"/>
  <c r="M17" i="8" s="1"/>
  <c r="M16" i="8"/>
  <c r="Y15" i="8" s="1"/>
  <c r="Y16" i="8" s="1"/>
  <c r="L16" i="8"/>
  <c r="I16" i="8"/>
  <c r="H16" i="8"/>
  <c r="W15" i="8"/>
  <c r="L15" i="8"/>
  <c r="I15" i="8"/>
  <c r="H15" i="8"/>
  <c r="M15" i="8" s="1"/>
  <c r="Z15" i="8" s="1"/>
  <c r="Z16" i="8" s="1"/>
  <c r="L14" i="8"/>
  <c r="K14" i="8"/>
  <c r="I14" i="8"/>
  <c r="H14" i="8" s="1"/>
  <c r="M14" i="8" s="1"/>
  <c r="C13" i="8"/>
  <c r="M8" i="8"/>
  <c r="K8" i="8"/>
  <c r="F8" i="8"/>
  <c r="D8" i="8"/>
  <c r="BV2" i="7"/>
  <c r="D9" i="8" s="1"/>
  <c r="AD315" i="2"/>
  <c r="AD281" i="2"/>
  <c r="AD247" i="2"/>
  <c r="AD213" i="2"/>
  <c r="AD179" i="2"/>
  <c r="AD145" i="2"/>
  <c r="AD111" i="2"/>
  <c r="AB219" i="8" l="1"/>
  <c r="G23" i="10" s="1"/>
  <c r="X179" i="8"/>
  <c r="AB179" i="8" s="1"/>
  <c r="G19" i="10" s="1"/>
  <c r="X136" i="8"/>
  <c r="AB136" i="8" s="1"/>
  <c r="F15" i="10" s="1"/>
  <c r="I15" i="10" s="1"/>
  <c r="AB215" i="8"/>
  <c r="S214" i="8" s="1"/>
  <c r="O218" i="8" s="1"/>
  <c r="E23" i="10" s="1"/>
  <c r="X216" i="8"/>
  <c r="AB216" i="8" s="1"/>
  <c r="F23" i="10" s="1"/>
  <c r="AB299" i="8"/>
  <c r="G31" i="10" s="1"/>
  <c r="R314" i="8"/>
  <c r="AB325" i="8"/>
  <c r="S324" i="8" s="1"/>
  <c r="S325" i="8" s="1"/>
  <c r="X326" i="8"/>
  <c r="AB326" i="8" s="1"/>
  <c r="F34" i="10" s="1"/>
  <c r="AA15" i="8"/>
  <c r="AA16" i="8" s="1"/>
  <c r="X15" i="8"/>
  <c r="X16" i="8" s="1"/>
  <c r="R138" i="8"/>
  <c r="R158" i="8"/>
  <c r="R174" i="8"/>
  <c r="R204" i="8"/>
  <c r="R206" i="8" s="1"/>
  <c r="P208" i="8" s="1"/>
  <c r="R228" i="8"/>
  <c r="R238" i="8"/>
  <c r="AB248" i="8"/>
  <c r="S248" i="8" s="1"/>
  <c r="S249" i="8" s="1"/>
  <c r="X249" i="8"/>
  <c r="AB249" i="8" s="1"/>
  <c r="G26" i="10" s="1"/>
  <c r="R288" i="8"/>
  <c r="R289" i="8" s="1"/>
  <c r="R358" i="8"/>
  <c r="AB19" i="8"/>
  <c r="G3" i="10" s="1"/>
  <c r="R24" i="8"/>
  <c r="R25" i="8" s="1"/>
  <c r="X35" i="8"/>
  <c r="X45" i="8"/>
  <c r="W65" i="8"/>
  <c r="R114" i="8"/>
  <c r="R115" i="8" s="1"/>
  <c r="X126" i="8"/>
  <c r="AB126" i="8" s="1"/>
  <c r="F14" i="10" s="1"/>
  <c r="I14" i="10" s="1"/>
  <c r="X146" i="8"/>
  <c r="AB146" i="8" s="1"/>
  <c r="F16" i="10" s="1"/>
  <c r="AB149" i="8"/>
  <c r="G16" i="10" s="1"/>
  <c r="R168" i="8"/>
  <c r="R169" i="8" s="1"/>
  <c r="R308" i="8"/>
  <c r="R344" i="8"/>
  <c r="R346" i="8" s="1"/>
  <c r="P348" i="8" s="1"/>
  <c r="N18" i="8"/>
  <c r="AB29" i="8"/>
  <c r="G4" i="10" s="1"/>
  <c r="I4" i="10" s="1"/>
  <c r="R34" i="8"/>
  <c r="X159" i="8"/>
  <c r="AB159" i="8" s="1"/>
  <c r="G17" i="10" s="1"/>
  <c r="R164" i="8"/>
  <c r="R178" i="8"/>
  <c r="X189" i="8"/>
  <c r="AB189" i="8" s="1"/>
  <c r="G20" i="10" s="1"/>
  <c r="R194" i="8"/>
  <c r="N198" i="8" s="1"/>
  <c r="D21" i="10" s="1"/>
  <c r="AB218" i="8"/>
  <c r="S218" i="8" s="1"/>
  <c r="S219" i="8" s="1"/>
  <c r="R234" i="8"/>
  <c r="R236" i="8" s="1"/>
  <c r="P238" i="8" s="1"/>
  <c r="X289" i="8"/>
  <c r="AB289" i="8" s="1"/>
  <c r="G30" i="10" s="1"/>
  <c r="R340" i="8"/>
  <c r="R118" i="8"/>
  <c r="X156" i="8"/>
  <c r="AB156" i="8" s="1"/>
  <c r="F17" i="10" s="1"/>
  <c r="I17" i="10" s="1"/>
  <c r="R154" i="8"/>
  <c r="AB168" i="8"/>
  <c r="S168" i="8" s="1"/>
  <c r="S169" i="8" s="1"/>
  <c r="X169" i="8"/>
  <c r="AB169" i="8" s="1"/>
  <c r="G18" i="10" s="1"/>
  <c r="X196" i="8"/>
  <c r="AB196" i="8" s="1"/>
  <c r="F21" i="10" s="1"/>
  <c r="R198" i="8"/>
  <c r="AB199" i="8"/>
  <c r="G21" i="10" s="1"/>
  <c r="R208" i="8"/>
  <c r="X246" i="8"/>
  <c r="AB246" i="8" s="1"/>
  <c r="F26" i="10" s="1"/>
  <c r="I26" i="10" s="1"/>
  <c r="AB278" i="8"/>
  <c r="S278" i="8" s="1"/>
  <c r="S279" i="8" s="1"/>
  <c r="X286" i="8"/>
  <c r="AB286" i="8" s="1"/>
  <c r="F30" i="10" s="1"/>
  <c r="R294" i="8"/>
  <c r="R298" i="8"/>
  <c r="X316" i="8"/>
  <c r="AB316" i="8" s="1"/>
  <c r="F33" i="10" s="1"/>
  <c r="I33" i="10" s="1"/>
  <c r="AB328" i="8"/>
  <c r="S328" i="8" s="1"/>
  <c r="S329" i="8" s="1"/>
  <c r="X329" i="8"/>
  <c r="AB329" i="8" s="1"/>
  <c r="G34" i="10" s="1"/>
  <c r="R128" i="8"/>
  <c r="X166" i="8"/>
  <c r="AB166" i="8" s="1"/>
  <c r="F18" i="10" s="1"/>
  <c r="I18" i="10" s="1"/>
  <c r="X176" i="8"/>
  <c r="AB176" i="8" s="1"/>
  <c r="F19" i="10" s="1"/>
  <c r="I19" i="10" s="1"/>
  <c r="R184" i="8"/>
  <c r="X186" i="8"/>
  <c r="AB186" i="8" s="1"/>
  <c r="F20" i="10" s="1"/>
  <c r="R188" i="8"/>
  <c r="AB208" i="8"/>
  <c r="S208" i="8" s="1"/>
  <c r="S209" i="8" s="1"/>
  <c r="X209" i="8"/>
  <c r="AB209" i="8" s="1"/>
  <c r="G22" i="10" s="1"/>
  <c r="R218" i="8"/>
  <c r="R248" i="8"/>
  <c r="R258" i="8"/>
  <c r="R260" i="8" s="1"/>
  <c r="AB298" i="8"/>
  <c r="S298" i="8" s="1"/>
  <c r="S299" i="8" s="1"/>
  <c r="R304" i="8"/>
  <c r="R305" i="8" s="1"/>
  <c r="AB318" i="8"/>
  <c r="S318" i="8" s="1"/>
  <c r="S319" i="8" s="1"/>
  <c r="X356" i="8"/>
  <c r="AB356" i="8" s="1"/>
  <c r="F37" i="10" s="1"/>
  <c r="I37" i="10" s="1"/>
  <c r="R354" i="8"/>
  <c r="R356" i="8" s="1"/>
  <c r="P358" i="8" s="1"/>
  <c r="V95" i="8"/>
  <c r="W85" i="8"/>
  <c r="X85" i="8"/>
  <c r="X86" i="8" s="1"/>
  <c r="AB86" i="8" s="1"/>
  <c r="F10" i="10" s="1"/>
  <c r="I10" i="10" s="1"/>
  <c r="Y75" i="8"/>
  <c r="Y76" i="8" s="1"/>
  <c r="W75" i="8"/>
  <c r="X75" i="8"/>
  <c r="X76" i="8" s="1"/>
  <c r="Z75" i="8"/>
  <c r="Z76" i="8" s="1"/>
  <c r="AA75" i="8"/>
  <c r="AA76" i="8" s="1"/>
  <c r="O3" i="10"/>
  <c r="E17" i="7" s="1"/>
  <c r="U3" i="10"/>
  <c r="AX17" i="7" s="1"/>
  <c r="S13" i="10"/>
  <c r="AJ27" i="7" s="1"/>
  <c r="Q13" i="10"/>
  <c r="R27" i="7" s="1"/>
  <c r="R13" i="10"/>
  <c r="AB27" i="7" s="1"/>
  <c r="S17" i="10"/>
  <c r="AJ31" i="7" s="1"/>
  <c r="R17" i="10"/>
  <c r="AB31" i="7" s="1"/>
  <c r="Q17" i="10"/>
  <c r="R31" i="7" s="1"/>
  <c r="S21" i="10"/>
  <c r="AJ35" i="7" s="1"/>
  <c r="Q21" i="10"/>
  <c r="R35" i="7" s="1"/>
  <c r="R21" i="10"/>
  <c r="AB35" i="7" s="1"/>
  <c r="Q26" i="10"/>
  <c r="R40" i="7" s="1"/>
  <c r="R26" i="10"/>
  <c r="AB40" i="7" s="1"/>
  <c r="S26" i="10"/>
  <c r="AJ40" i="7" s="1"/>
  <c r="R8" i="10"/>
  <c r="Q8" i="10"/>
  <c r="S8" i="10"/>
  <c r="AJ22" i="7" s="1"/>
  <c r="R12" i="10"/>
  <c r="AB26" i="7" s="1"/>
  <c r="Q12" i="10"/>
  <c r="R26" i="7" s="1"/>
  <c r="S12" i="10"/>
  <c r="AJ26" i="7" s="1"/>
  <c r="R16" i="10"/>
  <c r="AB30" i="7" s="1"/>
  <c r="S16" i="10"/>
  <c r="AJ30" i="7" s="1"/>
  <c r="Q16" i="10"/>
  <c r="R30" i="7" s="1"/>
  <c r="R20" i="10"/>
  <c r="AB34" i="7" s="1"/>
  <c r="S20" i="10"/>
  <c r="AJ34" i="7" s="1"/>
  <c r="Q20" i="10"/>
  <c r="R34" i="7" s="1"/>
  <c r="R24" i="10"/>
  <c r="AB38" i="7" s="1"/>
  <c r="S24" i="10"/>
  <c r="AJ38" i="7" s="1"/>
  <c r="Q24" i="10"/>
  <c r="R38" i="7" s="1"/>
  <c r="Q11" i="10"/>
  <c r="R25" i="7" s="1"/>
  <c r="R11" i="10"/>
  <c r="AB25" i="7" s="1"/>
  <c r="S11" i="10"/>
  <c r="AJ25" i="7" s="1"/>
  <c r="Q15" i="10"/>
  <c r="R29" i="7" s="1"/>
  <c r="S15" i="10"/>
  <c r="AJ29" i="7" s="1"/>
  <c r="R15" i="10"/>
  <c r="AB29" i="7" s="1"/>
  <c r="Q19" i="10"/>
  <c r="R33" i="7" s="1"/>
  <c r="S19" i="10"/>
  <c r="AJ33" i="7" s="1"/>
  <c r="R19" i="10"/>
  <c r="AB33" i="7" s="1"/>
  <c r="Q23" i="10"/>
  <c r="R37" i="7" s="1"/>
  <c r="R23" i="10"/>
  <c r="AB37" i="7" s="1"/>
  <c r="S23" i="10"/>
  <c r="AJ37" i="7" s="1"/>
  <c r="S9" i="10"/>
  <c r="AJ23" i="7" s="1"/>
  <c r="Q9" i="10"/>
  <c r="R9" i="10"/>
  <c r="AB23" i="7" s="1"/>
  <c r="S25" i="10"/>
  <c r="AJ39" i="7" s="1"/>
  <c r="Q25" i="10"/>
  <c r="R39" i="7" s="1"/>
  <c r="R25" i="10"/>
  <c r="AB39" i="7" s="1"/>
  <c r="Q10" i="10"/>
  <c r="S10" i="10"/>
  <c r="AJ24" i="7" s="1"/>
  <c r="R10" i="10"/>
  <c r="Q14" i="10"/>
  <c r="R28" i="7" s="1"/>
  <c r="R14" i="10"/>
  <c r="AB28" i="7" s="1"/>
  <c r="S14" i="10"/>
  <c r="AJ28" i="7" s="1"/>
  <c r="Q18" i="10"/>
  <c r="R32" i="7" s="1"/>
  <c r="R18" i="10"/>
  <c r="AB32" i="7" s="1"/>
  <c r="S18" i="10"/>
  <c r="AJ32" i="7" s="1"/>
  <c r="Q22" i="10"/>
  <c r="R36" i="7" s="1"/>
  <c r="R22" i="10"/>
  <c r="AB36" i="7" s="1"/>
  <c r="S22" i="10"/>
  <c r="AJ36" i="7" s="1"/>
  <c r="Q27" i="10"/>
  <c r="R41" i="7" s="1"/>
  <c r="S27" i="10"/>
  <c r="AJ41" i="7" s="1"/>
  <c r="R27" i="10"/>
  <c r="AB41" i="7" s="1"/>
  <c r="I34" i="10"/>
  <c r="D80" i="9"/>
  <c r="AD77" i="9" s="1"/>
  <c r="I27" i="10"/>
  <c r="I12" i="10"/>
  <c r="I29" i="10"/>
  <c r="I30" i="10"/>
  <c r="I31" i="10"/>
  <c r="I22" i="10"/>
  <c r="I25" i="10"/>
  <c r="I28" i="10"/>
  <c r="I32" i="10"/>
  <c r="I36" i="10"/>
  <c r="I13" i="10"/>
  <c r="I16" i="10"/>
  <c r="I21" i="10"/>
  <c r="I23" i="10"/>
  <c r="I24" i="10"/>
  <c r="I35" i="10"/>
  <c r="I20" i="10"/>
  <c r="D111" i="9"/>
  <c r="D148" i="9"/>
  <c r="O145" i="9" s="1"/>
  <c r="D114" i="9"/>
  <c r="O111" i="9" s="1"/>
  <c r="D77" i="9"/>
  <c r="D145" i="9"/>
  <c r="AB105" i="8"/>
  <c r="S104" i="8" s="1"/>
  <c r="S105" i="8" s="1"/>
  <c r="R104" i="8"/>
  <c r="R106" i="8" s="1"/>
  <c r="R108" i="8"/>
  <c r="AB99" i="8"/>
  <c r="G11" i="10" s="1"/>
  <c r="R98" i="8"/>
  <c r="R100" i="8" s="1"/>
  <c r="R94" i="8"/>
  <c r="N98" i="8" s="1"/>
  <c r="D11" i="10" s="1"/>
  <c r="U11" i="10"/>
  <c r="AX25" i="7" s="1"/>
  <c r="X55" i="8"/>
  <c r="Y55" i="8"/>
  <c r="Y56" i="8" s="1"/>
  <c r="R88" i="8"/>
  <c r="R89" i="8" s="1"/>
  <c r="N88" i="8"/>
  <c r="D10" i="10" s="1"/>
  <c r="P9" i="10" s="1"/>
  <c r="L23" i="7" s="1"/>
  <c r="AB88" i="8"/>
  <c r="S88" i="8" s="1"/>
  <c r="S89" i="8" s="1"/>
  <c r="R78" i="8"/>
  <c r="R80" i="8" s="1"/>
  <c r="AB79" i="8"/>
  <c r="G9" i="10" s="1"/>
  <c r="N78" i="8"/>
  <c r="D9" i="10" s="1"/>
  <c r="P8" i="10" s="1"/>
  <c r="L22" i="7" s="1"/>
  <c r="R68" i="8"/>
  <c r="R69" i="8" s="1"/>
  <c r="R64" i="8"/>
  <c r="N68" i="8" s="1"/>
  <c r="D8" i="10" s="1"/>
  <c r="AB68" i="8"/>
  <c r="S68" i="8" s="1"/>
  <c r="S69" i="8" s="1"/>
  <c r="X69" i="8"/>
  <c r="AB69" i="8" s="1"/>
  <c r="G8" i="10" s="1"/>
  <c r="I8" i="10" s="1"/>
  <c r="R54" i="8"/>
  <c r="R55" i="8" s="1"/>
  <c r="W45" i="8"/>
  <c r="R44" i="8"/>
  <c r="N48" i="8" s="1"/>
  <c r="D6" i="10" s="1"/>
  <c r="AB39" i="8"/>
  <c r="G5" i="10" s="1"/>
  <c r="AB49" i="8"/>
  <c r="G6" i="10" s="1"/>
  <c r="AB65" i="8"/>
  <c r="S64" i="8" s="1"/>
  <c r="X66" i="8"/>
  <c r="AB66" i="8" s="1"/>
  <c r="F8" i="10" s="1"/>
  <c r="R116" i="8"/>
  <c r="P118" i="8" s="1"/>
  <c r="R46" i="8"/>
  <c r="P48" i="8" s="1"/>
  <c r="X46" i="8"/>
  <c r="AB46" i="8" s="1"/>
  <c r="F6" i="10" s="1"/>
  <c r="AB45" i="8"/>
  <c r="S44" i="8" s="1"/>
  <c r="R75" i="8"/>
  <c r="R196" i="8"/>
  <c r="P198" i="8" s="1"/>
  <c r="R26" i="8"/>
  <c r="X36" i="8"/>
  <c r="AB36" i="8" s="1"/>
  <c r="F5" i="10" s="1"/>
  <c r="AB35" i="8"/>
  <c r="S34" i="8" s="1"/>
  <c r="X56" i="8"/>
  <c r="AB56" i="8" s="1"/>
  <c r="F7" i="10" s="1"/>
  <c r="I7" i="10" s="1"/>
  <c r="AB59" i="8"/>
  <c r="G7" i="10" s="1"/>
  <c r="D3" i="10"/>
  <c r="R15" i="8"/>
  <c r="R16" i="8"/>
  <c r="P18" i="8" s="1"/>
  <c r="N38" i="8"/>
  <c r="D5" i="10" s="1"/>
  <c r="P4" i="10" s="1"/>
  <c r="L18" i="7" s="1"/>
  <c r="R36" i="8"/>
  <c r="P38" i="8" s="1"/>
  <c r="R35" i="8"/>
  <c r="R65" i="8"/>
  <c r="R99" i="8"/>
  <c r="R18" i="8"/>
  <c r="AB18" i="8"/>
  <c r="S18" i="8" s="1"/>
  <c r="S19" i="8" s="1"/>
  <c r="AB28" i="8"/>
  <c r="S28" i="8" s="1"/>
  <c r="AB38" i="8"/>
  <c r="S38" i="8" s="1"/>
  <c r="S39" i="8" s="1"/>
  <c r="AB58" i="8"/>
  <c r="S58" i="8" s="1"/>
  <c r="S59" i="8" s="1"/>
  <c r="R110" i="8"/>
  <c r="R109" i="8"/>
  <c r="O138" i="8"/>
  <c r="E15" i="10" s="1"/>
  <c r="S135" i="8"/>
  <c r="R139" i="8"/>
  <c r="R140" i="8"/>
  <c r="R146" i="8"/>
  <c r="P148" i="8" s="1"/>
  <c r="N148" i="8"/>
  <c r="D16" i="10" s="1"/>
  <c r="R145" i="8"/>
  <c r="AB148" i="8"/>
  <c r="S148" i="8" s="1"/>
  <c r="S149" i="8" s="1"/>
  <c r="R156" i="8"/>
  <c r="P158" i="8" s="1"/>
  <c r="N158" i="8"/>
  <c r="D17" i="10" s="1"/>
  <c r="R155" i="8"/>
  <c r="R256" i="8"/>
  <c r="P258" i="8" s="1"/>
  <c r="N258" i="8"/>
  <c r="D27" i="10" s="1"/>
  <c r="R255" i="8"/>
  <c r="R38" i="8"/>
  <c r="R70" i="8"/>
  <c r="AB78" i="8"/>
  <c r="S78" i="8" s="1"/>
  <c r="S79" i="8" s="1"/>
  <c r="X89" i="8"/>
  <c r="AB89" i="8" s="1"/>
  <c r="G10" i="10" s="1"/>
  <c r="AB98" i="8"/>
  <c r="S98" i="8" s="1"/>
  <c r="S99" i="8" s="1"/>
  <c r="R124" i="8"/>
  <c r="AB139" i="8"/>
  <c r="G15" i="10" s="1"/>
  <c r="O158" i="8"/>
  <c r="E17" i="10" s="1"/>
  <c r="S155" i="8"/>
  <c r="O178" i="8"/>
  <c r="E19" i="10" s="1"/>
  <c r="S175" i="8"/>
  <c r="R186" i="8"/>
  <c r="P188" i="8" s="1"/>
  <c r="N188" i="8"/>
  <c r="D20" i="10" s="1"/>
  <c r="R185" i="8"/>
  <c r="O188" i="8"/>
  <c r="E20" i="10" s="1"/>
  <c r="S185" i="8"/>
  <c r="R28" i="8"/>
  <c r="R48" i="8"/>
  <c r="AB85" i="8"/>
  <c r="S84" i="8" s="1"/>
  <c r="AB118" i="8"/>
  <c r="S118" i="8" s="1"/>
  <c r="S119" i="8" s="1"/>
  <c r="AB119" i="8"/>
  <c r="G13" i="10" s="1"/>
  <c r="AB128" i="8"/>
  <c r="S128" i="8" s="1"/>
  <c r="S129" i="8" s="1"/>
  <c r="AB129" i="8"/>
  <c r="G14" i="10" s="1"/>
  <c r="R134" i="8"/>
  <c r="AB48" i="8"/>
  <c r="S48" i="8" s="1"/>
  <c r="S49" i="8" s="1"/>
  <c r="R58" i="8"/>
  <c r="X95" i="8"/>
  <c r="O128" i="8"/>
  <c r="E14" i="10" s="1"/>
  <c r="S125" i="8"/>
  <c r="AB25" i="8"/>
  <c r="S24" i="8" s="1"/>
  <c r="S25" i="8" s="1"/>
  <c r="AB109" i="8"/>
  <c r="G12" i="10" s="1"/>
  <c r="AB108" i="8"/>
  <c r="S108" i="8" s="1"/>
  <c r="O148" i="8"/>
  <c r="E16" i="10" s="1"/>
  <c r="S145" i="8"/>
  <c r="R148" i="8"/>
  <c r="R166" i="8"/>
  <c r="P168" i="8" s="1"/>
  <c r="N168" i="8"/>
  <c r="D18" i="10" s="1"/>
  <c r="R165" i="8"/>
  <c r="R176" i="8"/>
  <c r="P178" i="8" s="1"/>
  <c r="N178" i="8"/>
  <c r="D19" i="10" s="1"/>
  <c r="R175" i="8"/>
  <c r="AB115" i="8"/>
  <c r="S114" i="8" s="1"/>
  <c r="AB138" i="8"/>
  <c r="S138" i="8" s="1"/>
  <c r="S139" i="8" s="1"/>
  <c r="R199" i="8"/>
  <c r="R200" i="8"/>
  <c r="R224" i="8"/>
  <c r="R235" i="8"/>
  <c r="AB239" i="8"/>
  <c r="G25" i="10" s="1"/>
  <c r="AB259" i="8"/>
  <c r="G27" i="10" s="1"/>
  <c r="O298" i="8"/>
  <c r="E31" i="10" s="1"/>
  <c r="S295" i="8"/>
  <c r="N318" i="8"/>
  <c r="D33" i="10" s="1"/>
  <c r="R315" i="8"/>
  <c r="R316" i="8"/>
  <c r="P318" i="8" s="1"/>
  <c r="O328" i="8"/>
  <c r="E34" i="10" s="1"/>
  <c r="R189" i="8"/>
  <c r="R190" i="8"/>
  <c r="AB198" i="8"/>
  <c r="S198" i="8" s="1"/>
  <c r="S199" i="8" s="1"/>
  <c r="O208" i="8"/>
  <c r="E22" i="10" s="1"/>
  <c r="S205" i="8"/>
  <c r="S215" i="8"/>
  <c r="AB229" i="8"/>
  <c r="G24" i="10" s="1"/>
  <c r="AB228" i="8"/>
  <c r="S228" i="8" s="1"/>
  <c r="S229" i="8" s="1"/>
  <c r="N238" i="8"/>
  <c r="D25" i="10" s="1"/>
  <c r="R244" i="8"/>
  <c r="R310" i="8"/>
  <c r="R309" i="8"/>
  <c r="O168" i="8"/>
  <c r="E18" i="10" s="1"/>
  <c r="S165" i="8"/>
  <c r="R179" i="8"/>
  <c r="R180" i="8"/>
  <c r="O198" i="8"/>
  <c r="E21" i="10" s="1"/>
  <c r="S195" i="8"/>
  <c r="R205" i="8"/>
  <c r="R209" i="8"/>
  <c r="R210" i="8"/>
  <c r="R216" i="8"/>
  <c r="P218" i="8" s="1"/>
  <c r="N218" i="8"/>
  <c r="D23" i="10" s="1"/>
  <c r="R215" i="8"/>
  <c r="R219" i="8"/>
  <c r="R220" i="8"/>
  <c r="O248" i="8"/>
  <c r="E26" i="10" s="1"/>
  <c r="S245" i="8"/>
  <c r="R296" i="8"/>
  <c r="P298" i="8" s="1"/>
  <c r="R295" i="8"/>
  <c r="N298" i="8"/>
  <c r="D31" i="10" s="1"/>
  <c r="R299" i="8"/>
  <c r="R300" i="8"/>
  <c r="AB235" i="8"/>
  <c r="S234" i="8" s="1"/>
  <c r="R240" i="8"/>
  <c r="R239" i="8"/>
  <c r="R275" i="8"/>
  <c r="AB275" i="8"/>
  <c r="S274" i="8" s="1"/>
  <c r="N288" i="8"/>
  <c r="D30" i="10" s="1"/>
  <c r="R285" i="8"/>
  <c r="R286" i="8"/>
  <c r="P288" i="8" s="1"/>
  <c r="R306" i="8"/>
  <c r="P308" i="8" s="1"/>
  <c r="N308" i="8"/>
  <c r="D32" i="10" s="1"/>
  <c r="R326" i="8"/>
  <c r="P328" i="8" s="1"/>
  <c r="N328" i="8"/>
  <c r="D34" i="10" s="1"/>
  <c r="R325" i="8"/>
  <c r="R359" i="8"/>
  <c r="R360" i="8"/>
  <c r="U6" i="10"/>
  <c r="AX20" i="7" s="1"/>
  <c r="O6" i="10"/>
  <c r="E20" i="7" s="1"/>
  <c r="U19" i="10"/>
  <c r="AX33" i="7" s="1"/>
  <c r="AB225" i="8"/>
  <c r="S224" i="8" s="1"/>
  <c r="AB255" i="8"/>
  <c r="S254" i="8" s="1"/>
  <c r="AB258" i="8"/>
  <c r="S258" i="8" s="1"/>
  <c r="S259" i="8" s="1"/>
  <c r="AB269" i="8"/>
  <c r="G28" i="10" s="1"/>
  <c r="AB268" i="8"/>
  <c r="S268" i="8" s="1"/>
  <c r="S269" i="8" s="1"/>
  <c r="R276" i="8"/>
  <c r="P278" i="8" s="1"/>
  <c r="R290" i="8"/>
  <c r="AB345" i="8"/>
  <c r="S344" i="8" s="1"/>
  <c r="R348" i="8"/>
  <c r="N358" i="8"/>
  <c r="D37" i="10" s="1"/>
  <c r="R355" i="8"/>
  <c r="U14" i="10"/>
  <c r="AX28" i="7" s="1"/>
  <c r="P17" i="10"/>
  <c r="L31" i="7" s="1"/>
  <c r="AB265" i="8"/>
  <c r="S264" i="8" s="1"/>
  <c r="R269" i="8"/>
  <c r="R278" i="8"/>
  <c r="S285" i="8"/>
  <c r="AB309" i="8"/>
  <c r="G32" i="10" s="1"/>
  <c r="AB308" i="8"/>
  <c r="S308" i="8" s="1"/>
  <c r="S309" i="8" s="1"/>
  <c r="R318" i="8"/>
  <c r="R334" i="8"/>
  <c r="R345" i="8"/>
  <c r="S355" i="8"/>
  <c r="AB358" i="8"/>
  <c r="S358" i="8" s="1"/>
  <c r="S359" i="8" s="1"/>
  <c r="AB359" i="8"/>
  <c r="G37" i="10" s="1"/>
  <c r="AB238" i="8"/>
  <c r="S238" i="8" s="1"/>
  <c r="S239" i="8" s="1"/>
  <c r="R264" i="8"/>
  <c r="AB305" i="8"/>
  <c r="S304" i="8" s="1"/>
  <c r="R330" i="8"/>
  <c r="AB335" i="8"/>
  <c r="S334" i="8" s="1"/>
  <c r="AB339" i="8"/>
  <c r="G35" i="10" s="1"/>
  <c r="AB338" i="8"/>
  <c r="S338" i="8" s="1"/>
  <c r="S339" i="8" s="1"/>
  <c r="AB348" i="8"/>
  <c r="S348" i="8" s="1"/>
  <c r="S349" i="8" s="1"/>
  <c r="O5" i="10"/>
  <c r="E19" i="7" s="1"/>
  <c r="U7" i="10"/>
  <c r="AX21" i="7" s="1"/>
  <c r="U8" i="10"/>
  <c r="AX22" i="7" s="1"/>
  <c r="O11" i="10"/>
  <c r="E25" i="7" s="1"/>
  <c r="O15" i="10"/>
  <c r="E29" i="7" s="1"/>
  <c r="P24" i="10"/>
  <c r="L38" i="7" s="1"/>
  <c r="O24" i="10"/>
  <c r="E38" i="7" s="1"/>
  <c r="U24" i="10"/>
  <c r="AX38" i="7" s="1"/>
  <c r="O26" i="10"/>
  <c r="E40" i="7" s="1"/>
  <c r="O18" i="10"/>
  <c r="E32" i="7" s="1"/>
  <c r="O10" i="10"/>
  <c r="E24" i="7" s="1"/>
  <c r="P26" i="10"/>
  <c r="L40" i="7" s="1"/>
  <c r="P22" i="10"/>
  <c r="L36" i="7" s="1"/>
  <c r="U5" i="10"/>
  <c r="AX19" i="7" s="1"/>
  <c r="O8" i="10"/>
  <c r="E22" i="7" s="1"/>
  <c r="O9" i="10"/>
  <c r="E23" i="7" s="1"/>
  <c r="U10" i="10"/>
  <c r="AX24" i="7" s="1"/>
  <c r="P11" i="10"/>
  <c r="L25" i="7" s="1"/>
  <c r="O14" i="10"/>
  <c r="E28" i="7" s="1"/>
  <c r="P16" i="10"/>
  <c r="L30" i="7" s="1"/>
  <c r="O16" i="10"/>
  <c r="E30" i="7" s="1"/>
  <c r="U16" i="10"/>
  <c r="AX30" i="7" s="1"/>
  <c r="P18" i="10"/>
  <c r="L32" i="7" s="1"/>
  <c r="O19" i="10"/>
  <c r="E33" i="7" s="1"/>
  <c r="P20" i="10"/>
  <c r="L34" i="7" s="1"/>
  <c r="U20" i="10"/>
  <c r="AX34" i="7" s="1"/>
  <c r="U21" i="10"/>
  <c r="AX35" i="7" s="1"/>
  <c r="U26" i="10"/>
  <c r="AX40" i="7" s="1"/>
  <c r="O27" i="10"/>
  <c r="E41" i="7" s="1"/>
  <c r="X349" i="8"/>
  <c r="AB349" i="8" s="1"/>
  <c r="G36" i="10" s="1"/>
  <c r="U4" i="10"/>
  <c r="AX18" i="7" s="1"/>
  <c r="O7" i="10"/>
  <c r="E21" i="7" s="1"/>
  <c r="U9" i="10"/>
  <c r="AX23" i="7" s="1"/>
  <c r="P12" i="10"/>
  <c r="L26" i="7" s="1"/>
  <c r="O13" i="10"/>
  <c r="E27" i="7" s="1"/>
  <c r="P13" i="10"/>
  <c r="L27" i="7" s="1"/>
  <c r="U13" i="10"/>
  <c r="AX27" i="7" s="1"/>
  <c r="P14" i="10"/>
  <c r="L28" i="7" s="1"/>
  <c r="P19" i="10"/>
  <c r="L33" i="7" s="1"/>
  <c r="O20" i="10"/>
  <c r="E34" i="7" s="1"/>
  <c r="U22" i="10"/>
  <c r="AX36" i="7" s="1"/>
  <c r="U23" i="10"/>
  <c r="AX37" i="7" s="1"/>
  <c r="P23" i="10"/>
  <c r="L37" i="7" s="1"/>
  <c r="O23" i="10"/>
  <c r="E37" i="7" s="1"/>
  <c r="O4" i="10"/>
  <c r="E18" i="7" s="1"/>
  <c r="O12" i="10"/>
  <c r="E26" i="7" s="1"/>
  <c r="U12" i="10"/>
  <c r="AX26" i="7" s="1"/>
  <c r="U15" i="10"/>
  <c r="AX29" i="7" s="1"/>
  <c r="P15" i="10"/>
  <c r="L29" i="7" s="1"/>
  <c r="O17" i="10"/>
  <c r="E31" i="7" s="1"/>
  <c r="U17" i="10"/>
  <c r="AX31" i="7" s="1"/>
  <c r="O22" i="10"/>
  <c r="E36" i="7" s="1"/>
  <c r="U18" i="10"/>
  <c r="AX32" i="7" s="1"/>
  <c r="O21" i="10"/>
  <c r="E35" i="7" s="1"/>
  <c r="P21" i="10"/>
  <c r="L35" i="7" s="1"/>
  <c r="P25" i="10"/>
  <c r="L39" i="7" s="1"/>
  <c r="O25" i="10"/>
  <c r="E39" i="7" s="1"/>
  <c r="U25" i="10"/>
  <c r="AX39" i="7" s="1"/>
  <c r="U27" i="10"/>
  <c r="AX41" i="7" s="1"/>
  <c r="P27" i="10"/>
  <c r="L41" i="7" s="1"/>
  <c r="Z45" i="2"/>
  <c r="W53" i="2" s="1"/>
  <c r="W64" i="2" s="1"/>
  <c r="W72" i="2" s="1"/>
  <c r="J45" i="2"/>
  <c r="G53" i="2" s="1"/>
  <c r="G64" i="2" s="1"/>
  <c r="G72" i="2" s="1"/>
  <c r="Z317" i="2"/>
  <c r="W325" i="2" s="1"/>
  <c r="W336" i="2" s="1"/>
  <c r="W344" i="2" s="1"/>
  <c r="J317" i="2"/>
  <c r="G325" i="2" s="1"/>
  <c r="G336" i="2" s="1"/>
  <c r="G344" i="2" s="1"/>
  <c r="Z283" i="2"/>
  <c r="W291" i="2" s="1"/>
  <c r="W302" i="2" s="1"/>
  <c r="W310" i="2" s="1"/>
  <c r="J283" i="2"/>
  <c r="G291" i="2" s="1"/>
  <c r="G302" i="2" s="1"/>
  <c r="G310" i="2" s="1"/>
  <c r="Z249" i="2"/>
  <c r="W257" i="2" s="1"/>
  <c r="W268" i="2" s="1"/>
  <c r="W276" i="2" s="1"/>
  <c r="J249" i="2"/>
  <c r="G257" i="2" s="1"/>
  <c r="G268" i="2" s="1"/>
  <c r="G276" i="2" s="1"/>
  <c r="Z215" i="2"/>
  <c r="W223" i="2" s="1"/>
  <c r="W234" i="2" s="1"/>
  <c r="W242" i="2" s="1"/>
  <c r="J215" i="2"/>
  <c r="G223" i="2" s="1"/>
  <c r="G234" i="2" s="1"/>
  <c r="G242" i="2" s="1"/>
  <c r="Z181" i="2"/>
  <c r="W189" i="2" s="1"/>
  <c r="W200" i="2" s="1"/>
  <c r="W208" i="2" s="1"/>
  <c r="J181" i="2"/>
  <c r="G189" i="2" s="1"/>
  <c r="G200" i="2" s="1"/>
  <c r="G208" i="2" s="1"/>
  <c r="Z147" i="2"/>
  <c r="W155" i="2" s="1"/>
  <c r="W166" i="2" s="1"/>
  <c r="W174" i="2" s="1"/>
  <c r="J147" i="2"/>
  <c r="G155" i="2" s="1"/>
  <c r="G166" i="2" s="1"/>
  <c r="G174" i="2" s="1"/>
  <c r="Z113" i="2"/>
  <c r="W121" i="2" s="1"/>
  <c r="W132" i="2" s="1"/>
  <c r="W140" i="2" s="1"/>
  <c r="J113" i="2"/>
  <c r="G121" i="2" s="1"/>
  <c r="G132" i="2" s="1"/>
  <c r="G140" i="2" s="1"/>
  <c r="Z79" i="2"/>
  <c r="W87" i="2" s="1"/>
  <c r="W98" i="2" s="1"/>
  <c r="W106" i="2" s="1"/>
  <c r="J79" i="2"/>
  <c r="G87" i="2" s="1"/>
  <c r="G98" i="2" s="1"/>
  <c r="G106" i="2" s="1"/>
  <c r="V355" i="1"/>
  <c r="AB16" i="8" l="1"/>
  <c r="F3" i="10" s="1"/>
  <c r="I3" i="10" s="1"/>
  <c r="N348" i="8"/>
  <c r="D36" i="10" s="1"/>
  <c r="R259" i="8"/>
  <c r="N208" i="8"/>
  <c r="D22" i="10" s="1"/>
  <c r="R105" i="8"/>
  <c r="R66" i="8"/>
  <c r="R45" i="8"/>
  <c r="AB15" i="8"/>
  <c r="S14" i="8" s="1"/>
  <c r="R249" i="8"/>
  <c r="R250" i="8"/>
  <c r="N108" i="8"/>
  <c r="D12" i="10" s="1"/>
  <c r="R195" i="8"/>
  <c r="N118" i="8"/>
  <c r="D13" i="10" s="1"/>
  <c r="R129" i="8"/>
  <c r="R130" i="8"/>
  <c r="R159" i="8"/>
  <c r="R160" i="8"/>
  <c r="R170" i="8"/>
  <c r="P108" i="8"/>
  <c r="K3" i="10"/>
  <c r="BH17" i="7" s="1"/>
  <c r="R119" i="8"/>
  <c r="R120" i="8"/>
  <c r="R229" i="8"/>
  <c r="R230" i="8"/>
  <c r="R86" i="8"/>
  <c r="P88" i="8" s="1"/>
  <c r="R85" i="8"/>
  <c r="R90" i="8"/>
  <c r="AB75" i="8"/>
  <c r="S74" i="8" s="1"/>
  <c r="O78" i="8" s="1"/>
  <c r="E9" i="10" s="1"/>
  <c r="AB76" i="8"/>
  <c r="F9" i="10" s="1"/>
  <c r="I9" i="10" s="1"/>
  <c r="R79" i="8"/>
  <c r="R76" i="8"/>
  <c r="P78" i="8" s="1"/>
  <c r="R7" i="10"/>
  <c r="AB21" i="7" s="1"/>
  <c r="S3" i="10"/>
  <c r="AJ17" i="7" s="1"/>
  <c r="K9" i="10"/>
  <c r="BH23" i="7" s="1"/>
  <c r="S6" i="10"/>
  <c r="AJ20" i="7" s="1"/>
  <c r="K6" i="10"/>
  <c r="BH20" i="7" s="1"/>
  <c r="R5" i="10"/>
  <c r="AB19" i="7" s="1"/>
  <c r="R4" i="10"/>
  <c r="AB18" i="7" s="1"/>
  <c r="K24" i="10"/>
  <c r="BH38" i="7" s="1"/>
  <c r="K31" i="10"/>
  <c r="K13" i="10"/>
  <c r="BH27" i="7" s="1"/>
  <c r="K20" i="10"/>
  <c r="BH34" i="7" s="1"/>
  <c r="K35" i="10"/>
  <c r="K7" i="10"/>
  <c r="BH21" i="7" s="1"/>
  <c r="I5" i="10"/>
  <c r="S4" i="10" s="1"/>
  <c r="K15" i="10"/>
  <c r="BH29" i="7" s="1"/>
  <c r="K21" i="10"/>
  <c r="BH35" i="7" s="1"/>
  <c r="I6" i="10"/>
  <c r="S5" i="10" s="1"/>
  <c r="K12" i="10"/>
  <c r="BH26" i="7" s="1"/>
  <c r="K22" i="10"/>
  <c r="BH36" i="7" s="1"/>
  <c r="K28" i="10"/>
  <c r="K36" i="10"/>
  <c r="K25" i="10"/>
  <c r="BH39" i="7" s="1"/>
  <c r="K14" i="10"/>
  <c r="BH28" i="7" s="1"/>
  <c r="K26" i="10"/>
  <c r="BH40" i="7" s="1"/>
  <c r="K23" i="10"/>
  <c r="BH37" i="7" s="1"/>
  <c r="K29" i="10"/>
  <c r="K33" i="10"/>
  <c r="K37" i="10"/>
  <c r="K10" i="10"/>
  <c r="BH24" i="7" s="1"/>
  <c r="K19" i="10"/>
  <c r="BH33" i="7" s="1"/>
  <c r="K32" i="10"/>
  <c r="K18" i="10"/>
  <c r="BH32" i="7" s="1"/>
  <c r="K8" i="10"/>
  <c r="BH22" i="7" s="1"/>
  <c r="K5" i="10"/>
  <c r="BH19" i="7" s="1"/>
  <c r="K17" i="10"/>
  <c r="BH31" i="7" s="1"/>
  <c r="K11" i="10"/>
  <c r="BH25" i="7" s="1"/>
  <c r="K27" i="10"/>
  <c r="BH41" i="7" s="1"/>
  <c r="K30" i="10"/>
  <c r="K34" i="10"/>
  <c r="K16" i="10"/>
  <c r="BH30" i="7" s="1"/>
  <c r="K4" i="10"/>
  <c r="BH18" i="7" s="1"/>
  <c r="P68" i="8"/>
  <c r="R96" i="8"/>
  <c r="P98" i="8" s="1"/>
  <c r="R95" i="8"/>
  <c r="R56" i="8"/>
  <c r="P58" i="8" s="1"/>
  <c r="AB55" i="8"/>
  <c r="S54" i="8" s="1"/>
  <c r="N58" i="8"/>
  <c r="D7" i="10" s="1"/>
  <c r="P6" i="10" s="1"/>
  <c r="L20" i="7" s="1"/>
  <c r="AB22" i="7"/>
  <c r="P7" i="10"/>
  <c r="L21" i="7" s="1"/>
  <c r="P5" i="10"/>
  <c r="L19" i="7" s="1"/>
  <c r="O338" i="8"/>
  <c r="E35" i="10" s="1"/>
  <c r="S335" i="8"/>
  <c r="R350" i="8"/>
  <c r="R349" i="8"/>
  <c r="O228" i="8"/>
  <c r="E24" i="10" s="1"/>
  <c r="S225" i="8"/>
  <c r="O278" i="8"/>
  <c r="E29" i="10" s="1"/>
  <c r="S275" i="8"/>
  <c r="S109" i="8"/>
  <c r="O108" i="8"/>
  <c r="E12" i="10" s="1"/>
  <c r="R50" i="8"/>
  <c r="R49" i="8"/>
  <c r="R126" i="8"/>
  <c r="P128" i="8" s="1"/>
  <c r="N128" i="8"/>
  <c r="D14" i="10" s="1"/>
  <c r="R125" i="8"/>
  <c r="R19" i="8"/>
  <c r="R20" i="8"/>
  <c r="O58" i="8"/>
  <c r="E7" i="10" s="1"/>
  <c r="S55" i="8"/>
  <c r="S265" i="8"/>
  <c r="O268" i="8"/>
  <c r="E28" i="10" s="1"/>
  <c r="O348" i="8"/>
  <c r="E36" i="10" s="1"/>
  <c r="S345" i="8"/>
  <c r="N248" i="8"/>
  <c r="D26" i="10" s="1"/>
  <c r="R245" i="8"/>
  <c r="R246" i="8"/>
  <c r="P248" i="8" s="1"/>
  <c r="R149" i="8"/>
  <c r="R150" i="8"/>
  <c r="R136" i="8"/>
  <c r="P138" i="8" s="1"/>
  <c r="N138" i="8"/>
  <c r="D15" i="10" s="1"/>
  <c r="R135" i="8"/>
  <c r="R29" i="8"/>
  <c r="R30" i="8"/>
  <c r="P28" i="8" s="1"/>
  <c r="N28" i="8"/>
  <c r="D4" i="10" s="1"/>
  <c r="E42" i="7"/>
  <c r="T6" i="7" s="1"/>
  <c r="O308" i="8"/>
  <c r="E32" i="10" s="1"/>
  <c r="S305" i="8"/>
  <c r="R336" i="8"/>
  <c r="P338" i="8" s="1"/>
  <c r="N338" i="8"/>
  <c r="D35" i="10" s="1"/>
  <c r="R335" i="8"/>
  <c r="O238" i="8"/>
  <c r="E25" i="10" s="1"/>
  <c r="S235" i="8"/>
  <c r="R226" i="8"/>
  <c r="P228" i="8" s="1"/>
  <c r="N228" i="8"/>
  <c r="D24" i="10" s="1"/>
  <c r="R225" i="8"/>
  <c r="O118" i="8"/>
  <c r="E13" i="10" s="1"/>
  <c r="S115" i="8"/>
  <c r="AB95" i="8"/>
  <c r="S94" i="8" s="1"/>
  <c r="X96" i="8"/>
  <c r="AB96" i="8" s="1"/>
  <c r="F11" i="10" s="1"/>
  <c r="S85" i="8"/>
  <c r="O88" i="8"/>
  <c r="E10" i="10" s="1"/>
  <c r="R23" i="7" s="1"/>
  <c r="R39" i="8"/>
  <c r="R40" i="8"/>
  <c r="S29" i="8"/>
  <c r="O28" i="8"/>
  <c r="E4" i="10" s="1"/>
  <c r="O38" i="8"/>
  <c r="E5" i="10" s="1"/>
  <c r="S35" i="8"/>
  <c r="O18" i="8"/>
  <c r="E3" i="10" s="1"/>
  <c r="S15" i="8"/>
  <c r="N268" i="8"/>
  <c r="D28" i="10" s="1"/>
  <c r="R266" i="8"/>
  <c r="P268" i="8" s="1"/>
  <c r="R265" i="8"/>
  <c r="R319" i="8"/>
  <c r="R320" i="8"/>
  <c r="R280" i="8"/>
  <c r="R279" i="8"/>
  <c r="O258" i="8"/>
  <c r="E27" i="10" s="1"/>
  <c r="S255" i="8"/>
  <c r="R60" i="8"/>
  <c r="R59" i="8"/>
  <c r="S75" i="8"/>
  <c r="O48" i="8"/>
  <c r="E6" i="10" s="1"/>
  <c r="S45" i="8"/>
  <c r="O68" i="8"/>
  <c r="E8" i="10" s="1"/>
  <c r="S65" i="8"/>
  <c r="N4" i="5"/>
  <c r="N5" i="5"/>
  <c r="N6" i="5"/>
  <c r="N7" i="5"/>
  <c r="N8" i="5"/>
  <c r="N9" i="5"/>
  <c r="N10" i="5"/>
  <c r="N11" i="5"/>
  <c r="N12" i="5"/>
  <c r="N13" i="5"/>
  <c r="N14" i="5"/>
  <c r="N15" i="5"/>
  <c r="N16" i="5"/>
  <c r="N17" i="5"/>
  <c r="N18" i="5"/>
  <c r="N19" i="5"/>
  <c r="N20" i="5"/>
  <c r="N21" i="5"/>
  <c r="N22" i="5"/>
  <c r="N23" i="5"/>
  <c r="N24" i="5"/>
  <c r="N25" i="5"/>
  <c r="N26" i="5"/>
  <c r="N27" i="5"/>
  <c r="R362" i="1"/>
  <c r="AA358" i="1"/>
  <c r="AA359" i="1" s="1"/>
  <c r="Z358" i="1"/>
  <c r="Z359" i="1" s="1"/>
  <c r="Y358" i="1"/>
  <c r="Y359" i="1" s="1"/>
  <c r="X358" i="1"/>
  <c r="W358" i="1"/>
  <c r="V358" i="1"/>
  <c r="AA355" i="1"/>
  <c r="AA356" i="1" s="1"/>
  <c r="Z355" i="1"/>
  <c r="Z356" i="1" s="1"/>
  <c r="R352" i="1"/>
  <c r="AA348" i="1"/>
  <c r="AA349" i="1" s="1"/>
  <c r="Z348" i="1"/>
  <c r="Z349" i="1" s="1"/>
  <c r="Y348" i="1"/>
  <c r="Y349" i="1" s="1"/>
  <c r="X348" i="1"/>
  <c r="X349" i="1" s="1"/>
  <c r="W348" i="1"/>
  <c r="V348" i="1"/>
  <c r="Z345" i="1"/>
  <c r="Z346" i="1" s="1"/>
  <c r="Y345" i="1"/>
  <c r="Y346" i="1" s="1"/>
  <c r="X345" i="1"/>
  <c r="W345" i="1"/>
  <c r="V345" i="1"/>
  <c r="R342" i="1"/>
  <c r="AA338" i="1"/>
  <c r="AA339" i="1" s="1"/>
  <c r="Z338" i="1"/>
  <c r="Z339" i="1" s="1"/>
  <c r="Y338" i="1"/>
  <c r="Y339" i="1" s="1"/>
  <c r="X338" i="1"/>
  <c r="W338" i="1"/>
  <c r="V338" i="1"/>
  <c r="AA335" i="1"/>
  <c r="AA336" i="1" s="1"/>
  <c r="Z335" i="1"/>
  <c r="Z336" i="1" s="1"/>
  <c r="Y335" i="1"/>
  <c r="Y336" i="1" s="1"/>
  <c r="X335" i="1"/>
  <c r="AB335" i="1" s="1"/>
  <c r="S334" i="1" s="1"/>
  <c r="S335" i="1" s="1"/>
  <c r="W335" i="1"/>
  <c r="V335" i="1"/>
  <c r="R332" i="1"/>
  <c r="AA328" i="1"/>
  <c r="AA329" i="1" s="1"/>
  <c r="Z328" i="1"/>
  <c r="Z329" i="1" s="1"/>
  <c r="Y328" i="1"/>
  <c r="Y329" i="1" s="1"/>
  <c r="X328" i="1"/>
  <c r="W328" i="1"/>
  <c r="V328" i="1"/>
  <c r="AA325" i="1"/>
  <c r="AA326" i="1" s="1"/>
  <c r="Z325" i="1"/>
  <c r="Z326" i="1" s="1"/>
  <c r="Y325" i="1"/>
  <c r="Y326" i="1" s="1"/>
  <c r="X325" i="1"/>
  <c r="AB325" i="1" s="1"/>
  <c r="S324" i="1" s="1"/>
  <c r="S325" i="1" s="1"/>
  <c r="W325" i="1"/>
  <c r="V325" i="1"/>
  <c r="R322" i="1"/>
  <c r="AA318" i="1"/>
  <c r="AA319" i="1" s="1"/>
  <c r="Z318" i="1"/>
  <c r="Z319" i="1" s="1"/>
  <c r="Y318" i="1"/>
  <c r="Y319" i="1" s="1"/>
  <c r="X318" i="1"/>
  <c r="W318" i="1"/>
  <c r="V318" i="1"/>
  <c r="AA315" i="1"/>
  <c r="AA316" i="1" s="1"/>
  <c r="Z315" i="1"/>
  <c r="Z316" i="1" s="1"/>
  <c r="Y315" i="1"/>
  <c r="Y316" i="1" s="1"/>
  <c r="X315" i="1"/>
  <c r="AB315" i="1" s="1"/>
  <c r="S314" i="1" s="1"/>
  <c r="S315" i="1" s="1"/>
  <c r="W315" i="1"/>
  <c r="V315" i="1"/>
  <c r="R312" i="1"/>
  <c r="AA308" i="1"/>
  <c r="AA309" i="1" s="1"/>
  <c r="Z308" i="1"/>
  <c r="Z309" i="1" s="1"/>
  <c r="Y308" i="1"/>
  <c r="Y309" i="1" s="1"/>
  <c r="X308" i="1"/>
  <c r="W308" i="1"/>
  <c r="V308" i="1"/>
  <c r="AA305" i="1"/>
  <c r="AA306" i="1" s="1"/>
  <c r="Z305" i="1"/>
  <c r="Z306" i="1" s="1"/>
  <c r="Y305" i="1"/>
  <c r="Y306" i="1" s="1"/>
  <c r="X305" i="1"/>
  <c r="AB305" i="1" s="1"/>
  <c r="S304" i="1" s="1"/>
  <c r="S305" i="1" s="1"/>
  <c r="W305" i="1"/>
  <c r="V305" i="1"/>
  <c r="R302" i="1"/>
  <c r="AA298" i="1"/>
  <c r="AA299" i="1" s="1"/>
  <c r="Z298" i="1"/>
  <c r="Z299" i="1" s="1"/>
  <c r="Y298" i="1"/>
  <c r="Y299" i="1" s="1"/>
  <c r="X298" i="1"/>
  <c r="W298" i="1"/>
  <c r="V298" i="1"/>
  <c r="AA295" i="1"/>
  <c r="AA296" i="1" s="1"/>
  <c r="Z295" i="1"/>
  <c r="Z296" i="1" s="1"/>
  <c r="Y295" i="1"/>
  <c r="Y296" i="1" s="1"/>
  <c r="X295" i="1"/>
  <c r="AB295" i="1" s="1"/>
  <c r="S294" i="1" s="1"/>
  <c r="S295" i="1" s="1"/>
  <c r="W295" i="1"/>
  <c r="V295" i="1"/>
  <c r="R292" i="1"/>
  <c r="AA288" i="1"/>
  <c r="AA289" i="1" s="1"/>
  <c r="Z288" i="1"/>
  <c r="Z289" i="1" s="1"/>
  <c r="Y288" i="1"/>
  <c r="Y289" i="1" s="1"/>
  <c r="X288" i="1"/>
  <c r="W288" i="1"/>
  <c r="V288" i="1"/>
  <c r="AA285" i="1"/>
  <c r="AA286" i="1" s="1"/>
  <c r="Z285" i="1"/>
  <c r="Z286" i="1" s="1"/>
  <c r="Y285" i="1"/>
  <c r="Y286" i="1" s="1"/>
  <c r="X285" i="1"/>
  <c r="AB285" i="1" s="1"/>
  <c r="S284" i="1" s="1"/>
  <c r="S285" i="1" s="1"/>
  <c r="W285" i="1"/>
  <c r="V285" i="1"/>
  <c r="R282" i="1"/>
  <c r="AA278" i="1"/>
  <c r="AA279" i="1" s="1"/>
  <c r="Z278" i="1"/>
  <c r="Z279" i="1" s="1"/>
  <c r="Y278" i="1"/>
  <c r="Y279" i="1" s="1"/>
  <c r="X278" i="1"/>
  <c r="W278" i="1"/>
  <c r="V278" i="1"/>
  <c r="AA275" i="1"/>
  <c r="AA276" i="1" s="1"/>
  <c r="Z275" i="1"/>
  <c r="Z276" i="1" s="1"/>
  <c r="Y275" i="1"/>
  <c r="Y276" i="1" s="1"/>
  <c r="X275" i="1"/>
  <c r="AB275" i="1" s="1"/>
  <c r="S274" i="1" s="1"/>
  <c r="S275" i="1" s="1"/>
  <c r="W275" i="1"/>
  <c r="V275" i="1"/>
  <c r="R272" i="1"/>
  <c r="AA268" i="1"/>
  <c r="AA269" i="1" s="1"/>
  <c r="Z268" i="1"/>
  <c r="Z269" i="1" s="1"/>
  <c r="Y268" i="1"/>
  <c r="Y269" i="1" s="1"/>
  <c r="X268" i="1"/>
  <c r="W268" i="1"/>
  <c r="V268" i="1"/>
  <c r="AA265" i="1"/>
  <c r="AA266" i="1" s="1"/>
  <c r="Z265" i="1"/>
  <c r="Z266" i="1" s="1"/>
  <c r="Y265" i="1"/>
  <c r="Y266" i="1" s="1"/>
  <c r="X265" i="1"/>
  <c r="AB265" i="1" s="1"/>
  <c r="S264" i="1" s="1"/>
  <c r="S265" i="1" s="1"/>
  <c r="W265" i="1"/>
  <c r="V265" i="1"/>
  <c r="R262" i="1"/>
  <c r="AA258" i="1"/>
  <c r="AA259" i="1" s="1"/>
  <c r="Z258" i="1"/>
  <c r="Z259" i="1" s="1"/>
  <c r="Y258" i="1"/>
  <c r="Y259" i="1" s="1"/>
  <c r="X258" i="1"/>
  <c r="W258" i="1"/>
  <c r="V258" i="1"/>
  <c r="AA255" i="1"/>
  <c r="AA256" i="1" s="1"/>
  <c r="Z255" i="1"/>
  <c r="Z256" i="1" s="1"/>
  <c r="Y255" i="1"/>
  <c r="Y256" i="1" s="1"/>
  <c r="X255" i="1"/>
  <c r="AB255" i="1" s="1"/>
  <c r="S254" i="1" s="1"/>
  <c r="S255" i="1" s="1"/>
  <c r="W255" i="1"/>
  <c r="V255" i="1"/>
  <c r="R252" i="1"/>
  <c r="AA248" i="1"/>
  <c r="AA249" i="1" s="1"/>
  <c r="Z248" i="1"/>
  <c r="Z249" i="1" s="1"/>
  <c r="Y248" i="1"/>
  <c r="Y249" i="1" s="1"/>
  <c r="X248" i="1"/>
  <c r="W248" i="1"/>
  <c r="V248" i="1"/>
  <c r="AA245" i="1"/>
  <c r="AA246" i="1" s="1"/>
  <c r="Z245" i="1"/>
  <c r="Z246" i="1" s="1"/>
  <c r="Y245" i="1"/>
  <c r="Y246" i="1" s="1"/>
  <c r="X245" i="1"/>
  <c r="AB245" i="1" s="1"/>
  <c r="S244" i="1" s="1"/>
  <c r="S245" i="1" s="1"/>
  <c r="W245" i="1"/>
  <c r="V245" i="1"/>
  <c r="R242" i="1"/>
  <c r="AA238" i="1"/>
  <c r="AA239" i="1" s="1"/>
  <c r="Z238" i="1"/>
  <c r="Z239" i="1" s="1"/>
  <c r="Y238" i="1"/>
  <c r="Y239" i="1" s="1"/>
  <c r="X238" i="1"/>
  <c r="W238" i="1"/>
  <c r="V238" i="1"/>
  <c r="AA235" i="1"/>
  <c r="AA236" i="1" s="1"/>
  <c r="Z235" i="1"/>
  <c r="Z236" i="1" s="1"/>
  <c r="Y235" i="1"/>
  <c r="Y236" i="1" s="1"/>
  <c r="X235" i="1"/>
  <c r="AB235" i="1" s="1"/>
  <c r="S234" i="1" s="1"/>
  <c r="S235" i="1" s="1"/>
  <c r="W235" i="1"/>
  <c r="V235" i="1"/>
  <c r="R232" i="1"/>
  <c r="AA228" i="1"/>
  <c r="AA229" i="1" s="1"/>
  <c r="Z228" i="1"/>
  <c r="Z229" i="1" s="1"/>
  <c r="Y228" i="1"/>
  <c r="Y229" i="1" s="1"/>
  <c r="X228" i="1"/>
  <c r="W228" i="1"/>
  <c r="V228" i="1"/>
  <c r="AA225" i="1"/>
  <c r="AA226" i="1" s="1"/>
  <c r="Z225" i="1"/>
  <c r="Z226" i="1" s="1"/>
  <c r="Y225" i="1"/>
  <c r="Y226" i="1" s="1"/>
  <c r="X225" i="1"/>
  <c r="AB225" i="1" s="1"/>
  <c r="S224" i="1" s="1"/>
  <c r="S225" i="1" s="1"/>
  <c r="W225" i="1"/>
  <c r="V225" i="1"/>
  <c r="R222" i="1"/>
  <c r="AA218" i="1"/>
  <c r="AA219" i="1" s="1"/>
  <c r="Z218" i="1"/>
  <c r="Z219" i="1" s="1"/>
  <c r="Y218" i="1"/>
  <c r="Y219" i="1" s="1"/>
  <c r="X218" i="1"/>
  <c r="W218" i="1"/>
  <c r="V218" i="1"/>
  <c r="AA215" i="1"/>
  <c r="AA216" i="1" s="1"/>
  <c r="Z215" i="1"/>
  <c r="Z216" i="1" s="1"/>
  <c r="Y215" i="1"/>
  <c r="Y216" i="1" s="1"/>
  <c r="X215" i="1"/>
  <c r="AB215" i="1" s="1"/>
  <c r="S214" i="1" s="1"/>
  <c r="S215" i="1" s="1"/>
  <c r="W215" i="1"/>
  <c r="V215" i="1"/>
  <c r="R212" i="1"/>
  <c r="AA208" i="1"/>
  <c r="AA209" i="1" s="1"/>
  <c r="Z208" i="1"/>
  <c r="Z209" i="1" s="1"/>
  <c r="Y208" i="1"/>
  <c r="Y209" i="1" s="1"/>
  <c r="X208" i="1"/>
  <c r="W208" i="1"/>
  <c r="V208" i="1"/>
  <c r="AA205" i="1"/>
  <c r="AA206" i="1" s="1"/>
  <c r="Z205" i="1"/>
  <c r="Z206" i="1" s="1"/>
  <c r="Y205" i="1"/>
  <c r="Y206" i="1" s="1"/>
  <c r="X205" i="1"/>
  <c r="W205" i="1"/>
  <c r="V205" i="1"/>
  <c r="R202" i="1"/>
  <c r="AA198" i="1"/>
  <c r="AA199" i="1" s="1"/>
  <c r="Z198" i="1"/>
  <c r="Z199" i="1" s="1"/>
  <c r="Y198" i="1"/>
  <c r="Y199" i="1" s="1"/>
  <c r="X198" i="1"/>
  <c r="W198" i="1"/>
  <c r="V198" i="1"/>
  <c r="AA195" i="1"/>
  <c r="AA196" i="1" s="1"/>
  <c r="Z195" i="1"/>
  <c r="Z196" i="1" s="1"/>
  <c r="Y195" i="1"/>
  <c r="Y196" i="1" s="1"/>
  <c r="X195" i="1"/>
  <c r="AB195" i="1" s="1"/>
  <c r="S194" i="1" s="1"/>
  <c r="S195" i="1" s="1"/>
  <c r="W195" i="1"/>
  <c r="V195" i="1"/>
  <c r="R192" i="1"/>
  <c r="AA188" i="1"/>
  <c r="AA189" i="1" s="1"/>
  <c r="Z188" i="1"/>
  <c r="Z189" i="1" s="1"/>
  <c r="Y188" i="1"/>
  <c r="Y189" i="1" s="1"/>
  <c r="X188" i="1"/>
  <c r="W188" i="1"/>
  <c r="V188" i="1"/>
  <c r="AA185" i="1"/>
  <c r="AA186" i="1" s="1"/>
  <c r="Z185" i="1"/>
  <c r="Z186" i="1" s="1"/>
  <c r="Y185" i="1"/>
  <c r="Y186" i="1" s="1"/>
  <c r="X185" i="1"/>
  <c r="AB185" i="1" s="1"/>
  <c r="S184" i="1" s="1"/>
  <c r="S185" i="1" s="1"/>
  <c r="W185" i="1"/>
  <c r="V185" i="1"/>
  <c r="R182" i="1"/>
  <c r="AA178" i="1"/>
  <c r="AA179" i="1" s="1"/>
  <c r="Z178" i="1"/>
  <c r="Z179" i="1" s="1"/>
  <c r="Y178" i="1"/>
  <c r="Y179" i="1" s="1"/>
  <c r="X178" i="1"/>
  <c r="W178" i="1"/>
  <c r="V178" i="1"/>
  <c r="AA175" i="1"/>
  <c r="AA176" i="1" s="1"/>
  <c r="Z175" i="1"/>
  <c r="Z176" i="1" s="1"/>
  <c r="Y175" i="1"/>
  <c r="Y176" i="1" s="1"/>
  <c r="X175" i="1"/>
  <c r="AB175" i="1" s="1"/>
  <c r="S174" i="1" s="1"/>
  <c r="S175" i="1" s="1"/>
  <c r="W175" i="1"/>
  <c r="V175" i="1"/>
  <c r="R172" i="1"/>
  <c r="AA168" i="1"/>
  <c r="AA169" i="1" s="1"/>
  <c r="Z168" i="1"/>
  <c r="Z169" i="1" s="1"/>
  <c r="Y168" i="1"/>
  <c r="Y169" i="1" s="1"/>
  <c r="X168" i="1"/>
  <c r="W168" i="1"/>
  <c r="V168" i="1"/>
  <c r="AA165" i="1"/>
  <c r="AA166" i="1" s="1"/>
  <c r="Z165" i="1"/>
  <c r="Z166" i="1" s="1"/>
  <c r="Y165" i="1"/>
  <c r="Y166" i="1" s="1"/>
  <c r="X165" i="1"/>
  <c r="AB165" i="1" s="1"/>
  <c r="S164" i="1" s="1"/>
  <c r="S165" i="1" s="1"/>
  <c r="W165" i="1"/>
  <c r="V165" i="1"/>
  <c r="R162" i="1"/>
  <c r="AA158" i="1"/>
  <c r="AA159" i="1" s="1"/>
  <c r="Z158" i="1"/>
  <c r="Z159" i="1" s="1"/>
  <c r="Y158" i="1"/>
  <c r="Y159" i="1" s="1"/>
  <c r="X158" i="1"/>
  <c r="W158" i="1"/>
  <c r="V158" i="1"/>
  <c r="AA155" i="1"/>
  <c r="AA156" i="1" s="1"/>
  <c r="Z155" i="1"/>
  <c r="Z156" i="1" s="1"/>
  <c r="Y155" i="1"/>
  <c r="Y156" i="1" s="1"/>
  <c r="X155" i="1"/>
  <c r="AB155" i="1" s="1"/>
  <c r="S154" i="1" s="1"/>
  <c r="S155" i="1" s="1"/>
  <c r="W155" i="1"/>
  <c r="V155" i="1"/>
  <c r="R152" i="1"/>
  <c r="AA148" i="1"/>
  <c r="AA149" i="1" s="1"/>
  <c r="Z148" i="1"/>
  <c r="Z149" i="1" s="1"/>
  <c r="Y148" i="1"/>
  <c r="Y149" i="1" s="1"/>
  <c r="X148" i="1"/>
  <c r="W148" i="1"/>
  <c r="V148" i="1"/>
  <c r="AA145" i="1"/>
  <c r="AA146" i="1" s="1"/>
  <c r="Z145" i="1"/>
  <c r="Z146" i="1" s="1"/>
  <c r="Y145" i="1"/>
  <c r="Y146" i="1" s="1"/>
  <c r="X145" i="1"/>
  <c r="AB145" i="1" s="1"/>
  <c r="S144" i="1" s="1"/>
  <c r="S145" i="1" s="1"/>
  <c r="W145" i="1"/>
  <c r="V145" i="1"/>
  <c r="R142" i="1"/>
  <c r="AA138" i="1"/>
  <c r="AA139" i="1" s="1"/>
  <c r="Z138" i="1"/>
  <c r="Z139" i="1" s="1"/>
  <c r="Y138" i="1"/>
  <c r="Y139" i="1" s="1"/>
  <c r="X138" i="1"/>
  <c r="W138" i="1"/>
  <c r="V138" i="1"/>
  <c r="AA135" i="1"/>
  <c r="AA136" i="1" s="1"/>
  <c r="Z135" i="1"/>
  <c r="Z136" i="1" s="1"/>
  <c r="Y135" i="1"/>
  <c r="Y136" i="1" s="1"/>
  <c r="X135" i="1"/>
  <c r="W135" i="1"/>
  <c r="V135" i="1"/>
  <c r="R132" i="1"/>
  <c r="AA128" i="1"/>
  <c r="AA129" i="1" s="1"/>
  <c r="Z128" i="1"/>
  <c r="Z129" i="1" s="1"/>
  <c r="Y128" i="1"/>
  <c r="Y129" i="1" s="1"/>
  <c r="X128" i="1"/>
  <c r="W128" i="1"/>
  <c r="V128" i="1"/>
  <c r="AA125" i="1"/>
  <c r="AA126" i="1" s="1"/>
  <c r="Z125" i="1"/>
  <c r="Z126" i="1" s="1"/>
  <c r="Y125" i="1"/>
  <c r="Y126" i="1" s="1"/>
  <c r="X125" i="1"/>
  <c r="AB125" i="1" s="1"/>
  <c r="S124" i="1" s="1"/>
  <c r="S125" i="1" s="1"/>
  <c r="V125" i="1"/>
  <c r="R122" i="1"/>
  <c r="AA118" i="1"/>
  <c r="AA119" i="1" s="1"/>
  <c r="Z118" i="1"/>
  <c r="Z119" i="1" s="1"/>
  <c r="Y118" i="1"/>
  <c r="Y119" i="1" s="1"/>
  <c r="X118" i="1"/>
  <c r="W118" i="1"/>
  <c r="V118" i="1"/>
  <c r="AA115" i="1"/>
  <c r="AA116" i="1" s="1"/>
  <c r="Z115" i="1"/>
  <c r="Z116" i="1" s="1"/>
  <c r="Y115" i="1"/>
  <c r="Y116" i="1" s="1"/>
  <c r="X115" i="1"/>
  <c r="R112" i="1"/>
  <c r="AA108" i="1"/>
  <c r="AA109" i="1" s="1"/>
  <c r="Z108" i="1"/>
  <c r="Z109" i="1" s="1"/>
  <c r="Y108" i="1"/>
  <c r="Y109" i="1" s="1"/>
  <c r="X108" i="1"/>
  <c r="W108" i="1"/>
  <c r="V108" i="1"/>
  <c r="AA105" i="1"/>
  <c r="AA106" i="1" s="1"/>
  <c r="Z105" i="1"/>
  <c r="Z106" i="1" s="1"/>
  <c r="X105" i="1"/>
  <c r="V105" i="1"/>
  <c r="R102" i="1"/>
  <c r="AA98" i="1"/>
  <c r="AA99" i="1" s="1"/>
  <c r="Z98" i="1"/>
  <c r="Z99" i="1" s="1"/>
  <c r="Y98" i="1"/>
  <c r="Y99" i="1" s="1"/>
  <c r="X98" i="1"/>
  <c r="W98" i="1"/>
  <c r="V98" i="1"/>
  <c r="AA95" i="1"/>
  <c r="AA96" i="1" s="1"/>
  <c r="Z95" i="1"/>
  <c r="Z96" i="1" s="1"/>
  <c r="V95" i="1"/>
  <c r="R92" i="1"/>
  <c r="AA88" i="1"/>
  <c r="AA89" i="1" s="1"/>
  <c r="Z88" i="1"/>
  <c r="Z89" i="1" s="1"/>
  <c r="Y88" i="1"/>
  <c r="Y89" i="1" s="1"/>
  <c r="X88" i="1"/>
  <c r="W88" i="1"/>
  <c r="V88" i="1"/>
  <c r="AA85" i="1"/>
  <c r="AA86" i="1" s="1"/>
  <c r="Z85" i="1"/>
  <c r="Z86" i="1" s="1"/>
  <c r="V85" i="1"/>
  <c r="R82" i="1"/>
  <c r="AA78" i="1"/>
  <c r="AA79" i="1" s="1"/>
  <c r="Z78" i="1"/>
  <c r="Z79" i="1" s="1"/>
  <c r="Y78" i="1"/>
  <c r="Y79" i="1" s="1"/>
  <c r="X78" i="1"/>
  <c r="W78" i="1"/>
  <c r="V78" i="1"/>
  <c r="AA75" i="1"/>
  <c r="AA76" i="1" s="1"/>
  <c r="Z75" i="1"/>
  <c r="Z76" i="1" s="1"/>
  <c r="V75" i="1"/>
  <c r="R72" i="1"/>
  <c r="AA68" i="1"/>
  <c r="AA69" i="1" s="1"/>
  <c r="Z68" i="1"/>
  <c r="Z69" i="1" s="1"/>
  <c r="Y68" i="1"/>
  <c r="Y69" i="1" s="1"/>
  <c r="X68" i="1"/>
  <c r="W68" i="1"/>
  <c r="V68" i="1"/>
  <c r="AA65" i="1"/>
  <c r="AA66" i="1" s="1"/>
  <c r="Z65" i="1"/>
  <c r="Z66" i="1" s="1"/>
  <c r="Y65" i="1"/>
  <c r="Y66" i="1" s="1"/>
  <c r="R62" i="1"/>
  <c r="AA58" i="1"/>
  <c r="AA59" i="1" s="1"/>
  <c r="Z58" i="1"/>
  <c r="Z59" i="1" s="1"/>
  <c r="Y58" i="1"/>
  <c r="Y59" i="1" s="1"/>
  <c r="X58" i="1"/>
  <c r="W58" i="1"/>
  <c r="V58" i="1"/>
  <c r="AA55" i="1"/>
  <c r="AA56" i="1" s="1"/>
  <c r="Z55" i="1"/>
  <c r="Z56" i="1" s="1"/>
  <c r="Y55" i="1"/>
  <c r="Y56" i="1" s="1"/>
  <c r="R52" i="1"/>
  <c r="AA48" i="1"/>
  <c r="AA49" i="1" s="1"/>
  <c r="Z48" i="1"/>
  <c r="Z49" i="1" s="1"/>
  <c r="Y48" i="1"/>
  <c r="Y49" i="1" s="1"/>
  <c r="X48" i="1"/>
  <c r="W48" i="1"/>
  <c r="V48" i="1"/>
  <c r="AA45" i="1"/>
  <c r="AA46" i="1" s="1"/>
  <c r="Z45" i="1"/>
  <c r="Z46" i="1" s="1"/>
  <c r="V45" i="1"/>
  <c r="R42" i="1"/>
  <c r="AA38" i="1"/>
  <c r="AA39" i="1" s="1"/>
  <c r="Z38" i="1"/>
  <c r="Z39" i="1" s="1"/>
  <c r="Y38" i="1"/>
  <c r="Y39" i="1" s="1"/>
  <c r="X38" i="1"/>
  <c r="W38" i="1"/>
  <c r="V38" i="1"/>
  <c r="AA35" i="1"/>
  <c r="AA36" i="1" s="1"/>
  <c r="R32" i="1"/>
  <c r="AA28" i="1"/>
  <c r="AA29" i="1" s="1"/>
  <c r="Z28" i="1"/>
  <c r="Z29" i="1" s="1"/>
  <c r="Y28" i="1"/>
  <c r="Y29" i="1" s="1"/>
  <c r="X28" i="1"/>
  <c r="W28" i="1"/>
  <c r="V28" i="1"/>
  <c r="AA25" i="1"/>
  <c r="AA26" i="1" s="1"/>
  <c r="Z25" i="1"/>
  <c r="Z26" i="1" s="1"/>
  <c r="X25" i="1"/>
  <c r="V25" i="1"/>
  <c r="V18" i="1"/>
  <c r="L363" i="1"/>
  <c r="I363" i="1"/>
  <c r="H363" i="1"/>
  <c r="M363" i="1" s="1"/>
  <c r="L362" i="1"/>
  <c r="I362" i="1"/>
  <c r="H362" i="1"/>
  <c r="M362" i="1" s="1"/>
  <c r="L361" i="1"/>
  <c r="I361" i="1"/>
  <c r="H361" i="1"/>
  <c r="M361" i="1" s="1"/>
  <c r="L360" i="1"/>
  <c r="I360" i="1"/>
  <c r="H360" i="1"/>
  <c r="M360" i="1" s="1"/>
  <c r="L359" i="1"/>
  <c r="I359" i="1"/>
  <c r="H359" i="1"/>
  <c r="M359" i="1" s="1"/>
  <c r="L358" i="1"/>
  <c r="I358" i="1"/>
  <c r="H358" i="1"/>
  <c r="M358" i="1" s="1"/>
  <c r="A358" i="1"/>
  <c r="L357" i="1"/>
  <c r="I357" i="1"/>
  <c r="H357" i="1"/>
  <c r="M357" i="1" s="1"/>
  <c r="L356" i="1"/>
  <c r="I356" i="1"/>
  <c r="H356" i="1"/>
  <c r="M356" i="1" s="1"/>
  <c r="W355" i="1" s="1"/>
  <c r="L355" i="1"/>
  <c r="I355" i="1"/>
  <c r="H355" i="1"/>
  <c r="M355" i="1" s="1"/>
  <c r="X355" i="1" s="1"/>
  <c r="L354" i="1"/>
  <c r="I354" i="1"/>
  <c r="H354" i="1"/>
  <c r="M354" i="1" s="1"/>
  <c r="Y355" i="1" s="1"/>
  <c r="Y356" i="1" s="1"/>
  <c r="L353" i="1"/>
  <c r="I353" i="1"/>
  <c r="H353" i="1"/>
  <c r="M353" i="1" s="1"/>
  <c r="L352" i="1"/>
  <c r="I352" i="1"/>
  <c r="H352" i="1"/>
  <c r="M352" i="1" s="1"/>
  <c r="L351" i="1"/>
  <c r="I351" i="1"/>
  <c r="H351" i="1"/>
  <c r="M351" i="1" s="1"/>
  <c r="L350" i="1"/>
  <c r="I350" i="1"/>
  <c r="H350" i="1"/>
  <c r="M350" i="1" s="1"/>
  <c r="L349" i="1"/>
  <c r="I349" i="1"/>
  <c r="H349" i="1" s="1"/>
  <c r="M349" i="1" s="1"/>
  <c r="AA345" i="1" s="1"/>
  <c r="AA346" i="1" s="1"/>
  <c r="L348" i="1"/>
  <c r="I348" i="1"/>
  <c r="H348" i="1"/>
  <c r="M348" i="1" s="1"/>
  <c r="A348" i="1"/>
  <c r="L347" i="1"/>
  <c r="I347" i="1"/>
  <c r="H347" i="1"/>
  <c r="M347" i="1" s="1"/>
  <c r="L346" i="1"/>
  <c r="I346" i="1"/>
  <c r="H346" i="1"/>
  <c r="M346" i="1" s="1"/>
  <c r="L345" i="1"/>
  <c r="I345" i="1"/>
  <c r="H345" i="1"/>
  <c r="M345" i="1" s="1"/>
  <c r="L344" i="1"/>
  <c r="I344" i="1"/>
  <c r="H344" i="1"/>
  <c r="M344" i="1" s="1"/>
  <c r="L343" i="1"/>
  <c r="I343" i="1"/>
  <c r="H343" i="1"/>
  <c r="M343" i="1" s="1"/>
  <c r="L342" i="1"/>
  <c r="I342" i="1"/>
  <c r="H342" i="1"/>
  <c r="M342" i="1" s="1"/>
  <c r="L341" i="1"/>
  <c r="I341" i="1"/>
  <c r="H341" i="1"/>
  <c r="M341" i="1" s="1"/>
  <c r="L340" i="1"/>
  <c r="I340" i="1"/>
  <c r="H340" i="1"/>
  <c r="M340" i="1" s="1"/>
  <c r="L339" i="1"/>
  <c r="I339" i="1"/>
  <c r="H339" i="1"/>
  <c r="M339" i="1" s="1"/>
  <c r="L338" i="1"/>
  <c r="I338" i="1"/>
  <c r="H338" i="1"/>
  <c r="M338" i="1" s="1"/>
  <c r="A338" i="1"/>
  <c r="L337" i="1"/>
  <c r="I337" i="1"/>
  <c r="H337" i="1"/>
  <c r="M337" i="1" s="1"/>
  <c r="L336" i="1"/>
  <c r="I336" i="1"/>
  <c r="H336" i="1"/>
  <c r="M336" i="1" s="1"/>
  <c r="L335" i="1"/>
  <c r="I335" i="1"/>
  <c r="H335" i="1"/>
  <c r="M335" i="1" s="1"/>
  <c r="L334" i="1"/>
  <c r="I334" i="1"/>
  <c r="H334" i="1"/>
  <c r="M334" i="1" s="1"/>
  <c r="L333" i="1"/>
  <c r="I333" i="1"/>
  <c r="H333" i="1"/>
  <c r="M333" i="1" s="1"/>
  <c r="L332" i="1"/>
  <c r="I332" i="1"/>
  <c r="H332" i="1"/>
  <c r="M332" i="1" s="1"/>
  <c r="L331" i="1"/>
  <c r="I331" i="1"/>
  <c r="H331" i="1"/>
  <c r="M331" i="1" s="1"/>
  <c r="L330" i="1"/>
  <c r="I330" i="1"/>
  <c r="H330" i="1"/>
  <c r="M330" i="1" s="1"/>
  <c r="L329" i="1"/>
  <c r="I329" i="1"/>
  <c r="H329" i="1"/>
  <c r="M329" i="1" s="1"/>
  <c r="L328" i="1"/>
  <c r="I328" i="1"/>
  <c r="H328" i="1"/>
  <c r="M328" i="1" s="1"/>
  <c r="A328" i="1"/>
  <c r="L327" i="1"/>
  <c r="I327" i="1"/>
  <c r="H327" i="1"/>
  <c r="M327" i="1" s="1"/>
  <c r="L326" i="1"/>
  <c r="I326" i="1"/>
  <c r="H326" i="1"/>
  <c r="M326" i="1" s="1"/>
  <c r="L325" i="1"/>
  <c r="I325" i="1"/>
  <c r="H325" i="1"/>
  <c r="M325" i="1" s="1"/>
  <c r="L324" i="1"/>
  <c r="I324" i="1"/>
  <c r="H324" i="1"/>
  <c r="M324" i="1" s="1"/>
  <c r="L323" i="1"/>
  <c r="I323" i="1"/>
  <c r="H323" i="1"/>
  <c r="M323" i="1" s="1"/>
  <c r="L322" i="1"/>
  <c r="I322" i="1"/>
  <c r="H322" i="1"/>
  <c r="M322" i="1" s="1"/>
  <c r="L321" i="1"/>
  <c r="I321" i="1"/>
  <c r="H321" i="1"/>
  <c r="M321" i="1" s="1"/>
  <c r="L320" i="1"/>
  <c r="I320" i="1"/>
  <c r="H320" i="1"/>
  <c r="M320" i="1" s="1"/>
  <c r="L319" i="1"/>
  <c r="I319" i="1"/>
  <c r="H319" i="1"/>
  <c r="M319" i="1" s="1"/>
  <c r="L318" i="1"/>
  <c r="I318" i="1"/>
  <c r="H318" i="1"/>
  <c r="M318" i="1" s="1"/>
  <c r="A318" i="1"/>
  <c r="L317" i="1"/>
  <c r="I317" i="1"/>
  <c r="H317" i="1"/>
  <c r="M317" i="1" s="1"/>
  <c r="L316" i="1"/>
  <c r="I316" i="1"/>
  <c r="H316" i="1"/>
  <c r="M316" i="1" s="1"/>
  <c r="L315" i="1"/>
  <c r="I315" i="1"/>
  <c r="H315" i="1"/>
  <c r="M315" i="1" s="1"/>
  <c r="L314" i="1"/>
  <c r="I314" i="1"/>
  <c r="H314" i="1"/>
  <c r="M314" i="1" s="1"/>
  <c r="L313" i="1"/>
  <c r="I313" i="1"/>
  <c r="H313" i="1"/>
  <c r="M313" i="1" s="1"/>
  <c r="L312" i="1"/>
  <c r="I312" i="1"/>
  <c r="H312" i="1"/>
  <c r="M312" i="1" s="1"/>
  <c r="L311" i="1"/>
  <c r="I311" i="1"/>
  <c r="H311" i="1"/>
  <c r="M311" i="1" s="1"/>
  <c r="L310" i="1"/>
  <c r="I310" i="1"/>
  <c r="H310" i="1"/>
  <c r="M310" i="1" s="1"/>
  <c r="L309" i="1"/>
  <c r="I309" i="1"/>
  <c r="H309" i="1"/>
  <c r="M309" i="1" s="1"/>
  <c r="L308" i="1"/>
  <c r="I308" i="1"/>
  <c r="H308" i="1"/>
  <c r="M308" i="1" s="1"/>
  <c r="A308" i="1"/>
  <c r="L307" i="1"/>
  <c r="I307" i="1"/>
  <c r="H307" i="1"/>
  <c r="M307" i="1" s="1"/>
  <c r="L306" i="1"/>
  <c r="I306" i="1"/>
  <c r="H306" i="1"/>
  <c r="M306" i="1" s="1"/>
  <c r="L305" i="1"/>
  <c r="I305" i="1"/>
  <c r="H305" i="1"/>
  <c r="M305" i="1" s="1"/>
  <c r="L304" i="1"/>
  <c r="I304" i="1"/>
  <c r="H304" i="1"/>
  <c r="M304" i="1" s="1"/>
  <c r="L303" i="1"/>
  <c r="I303" i="1"/>
  <c r="H303" i="1"/>
  <c r="M303" i="1" s="1"/>
  <c r="L302" i="1"/>
  <c r="I302" i="1"/>
  <c r="H302" i="1"/>
  <c r="M302" i="1" s="1"/>
  <c r="L301" i="1"/>
  <c r="I301" i="1"/>
  <c r="H301" i="1"/>
  <c r="M301" i="1" s="1"/>
  <c r="L300" i="1"/>
  <c r="I300" i="1"/>
  <c r="H300" i="1"/>
  <c r="M300" i="1" s="1"/>
  <c r="L299" i="1"/>
  <c r="I299" i="1"/>
  <c r="H299" i="1"/>
  <c r="M299" i="1" s="1"/>
  <c r="L298" i="1"/>
  <c r="I298" i="1"/>
  <c r="H298" i="1"/>
  <c r="M298" i="1" s="1"/>
  <c r="A298" i="1"/>
  <c r="L297" i="1"/>
  <c r="I297" i="1"/>
  <c r="H297" i="1"/>
  <c r="M297" i="1" s="1"/>
  <c r="L296" i="1"/>
  <c r="I296" i="1"/>
  <c r="H296" i="1"/>
  <c r="M296" i="1" s="1"/>
  <c r="L295" i="1"/>
  <c r="I295" i="1"/>
  <c r="H295" i="1"/>
  <c r="M295" i="1" s="1"/>
  <c r="L294" i="1"/>
  <c r="I294" i="1"/>
  <c r="H294" i="1"/>
  <c r="M294" i="1" s="1"/>
  <c r="L293" i="1"/>
  <c r="I293" i="1"/>
  <c r="H293" i="1"/>
  <c r="M293" i="1" s="1"/>
  <c r="L292" i="1"/>
  <c r="I292" i="1"/>
  <c r="H292" i="1"/>
  <c r="M292" i="1" s="1"/>
  <c r="L291" i="1"/>
  <c r="I291" i="1"/>
  <c r="H291" i="1"/>
  <c r="M291" i="1" s="1"/>
  <c r="L290" i="1"/>
  <c r="I290" i="1"/>
  <c r="H290" i="1"/>
  <c r="M290" i="1" s="1"/>
  <c r="L289" i="1"/>
  <c r="I289" i="1"/>
  <c r="H289" i="1"/>
  <c r="M289" i="1" s="1"/>
  <c r="L288" i="1"/>
  <c r="I288" i="1"/>
  <c r="H288" i="1"/>
  <c r="M288" i="1" s="1"/>
  <c r="A288" i="1"/>
  <c r="L287" i="1"/>
  <c r="I287" i="1"/>
  <c r="H287" i="1"/>
  <c r="M287" i="1" s="1"/>
  <c r="L286" i="1"/>
  <c r="I286" i="1"/>
  <c r="H286" i="1"/>
  <c r="M286" i="1" s="1"/>
  <c r="L285" i="1"/>
  <c r="I285" i="1"/>
  <c r="H285" i="1"/>
  <c r="M285" i="1" s="1"/>
  <c r="L284" i="1"/>
  <c r="I284" i="1"/>
  <c r="H284" i="1"/>
  <c r="M284" i="1" s="1"/>
  <c r="L283" i="1"/>
  <c r="I283" i="1"/>
  <c r="H283" i="1"/>
  <c r="M283" i="1" s="1"/>
  <c r="L282" i="1"/>
  <c r="I282" i="1"/>
  <c r="H282" i="1"/>
  <c r="M282" i="1" s="1"/>
  <c r="L281" i="1"/>
  <c r="I281" i="1"/>
  <c r="H281" i="1"/>
  <c r="M281" i="1" s="1"/>
  <c r="L280" i="1"/>
  <c r="I280" i="1"/>
  <c r="H280" i="1"/>
  <c r="M280" i="1" s="1"/>
  <c r="L279" i="1"/>
  <c r="I279" i="1"/>
  <c r="H279" i="1"/>
  <c r="M279" i="1" s="1"/>
  <c r="L278" i="1"/>
  <c r="I278" i="1"/>
  <c r="H278" i="1"/>
  <c r="M278" i="1" s="1"/>
  <c r="A278" i="1"/>
  <c r="L277" i="1"/>
  <c r="I277" i="1"/>
  <c r="H277" i="1"/>
  <c r="M277" i="1" s="1"/>
  <c r="L276" i="1"/>
  <c r="I276" i="1"/>
  <c r="H276" i="1"/>
  <c r="M276" i="1" s="1"/>
  <c r="L275" i="1"/>
  <c r="I275" i="1"/>
  <c r="H275" i="1"/>
  <c r="M275" i="1" s="1"/>
  <c r="L274" i="1"/>
  <c r="I274" i="1"/>
  <c r="H274" i="1"/>
  <c r="M274" i="1" s="1"/>
  <c r="L273" i="1"/>
  <c r="I273" i="1"/>
  <c r="H273" i="1"/>
  <c r="M273" i="1" s="1"/>
  <c r="L272" i="1"/>
  <c r="I272" i="1"/>
  <c r="H272" i="1"/>
  <c r="M272" i="1" s="1"/>
  <c r="L271" i="1"/>
  <c r="I271" i="1"/>
  <c r="H271" i="1"/>
  <c r="M271" i="1" s="1"/>
  <c r="L270" i="1"/>
  <c r="I270" i="1"/>
  <c r="H270" i="1"/>
  <c r="M270" i="1" s="1"/>
  <c r="L269" i="1"/>
  <c r="I269" i="1"/>
  <c r="H269" i="1"/>
  <c r="M269" i="1" s="1"/>
  <c r="L268" i="1"/>
  <c r="I268" i="1"/>
  <c r="H268" i="1"/>
  <c r="M268" i="1" s="1"/>
  <c r="A268" i="1"/>
  <c r="L267" i="1"/>
  <c r="I267" i="1"/>
  <c r="H267" i="1"/>
  <c r="M267" i="1" s="1"/>
  <c r="L266" i="1"/>
  <c r="I266" i="1"/>
  <c r="H266" i="1"/>
  <c r="M266" i="1" s="1"/>
  <c r="L265" i="1"/>
  <c r="I265" i="1"/>
  <c r="H265" i="1"/>
  <c r="M265" i="1" s="1"/>
  <c r="L264" i="1"/>
  <c r="I264" i="1"/>
  <c r="H264" i="1"/>
  <c r="M264" i="1" s="1"/>
  <c r="L263" i="1"/>
  <c r="I263" i="1"/>
  <c r="H263" i="1"/>
  <c r="M263" i="1" s="1"/>
  <c r="L262" i="1"/>
  <c r="I262" i="1"/>
  <c r="H262" i="1"/>
  <c r="M262" i="1" s="1"/>
  <c r="L261" i="1"/>
  <c r="I261" i="1"/>
  <c r="H261" i="1"/>
  <c r="M261" i="1" s="1"/>
  <c r="L260" i="1"/>
  <c r="I260" i="1"/>
  <c r="H260" i="1"/>
  <c r="M260" i="1" s="1"/>
  <c r="L259" i="1"/>
  <c r="I259" i="1"/>
  <c r="H259" i="1"/>
  <c r="M259" i="1" s="1"/>
  <c r="L258" i="1"/>
  <c r="I258" i="1"/>
  <c r="H258" i="1"/>
  <c r="M258" i="1" s="1"/>
  <c r="A258" i="1"/>
  <c r="L257" i="1"/>
  <c r="I257" i="1"/>
  <c r="H257" i="1"/>
  <c r="M257" i="1" s="1"/>
  <c r="L256" i="1"/>
  <c r="I256" i="1"/>
  <c r="H256" i="1"/>
  <c r="M256" i="1" s="1"/>
  <c r="L255" i="1"/>
  <c r="I255" i="1"/>
  <c r="H255" i="1"/>
  <c r="M255" i="1" s="1"/>
  <c r="L254" i="1"/>
  <c r="I254" i="1"/>
  <c r="H254" i="1"/>
  <c r="M254" i="1" s="1"/>
  <c r="L253" i="1"/>
  <c r="I253" i="1"/>
  <c r="H253" i="1"/>
  <c r="M253" i="1" s="1"/>
  <c r="L252" i="1"/>
  <c r="I252" i="1"/>
  <c r="H252" i="1"/>
  <c r="M252" i="1" s="1"/>
  <c r="L251" i="1"/>
  <c r="I251" i="1"/>
  <c r="H251" i="1"/>
  <c r="M251" i="1" s="1"/>
  <c r="L250" i="1"/>
  <c r="I250" i="1"/>
  <c r="H250" i="1"/>
  <c r="M250" i="1" s="1"/>
  <c r="L249" i="1"/>
  <c r="I249" i="1"/>
  <c r="H249" i="1"/>
  <c r="M249" i="1" s="1"/>
  <c r="L248" i="1"/>
  <c r="I248" i="1"/>
  <c r="H248" i="1"/>
  <c r="M248" i="1" s="1"/>
  <c r="A248" i="1"/>
  <c r="L247" i="1"/>
  <c r="I247" i="1"/>
  <c r="H247" i="1"/>
  <c r="M247" i="1" s="1"/>
  <c r="L246" i="1"/>
  <c r="I246" i="1"/>
  <c r="H246" i="1"/>
  <c r="M246" i="1" s="1"/>
  <c r="L245" i="1"/>
  <c r="I245" i="1"/>
  <c r="H245" i="1"/>
  <c r="M245" i="1" s="1"/>
  <c r="L244" i="1"/>
  <c r="I244" i="1"/>
  <c r="H244" i="1"/>
  <c r="M244" i="1" s="1"/>
  <c r="L243" i="1"/>
  <c r="I243" i="1"/>
  <c r="H243" i="1"/>
  <c r="M243" i="1" s="1"/>
  <c r="L242" i="1"/>
  <c r="I242" i="1"/>
  <c r="H242" i="1"/>
  <c r="M242" i="1" s="1"/>
  <c r="L241" i="1"/>
  <c r="I241" i="1"/>
  <c r="H241" i="1"/>
  <c r="M241" i="1" s="1"/>
  <c r="L240" i="1"/>
  <c r="I240" i="1"/>
  <c r="H240" i="1"/>
  <c r="M240" i="1" s="1"/>
  <c r="L239" i="1"/>
  <c r="I239" i="1"/>
  <c r="H239" i="1"/>
  <c r="M239" i="1" s="1"/>
  <c r="L238" i="1"/>
  <c r="I238" i="1"/>
  <c r="H238" i="1"/>
  <c r="M238" i="1" s="1"/>
  <c r="A238" i="1"/>
  <c r="L237" i="1"/>
  <c r="I237" i="1"/>
  <c r="H237" i="1"/>
  <c r="M237" i="1" s="1"/>
  <c r="L236" i="1"/>
  <c r="I236" i="1"/>
  <c r="H236" i="1"/>
  <c r="M236" i="1" s="1"/>
  <c r="L235" i="1"/>
  <c r="I235" i="1"/>
  <c r="H235" i="1"/>
  <c r="M235" i="1" s="1"/>
  <c r="L234" i="1"/>
  <c r="I234" i="1"/>
  <c r="H234" i="1"/>
  <c r="M234" i="1" s="1"/>
  <c r="R22" i="7" l="1"/>
  <c r="Q4" i="10"/>
  <c r="R18" i="7" s="1"/>
  <c r="R6" i="10"/>
  <c r="AB20" i="7" s="1"/>
  <c r="Q3" i="10"/>
  <c r="R17" i="7" s="1"/>
  <c r="P3" i="10"/>
  <c r="L17" i="7" s="1"/>
  <c r="R3" i="10"/>
  <c r="AB17" i="7" s="1"/>
  <c r="Q6" i="10"/>
  <c r="R20" i="7" s="1"/>
  <c r="Q5" i="10"/>
  <c r="R19" i="7" s="1"/>
  <c r="AJ19" i="7"/>
  <c r="AJ18" i="7"/>
  <c r="I11" i="10"/>
  <c r="S7" i="10" s="1"/>
  <c r="AJ21" i="7" s="1"/>
  <c r="AB115" i="1"/>
  <c r="S114" i="1" s="1"/>
  <c r="S115" i="1" s="1"/>
  <c r="P10" i="10"/>
  <c r="L24" i="7" s="1"/>
  <c r="AB24" i="7"/>
  <c r="O98" i="8"/>
  <c r="E11" i="10" s="1"/>
  <c r="R24" i="7" s="1"/>
  <c r="S95" i="8"/>
  <c r="AB355" i="1"/>
  <c r="S354" i="1" s="1"/>
  <c r="S355" i="1" s="1"/>
  <c r="R354" i="1"/>
  <c r="N358" i="1" s="1"/>
  <c r="AB178" i="1"/>
  <c r="S178" i="1" s="1"/>
  <c r="S179" i="1" s="1"/>
  <c r="R188" i="1"/>
  <c r="R304" i="1"/>
  <c r="R305" i="1" s="1"/>
  <c r="R158" i="1"/>
  <c r="R159" i="1" s="1"/>
  <c r="R284" i="1"/>
  <c r="R285" i="1" s="1"/>
  <c r="R324" i="1"/>
  <c r="R325" i="1" s="1"/>
  <c r="AB38" i="1"/>
  <c r="S38" i="1" s="1"/>
  <c r="S39" i="1" s="1"/>
  <c r="R58" i="1"/>
  <c r="R59" i="1" s="1"/>
  <c r="AB78" i="1"/>
  <c r="S78" i="1" s="1"/>
  <c r="S79" i="1" s="1"/>
  <c r="R138" i="1"/>
  <c r="R139" i="1" s="1"/>
  <c r="R258" i="1"/>
  <c r="R259" i="1" s="1"/>
  <c r="R348" i="1"/>
  <c r="R349" i="1" s="1"/>
  <c r="X176" i="1"/>
  <c r="AB176" i="1" s="1"/>
  <c r="R264" i="1"/>
  <c r="R266" i="1" s="1"/>
  <c r="R274" i="1"/>
  <c r="R275" i="1" s="1"/>
  <c r="R314" i="1"/>
  <c r="R315" i="1" s="1"/>
  <c r="R334" i="1"/>
  <c r="R335" i="1" s="1"/>
  <c r="R28" i="1"/>
  <c r="R29" i="1" s="1"/>
  <c r="R48" i="1"/>
  <c r="R49" i="1" s="1"/>
  <c r="X146" i="1"/>
  <c r="AB146" i="1" s="1"/>
  <c r="R198" i="1"/>
  <c r="R199" i="1" s="1"/>
  <c r="AB228" i="1"/>
  <c r="S228" i="1" s="1"/>
  <c r="S229" i="1" s="1"/>
  <c r="X266" i="1"/>
  <c r="AB266" i="1" s="1"/>
  <c r="R278" i="1"/>
  <c r="R280" i="1" s="1"/>
  <c r="R286" i="1"/>
  <c r="P288" i="1" s="1"/>
  <c r="X39" i="1"/>
  <c r="AB39" i="1" s="1"/>
  <c r="AB135" i="1"/>
  <c r="S134" i="1" s="1"/>
  <c r="S135" i="1" s="1"/>
  <c r="X136" i="1"/>
  <c r="AB136" i="1" s="1"/>
  <c r="R344" i="1"/>
  <c r="R98" i="1"/>
  <c r="R100" i="1" s="1"/>
  <c r="AB118" i="1"/>
  <c r="S118" i="1" s="1"/>
  <c r="S119" i="1" s="1"/>
  <c r="AB168" i="1"/>
  <c r="S168" i="1" s="1"/>
  <c r="S169" i="1" s="1"/>
  <c r="X169" i="1"/>
  <c r="AB169" i="1" s="1"/>
  <c r="AB218" i="1"/>
  <c r="S218" i="1" s="1"/>
  <c r="S219" i="1" s="1"/>
  <c r="AB238" i="1"/>
  <c r="S238" i="1" s="1"/>
  <c r="S239" i="1" s="1"/>
  <c r="R234" i="1"/>
  <c r="N238" i="1" s="1"/>
  <c r="R244" i="1"/>
  <c r="N248" i="1" s="1"/>
  <c r="R254" i="1"/>
  <c r="N258" i="1" s="1"/>
  <c r="R294" i="1"/>
  <c r="N298" i="1" s="1"/>
  <c r="AB68" i="1"/>
  <c r="S68" i="1" s="1"/>
  <c r="S69" i="1" s="1"/>
  <c r="X69" i="1"/>
  <c r="AB69" i="1" s="1"/>
  <c r="R128" i="1"/>
  <c r="R129" i="1" s="1"/>
  <c r="X179" i="1"/>
  <c r="AB179" i="1" s="1"/>
  <c r="AB205" i="1"/>
  <c r="S204" i="1" s="1"/>
  <c r="S205" i="1" s="1"/>
  <c r="X206" i="1"/>
  <c r="AB206" i="1" s="1"/>
  <c r="R248" i="1"/>
  <c r="R249" i="1" s="1"/>
  <c r="AB328" i="1"/>
  <c r="S328" i="1" s="1"/>
  <c r="S329" i="1" s="1"/>
  <c r="X329" i="1"/>
  <c r="AB329" i="1" s="1"/>
  <c r="R88" i="1"/>
  <c r="R90" i="1" s="1"/>
  <c r="R108" i="1"/>
  <c r="R109" i="1" s="1"/>
  <c r="AB148" i="1"/>
  <c r="S148" i="1" s="1"/>
  <c r="S149" i="1" s="1"/>
  <c r="X149" i="1"/>
  <c r="AB149" i="1" s="1"/>
  <c r="R208" i="1"/>
  <c r="R209" i="1" s="1"/>
  <c r="AB268" i="1"/>
  <c r="S268" i="1" s="1"/>
  <c r="S269" i="1" s="1"/>
  <c r="X269" i="1"/>
  <c r="AB269" i="1" s="1"/>
  <c r="AB288" i="1"/>
  <c r="S288" i="1" s="1"/>
  <c r="S289" i="1" s="1"/>
  <c r="R298" i="1"/>
  <c r="R299" i="1" s="1"/>
  <c r="AB308" i="1"/>
  <c r="S308" i="1" s="1"/>
  <c r="S309" i="1" s="1"/>
  <c r="R318" i="1"/>
  <c r="R320" i="1" s="1"/>
  <c r="X326" i="1"/>
  <c r="AB326" i="1" s="1"/>
  <c r="AB338" i="1"/>
  <c r="S338" i="1" s="1"/>
  <c r="S339" i="1" s="1"/>
  <c r="AB345" i="1"/>
  <c r="S344" i="1" s="1"/>
  <c r="S345" i="1" s="1"/>
  <c r="X346" i="1"/>
  <c r="AB346" i="1" s="1"/>
  <c r="R358" i="1"/>
  <c r="AB28" i="1"/>
  <c r="S28" i="1" s="1"/>
  <c r="S29" i="1" s="1"/>
  <c r="R38" i="1"/>
  <c r="R39" i="1" s="1"/>
  <c r="AB58" i="1"/>
  <c r="S58" i="1" s="1"/>
  <c r="S59" i="1" s="1"/>
  <c r="X59" i="1"/>
  <c r="AB59" i="1" s="1"/>
  <c r="AB138" i="1"/>
  <c r="S138" i="1" s="1"/>
  <c r="S139" i="1" s="1"/>
  <c r="X139" i="1"/>
  <c r="AB139" i="1" s="1"/>
  <c r="R178" i="1"/>
  <c r="R179" i="1" s="1"/>
  <c r="AB208" i="1"/>
  <c r="S208" i="1" s="1"/>
  <c r="S209" i="1" s="1"/>
  <c r="X209" i="1"/>
  <c r="AB209" i="1" s="1"/>
  <c r="R228" i="1"/>
  <c r="R230" i="1" s="1"/>
  <c r="AB258" i="1"/>
  <c r="S258" i="1" s="1"/>
  <c r="S259" i="1" s="1"/>
  <c r="R268" i="1"/>
  <c r="R269" i="1" s="1"/>
  <c r="AB278" i="1"/>
  <c r="S278" i="1" s="1"/>
  <c r="S279" i="1" s="1"/>
  <c r="AB298" i="1"/>
  <c r="S298" i="1" s="1"/>
  <c r="S299" i="1" s="1"/>
  <c r="R338" i="1"/>
  <c r="R339" i="1" s="1"/>
  <c r="AB48" i="1"/>
  <c r="S48" i="1" s="1"/>
  <c r="S49" i="1" s="1"/>
  <c r="X49" i="1"/>
  <c r="AB49" i="1" s="1"/>
  <c r="R68" i="1"/>
  <c r="R69" i="1" s="1"/>
  <c r="R78" i="1"/>
  <c r="R79" i="1" s="1"/>
  <c r="AB88" i="1"/>
  <c r="S88" i="1" s="1"/>
  <c r="S89" i="1" s="1"/>
  <c r="X89" i="1"/>
  <c r="AB89" i="1" s="1"/>
  <c r="AB98" i="1"/>
  <c r="S98" i="1" s="1"/>
  <c r="S99" i="1" s="1"/>
  <c r="X99" i="1"/>
  <c r="AB99" i="1" s="1"/>
  <c r="AB108" i="1"/>
  <c r="S108" i="1" s="1"/>
  <c r="S109" i="1" s="1"/>
  <c r="R118" i="1"/>
  <c r="R119" i="1" s="1"/>
  <c r="X126" i="1"/>
  <c r="AB126" i="1" s="1"/>
  <c r="AB128" i="1"/>
  <c r="S128" i="1" s="1"/>
  <c r="S129" i="1" s="1"/>
  <c r="X129" i="1"/>
  <c r="AB129" i="1" s="1"/>
  <c r="R148" i="1"/>
  <c r="R150" i="1" s="1"/>
  <c r="X156" i="1"/>
  <c r="AB156" i="1" s="1"/>
  <c r="AB158" i="1"/>
  <c r="S158" i="1" s="1"/>
  <c r="S159" i="1" s="1"/>
  <c r="X159" i="1"/>
  <c r="AB159" i="1" s="1"/>
  <c r="R168" i="1"/>
  <c r="R169" i="1" s="1"/>
  <c r="X186" i="1"/>
  <c r="AB186" i="1" s="1"/>
  <c r="AB188" i="1"/>
  <c r="S188" i="1" s="1"/>
  <c r="S189" i="1" s="1"/>
  <c r="X189" i="1"/>
  <c r="AB189" i="1" s="1"/>
  <c r="X196" i="1"/>
  <c r="AB196" i="1" s="1"/>
  <c r="AB198" i="1"/>
  <c r="S198" i="1" s="1"/>
  <c r="S199" i="1" s="1"/>
  <c r="X199" i="1"/>
  <c r="AB199" i="1" s="1"/>
  <c r="R218" i="1"/>
  <c r="R219" i="1" s="1"/>
  <c r="R238" i="1"/>
  <c r="R239" i="1" s="1"/>
  <c r="X246" i="1"/>
  <c r="AB246" i="1" s="1"/>
  <c r="AB248" i="1"/>
  <c r="S248" i="1" s="1"/>
  <c r="S249" i="1" s="1"/>
  <c r="X249" i="1"/>
  <c r="AB249" i="1" s="1"/>
  <c r="R288" i="1"/>
  <c r="R289" i="1" s="1"/>
  <c r="R308" i="1"/>
  <c r="R310" i="1" s="1"/>
  <c r="AB318" i="1"/>
  <c r="S318" i="1" s="1"/>
  <c r="S319" i="1" s="1"/>
  <c r="R328" i="1"/>
  <c r="R329" i="1" s="1"/>
  <c r="AB358" i="1"/>
  <c r="S358" i="1" s="1"/>
  <c r="S359" i="1" s="1"/>
  <c r="X356" i="1"/>
  <c r="AB356" i="1" s="1"/>
  <c r="X359" i="1"/>
  <c r="AB359" i="1" s="1"/>
  <c r="AB349" i="1"/>
  <c r="R350" i="1"/>
  <c r="AB348" i="1"/>
  <c r="S348" i="1" s="1"/>
  <c r="S349" i="1" s="1"/>
  <c r="X336" i="1"/>
  <c r="AB336" i="1" s="1"/>
  <c r="X339" i="1"/>
  <c r="AB339" i="1" s="1"/>
  <c r="X316" i="1"/>
  <c r="AB316" i="1" s="1"/>
  <c r="X319" i="1"/>
  <c r="AB319" i="1" s="1"/>
  <c r="X306" i="1"/>
  <c r="AB306" i="1" s="1"/>
  <c r="X309" i="1"/>
  <c r="AB309" i="1" s="1"/>
  <c r="X296" i="1"/>
  <c r="AB296" i="1" s="1"/>
  <c r="X299" i="1"/>
  <c r="AB299" i="1" s="1"/>
  <c r="X286" i="1"/>
  <c r="AB286" i="1" s="1"/>
  <c r="X289" i="1"/>
  <c r="AB289" i="1" s="1"/>
  <c r="R279" i="1"/>
  <c r="X276" i="1"/>
  <c r="AB276" i="1" s="1"/>
  <c r="X279" i="1"/>
  <c r="AB279" i="1" s="1"/>
  <c r="X256" i="1"/>
  <c r="AB256" i="1" s="1"/>
  <c r="X259" i="1"/>
  <c r="AB259" i="1" s="1"/>
  <c r="X236" i="1"/>
  <c r="AB236" i="1" s="1"/>
  <c r="X239" i="1"/>
  <c r="AB239" i="1" s="1"/>
  <c r="X226" i="1"/>
  <c r="AB226" i="1" s="1"/>
  <c r="X229" i="1"/>
  <c r="AB229" i="1" s="1"/>
  <c r="X216" i="1"/>
  <c r="AB216" i="1" s="1"/>
  <c r="X219" i="1"/>
  <c r="AB219" i="1" s="1"/>
  <c r="R200" i="1"/>
  <c r="R189" i="1"/>
  <c r="R190" i="1"/>
  <c r="X166" i="1"/>
  <c r="AB166" i="1" s="1"/>
  <c r="R140" i="1"/>
  <c r="X116" i="1"/>
  <c r="AB116" i="1" s="1"/>
  <c r="X119" i="1"/>
  <c r="AB119" i="1" s="1"/>
  <c r="X106" i="1"/>
  <c r="X109" i="1"/>
  <c r="AB109" i="1" s="1"/>
  <c r="X79" i="1"/>
  <c r="AB79" i="1" s="1"/>
  <c r="X26" i="1"/>
  <c r="X29" i="1"/>
  <c r="AB29" i="1" s="1"/>
  <c r="O338" i="1"/>
  <c r="O328" i="1"/>
  <c r="O318" i="1"/>
  <c r="O308" i="1"/>
  <c r="O298" i="1"/>
  <c r="O288" i="1"/>
  <c r="O278" i="1"/>
  <c r="O268" i="1"/>
  <c r="O258" i="1"/>
  <c r="O238" i="1"/>
  <c r="BV2" i="6"/>
  <c r="D9" i="1" s="1"/>
  <c r="L97" i="1"/>
  <c r="L233" i="1"/>
  <c r="I233" i="1"/>
  <c r="H233" i="1"/>
  <c r="M233" i="1" s="1"/>
  <c r="L232" i="1"/>
  <c r="I232" i="1"/>
  <c r="H232" i="1"/>
  <c r="M232" i="1" s="1"/>
  <c r="L231" i="1"/>
  <c r="I231" i="1"/>
  <c r="H231" i="1"/>
  <c r="M231" i="1" s="1"/>
  <c r="L230" i="1"/>
  <c r="I230" i="1"/>
  <c r="H230" i="1"/>
  <c r="M230" i="1" s="1"/>
  <c r="L229" i="1"/>
  <c r="I229" i="1"/>
  <c r="H229" i="1"/>
  <c r="M229" i="1" s="1"/>
  <c r="L228" i="1"/>
  <c r="I228" i="1"/>
  <c r="H228" i="1"/>
  <c r="M228" i="1" s="1"/>
  <c r="A228" i="1"/>
  <c r="L227" i="1"/>
  <c r="I227" i="1"/>
  <c r="H227" i="1"/>
  <c r="M227" i="1" s="1"/>
  <c r="L226" i="1"/>
  <c r="I226" i="1"/>
  <c r="H226" i="1"/>
  <c r="M226" i="1" s="1"/>
  <c r="L225" i="1"/>
  <c r="I225" i="1"/>
  <c r="H225" i="1"/>
  <c r="M225" i="1" s="1"/>
  <c r="L224" i="1"/>
  <c r="I224" i="1"/>
  <c r="H224" i="1"/>
  <c r="M224" i="1" s="1"/>
  <c r="L223" i="1"/>
  <c r="I223" i="1"/>
  <c r="H223" i="1"/>
  <c r="M223" i="1" s="1"/>
  <c r="L222" i="1"/>
  <c r="I222" i="1"/>
  <c r="H222" i="1"/>
  <c r="M222" i="1" s="1"/>
  <c r="L221" i="1"/>
  <c r="I221" i="1"/>
  <c r="H221" i="1"/>
  <c r="M221" i="1" s="1"/>
  <c r="L220" i="1"/>
  <c r="I220" i="1"/>
  <c r="H220" i="1"/>
  <c r="M220" i="1" s="1"/>
  <c r="L219" i="1"/>
  <c r="I219" i="1"/>
  <c r="H219" i="1"/>
  <c r="M219" i="1" s="1"/>
  <c r="L218" i="1"/>
  <c r="I218" i="1"/>
  <c r="H218" i="1"/>
  <c r="M218" i="1" s="1"/>
  <c r="A218" i="1"/>
  <c r="L217" i="1"/>
  <c r="I217" i="1"/>
  <c r="H217" i="1"/>
  <c r="M217" i="1" s="1"/>
  <c r="L216" i="1"/>
  <c r="I216" i="1"/>
  <c r="H216" i="1"/>
  <c r="M216" i="1" s="1"/>
  <c r="L215" i="1"/>
  <c r="I215" i="1"/>
  <c r="H215" i="1"/>
  <c r="M215" i="1" s="1"/>
  <c r="L214" i="1"/>
  <c r="I214" i="1"/>
  <c r="H214" i="1"/>
  <c r="M214" i="1" s="1"/>
  <c r="L213" i="1"/>
  <c r="I213" i="1"/>
  <c r="H213" i="1"/>
  <c r="M213" i="1" s="1"/>
  <c r="L212" i="1"/>
  <c r="I212" i="1"/>
  <c r="H212" i="1"/>
  <c r="M212" i="1" s="1"/>
  <c r="L211" i="1"/>
  <c r="I211" i="1"/>
  <c r="H211" i="1"/>
  <c r="M211" i="1" s="1"/>
  <c r="L210" i="1"/>
  <c r="I210" i="1"/>
  <c r="H210" i="1"/>
  <c r="M210" i="1" s="1"/>
  <c r="L209" i="1"/>
  <c r="I209" i="1"/>
  <c r="H209" i="1"/>
  <c r="M209" i="1" s="1"/>
  <c r="L208" i="1"/>
  <c r="I208" i="1"/>
  <c r="H208" i="1"/>
  <c r="M208" i="1" s="1"/>
  <c r="A208" i="1"/>
  <c r="L207" i="1"/>
  <c r="I207" i="1"/>
  <c r="H207" i="1"/>
  <c r="M207" i="1" s="1"/>
  <c r="L206" i="1"/>
  <c r="I206" i="1"/>
  <c r="H206" i="1"/>
  <c r="M206" i="1" s="1"/>
  <c r="L205" i="1"/>
  <c r="I205" i="1"/>
  <c r="H205" i="1"/>
  <c r="M205" i="1" s="1"/>
  <c r="L204" i="1"/>
  <c r="I204" i="1"/>
  <c r="H204" i="1"/>
  <c r="M204" i="1" s="1"/>
  <c r="L203" i="1"/>
  <c r="I203" i="1"/>
  <c r="H203" i="1"/>
  <c r="M203" i="1" s="1"/>
  <c r="L202" i="1"/>
  <c r="I202" i="1"/>
  <c r="H202" i="1"/>
  <c r="M202" i="1" s="1"/>
  <c r="L201" i="1"/>
  <c r="I201" i="1"/>
  <c r="H201" i="1"/>
  <c r="M201" i="1" s="1"/>
  <c r="L200" i="1"/>
  <c r="I200" i="1"/>
  <c r="H200" i="1"/>
  <c r="M200" i="1" s="1"/>
  <c r="L199" i="1"/>
  <c r="I199" i="1"/>
  <c r="H199" i="1"/>
  <c r="M199" i="1" s="1"/>
  <c r="L198" i="1"/>
  <c r="I198" i="1"/>
  <c r="H198" i="1"/>
  <c r="M198" i="1" s="1"/>
  <c r="A198" i="1"/>
  <c r="L197" i="1"/>
  <c r="I197" i="1"/>
  <c r="H197" i="1"/>
  <c r="M197" i="1" s="1"/>
  <c r="L196" i="1"/>
  <c r="I196" i="1"/>
  <c r="H196" i="1"/>
  <c r="M196" i="1" s="1"/>
  <c r="L195" i="1"/>
  <c r="I195" i="1"/>
  <c r="H195" i="1"/>
  <c r="M195" i="1" s="1"/>
  <c r="L194" i="1"/>
  <c r="I194" i="1"/>
  <c r="H194" i="1"/>
  <c r="M194" i="1" s="1"/>
  <c r="L193" i="1"/>
  <c r="I193" i="1"/>
  <c r="H193" i="1"/>
  <c r="M193" i="1" s="1"/>
  <c r="L192" i="1"/>
  <c r="I192" i="1"/>
  <c r="H192" i="1"/>
  <c r="M192" i="1" s="1"/>
  <c r="L191" i="1"/>
  <c r="I191" i="1"/>
  <c r="H191" i="1"/>
  <c r="M191" i="1" s="1"/>
  <c r="L190" i="1"/>
  <c r="I190" i="1"/>
  <c r="H190" i="1"/>
  <c r="M190" i="1" s="1"/>
  <c r="L189" i="1"/>
  <c r="I189" i="1"/>
  <c r="H189" i="1"/>
  <c r="M189" i="1" s="1"/>
  <c r="L188" i="1"/>
  <c r="I188" i="1"/>
  <c r="H188" i="1"/>
  <c r="M188" i="1" s="1"/>
  <c r="A188" i="1"/>
  <c r="L187" i="1"/>
  <c r="I187" i="1"/>
  <c r="H187" i="1"/>
  <c r="M187" i="1" s="1"/>
  <c r="L186" i="1"/>
  <c r="I186" i="1"/>
  <c r="H186" i="1"/>
  <c r="M186" i="1" s="1"/>
  <c r="L185" i="1"/>
  <c r="I185" i="1"/>
  <c r="H185" i="1"/>
  <c r="M185" i="1" s="1"/>
  <c r="L184" i="1"/>
  <c r="I184" i="1"/>
  <c r="H184" i="1"/>
  <c r="M184" i="1" s="1"/>
  <c r="L183" i="1"/>
  <c r="I183" i="1"/>
  <c r="H183" i="1"/>
  <c r="M183" i="1" s="1"/>
  <c r="L182" i="1"/>
  <c r="I182" i="1"/>
  <c r="H182" i="1"/>
  <c r="M182" i="1" s="1"/>
  <c r="L181" i="1"/>
  <c r="I181" i="1"/>
  <c r="H181" i="1"/>
  <c r="M181" i="1" s="1"/>
  <c r="L180" i="1"/>
  <c r="I180" i="1"/>
  <c r="H180" i="1"/>
  <c r="M180" i="1" s="1"/>
  <c r="L179" i="1"/>
  <c r="I179" i="1"/>
  <c r="H179" i="1"/>
  <c r="M179" i="1" s="1"/>
  <c r="L178" i="1"/>
  <c r="I178" i="1"/>
  <c r="H178" i="1"/>
  <c r="M178" i="1" s="1"/>
  <c r="A178" i="1"/>
  <c r="L177" i="1"/>
  <c r="I177" i="1"/>
  <c r="H177" i="1"/>
  <c r="M177" i="1" s="1"/>
  <c r="L176" i="1"/>
  <c r="I176" i="1"/>
  <c r="H176" i="1"/>
  <c r="M176" i="1" s="1"/>
  <c r="L175" i="1"/>
  <c r="I175" i="1"/>
  <c r="H175" i="1"/>
  <c r="M175" i="1" s="1"/>
  <c r="L174" i="1"/>
  <c r="I174" i="1"/>
  <c r="H174" i="1"/>
  <c r="M174" i="1" s="1"/>
  <c r="L173" i="1"/>
  <c r="I173" i="1"/>
  <c r="H173" i="1"/>
  <c r="M173" i="1" s="1"/>
  <c r="L172" i="1"/>
  <c r="I172" i="1"/>
  <c r="H172" i="1"/>
  <c r="M172" i="1" s="1"/>
  <c r="L171" i="1"/>
  <c r="I171" i="1"/>
  <c r="H171" i="1"/>
  <c r="M171" i="1" s="1"/>
  <c r="L170" i="1"/>
  <c r="I170" i="1"/>
  <c r="H170" i="1"/>
  <c r="M170" i="1" s="1"/>
  <c r="L169" i="1"/>
  <c r="I169" i="1"/>
  <c r="H169" i="1"/>
  <c r="M169" i="1" s="1"/>
  <c r="L168" i="1"/>
  <c r="I168" i="1"/>
  <c r="H168" i="1"/>
  <c r="M168" i="1" s="1"/>
  <c r="A168" i="1"/>
  <c r="L167" i="1"/>
  <c r="I167" i="1"/>
  <c r="H167" i="1"/>
  <c r="M167" i="1" s="1"/>
  <c r="L166" i="1"/>
  <c r="I166" i="1"/>
  <c r="H166" i="1"/>
  <c r="M166" i="1" s="1"/>
  <c r="L165" i="1"/>
  <c r="I165" i="1"/>
  <c r="H165" i="1"/>
  <c r="M165" i="1" s="1"/>
  <c r="L164" i="1"/>
  <c r="I164" i="1"/>
  <c r="H164" i="1"/>
  <c r="M164" i="1" s="1"/>
  <c r="L163" i="1"/>
  <c r="I163" i="1"/>
  <c r="H163" i="1"/>
  <c r="M163" i="1" s="1"/>
  <c r="L162" i="1"/>
  <c r="I162" i="1"/>
  <c r="H162" i="1"/>
  <c r="M162" i="1" s="1"/>
  <c r="L161" i="1"/>
  <c r="I161" i="1"/>
  <c r="H161" i="1"/>
  <c r="M161" i="1" s="1"/>
  <c r="L160" i="1"/>
  <c r="I160" i="1"/>
  <c r="H160" i="1"/>
  <c r="M160" i="1" s="1"/>
  <c r="L159" i="1"/>
  <c r="I159" i="1"/>
  <c r="H159" i="1"/>
  <c r="M159" i="1" s="1"/>
  <c r="L158" i="1"/>
  <c r="I158" i="1"/>
  <c r="H158" i="1"/>
  <c r="M158" i="1" s="1"/>
  <c r="A158" i="1"/>
  <c r="L157" i="1"/>
  <c r="I157" i="1"/>
  <c r="H157" i="1"/>
  <c r="M157" i="1" s="1"/>
  <c r="L156" i="1"/>
  <c r="I156" i="1"/>
  <c r="H156" i="1"/>
  <c r="M156" i="1" s="1"/>
  <c r="L155" i="1"/>
  <c r="I155" i="1"/>
  <c r="H155" i="1"/>
  <c r="M155" i="1" s="1"/>
  <c r="L154" i="1"/>
  <c r="I154" i="1"/>
  <c r="H154" i="1"/>
  <c r="M154" i="1" s="1"/>
  <c r="L153" i="1"/>
  <c r="I153" i="1"/>
  <c r="H153" i="1"/>
  <c r="M153" i="1" s="1"/>
  <c r="L152" i="1"/>
  <c r="I152" i="1"/>
  <c r="H152" i="1"/>
  <c r="M152" i="1" s="1"/>
  <c r="L151" i="1"/>
  <c r="I151" i="1"/>
  <c r="H151" i="1"/>
  <c r="M151" i="1" s="1"/>
  <c r="L150" i="1"/>
  <c r="I150" i="1"/>
  <c r="H150" i="1"/>
  <c r="M150" i="1" s="1"/>
  <c r="L149" i="1"/>
  <c r="I149" i="1"/>
  <c r="H149" i="1"/>
  <c r="M149" i="1" s="1"/>
  <c r="L148" i="1"/>
  <c r="I148" i="1"/>
  <c r="H148" i="1"/>
  <c r="M148" i="1" s="1"/>
  <c r="A148" i="1"/>
  <c r="L147" i="1"/>
  <c r="I147" i="1"/>
  <c r="H147" i="1"/>
  <c r="M147" i="1" s="1"/>
  <c r="L146" i="1"/>
  <c r="I146" i="1"/>
  <c r="H146" i="1"/>
  <c r="M146" i="1" s="1"/>
  <c r="L145" i="1"/>
  <c r="I145" i="1"/>
  <c r="H145" i="1"/>
  <c r="M145" i="1" s="1"/>
  <c r="L144" i="1"/>
  <c r="I144" i="1"/>
  <c r="H144" i="1"/>
  <c r="M144" i="1" s="1"/>
  <c r="L143" i="1"/>
  <c r="I143" i="1"/>
  <c r="H143" i="1"/>
  <c r="M143" i="1" s="1"/>
  <c r="L142" i="1"/>
  <c r="I142" i="1"/>
  <c r="H142" i="1"/>
  <c r="M142" i="1" s="1"/>
  <c r="L141" i="1"/>
  <c r="I141" i="1"/>
  <c r="H141" i="1"/>
  <c r="M141" i="1" s="1"/>
  <c r="L140" i="1"/>
  <c r="I140" i="1"/>
  <c r="H140" i="1"/>
  <c r="M140" i="1" s="1"/>
  <c r="L139" i="1"/>
  <c r="I139" i="1"/>
  <c r="H139" i="1"/>
  <c r="M139" i="1" s="1"/>
  <c r="L138" i="1"/>
  <c r="I138" i="1"/>
  <c r="H138" i="1"/>
  <c r="M138" i="1" s="1"/>
  <c r="A138" i="1"/>
  <c r="L137" i="1"/>
  <c r="I137" i="1"/>
  <c r="H137" i="1"/>
  <c r="M137" i="1" s="1"/>
  <c r="L136" i="1"/>
  <c r="I136" i="1"/>
  <c r="H136" i="1"/>
  <c r="M136" i="1" s="1"/>
  <c r="L135" i="1"/>
  <c r="I135" i="1"/>
  <c r="H135" i="1"/>
  <c r="M135" i="1" s="1"/>
  <c r="L134" i="1"/>
  <c r="I134" i="1"/>
  <c r="H134" i="1"/>
  <c r="M134" i="1" s="1"/>
  <c r="L133" i="1"/>
  <c r="I133" i="1"/>
  <c r="H133" i="1"/>
  <c r="M133" i="1" s="1"/>
  <c r="L132" i="1"/>
  <c r="I132" i="1"/>
  <c r="H132" i="1"/>
  <c r="M132" i="1" s="1"/>
  <c r="L131" i="1"/>
  <c r="I131" i="1"/>
  <c r="H131" i="1"/>
  <c r="M131" i="1" s="1"/>
  <c r="L130" i="1"/>
  <c r="I130" i="1"/>
  <c r="H130" i="1"/>
  <c r="M130" i="1" s="1"/>
  <c r="L129" i="1"/>
  <c r="I129" i="1"/>
  <c r="H129" i="1"/>
  <c r="M129" i="1" s="1"/>
  <c r="L128" i="1"/>
  <c r="I128" i="1"/>
  <c r="H128" i="1"/>
  <c r="M128" i="1" s="1"/>
  <c r="A128" i="1"/>
  <c r="L127" i="1"/>
  <c r="I127" i="1"/>
  <c r="H127" i="1"/>
  <c r="M127" i="1" s="1"/>
  <c r="L126" i="1"/>
  <c r="I126" i="1"/>
  <c r="H126" i="1"/>
  <c r="M126" i="1" s="1"/>
  <c r="L125" i="1"/>
  <c r="I125" i="1"/>
  <c r="H125" i="1"/>
  <c r="M125" i="1" s="1"/>
  <c r="L124" i="1"/>
  <c r="I124" i="1"/>
  <c r="H124" i="1"/>
  <c r="M124" i="1" s="1"/>
  <c r="W125" i="1" s="1"/>
  <c r="L123" i="1"/>
  <c r="I123" i="1"/>
  <c r="H123" i="1"/>
  <c r="M123" i="1" s="1"/>
  <c r="L122" i="1"/>
  <c r="I122" i="1"/>
  <c r="H122" i="1"/>
  <c r="M122" i="1" s="1"/>
  <c r="L121" i="1"/>
  <c r="I121" i="1"/>
  <c r="H121" i="1"/>
  <c r="M121" i="1" s="1"/>
  <c r="L120" i="1"/>
  <c r="I120" i="1"/>
  <c r="H120" i="1"/>
  <c r="M120" i="1" s="1"/>
  <c r="L119" i="1"/>
  <c r="I119" i="1"/>
  <c r="H119" i="1"/>
  <c r="M119" i="1" s="1"/>
  <c r="L118" i="1"/>
  <c r="I118" i="1"/>
  <c r="H118" i="1"/>
  <c r="M118" i="1" s="1"/>
  <c r="A118" i="1"/>
  <c r="L117" i="1"/>
  <c r="I117" i="1"/>
  <c r="H117" i="1"/>
  <c r="M117" i="1" s="1"/>
  <c r="L116" i="1"/>
  <c r="I116" i="1"/>
  <c r="H116" i="1"/>
  <c r="M116" i="1" s="1"/>
  <c r="L115" i="1"/>
  <c r="I115" i="1"/>
  <c r="H115" i="1"/>
  <c r="M115" i="1" s="1"/>
  <c r="V115" i="1" s="1"/>
  <c r="L114" i="1"/>
  <c r="I114" i="1"/>
  <c r="H114" i="1"/>
  <c r="M114" i="1" s="1"/>
  <c r="W115" i="1" s="1"/>
  <c r="L113" i="1"/>
  <c r="I113" i="1"/>
  <c r="H113" i="1"/>
  <c r="M113" i="1" s="1"/>
  <c r="L112" i="1"/>
  <c r="I112" i="1"/>
  <c r="H112" i="1"/>
  <c r="M112" i="1" s="1"/>
  <c r="L111" i="1"/>
  <c r="I111" i="1"/>
  <c r="H111" i="1"/>
  <c r="M111" i="1" s="1"/>
  <c r="L110" i="1"/>
  <c r="I110" i="1"/>
  <c r="H110" i="1"/>
  <c r="M110" i="1" s="1"/>
  <c r="L109" i="1"/>
  <c r="I109" i="1"/>
  <c r="H109" i="1"/>
  <c r="M109" i="1" s="1"/>
  <c r="L108" i="1"/>
  <c r="I108" i="1"/>
  <c r="H108" i="1"/>
  <c r="M108" i="1" s="1"/>
  <c r="A108" i="1"/>
  <c r="L107" i="1"/>
  <c r="I107" i="1"/>
  <c r="H107" i="1"/>
  <c r="M107" i="1" s="1"/>
  <c r="L106" i="1"/>
  <c r="I106" i="1"/>
  <c r="H106" i="1"/>
  <c r="M106" i="1" s="1"/>
  <c r="L105" i="1"/>
  <c r="I105" i="1"/>
  <c r="H105" i="1"/>
  <c r="M105" i="1" s="1"/>
  <c r="L104" i="1"/>
  <c r="I104" i="1"/>
  <c r="H104" i="1"/>
  <c r="M104" i="1" s="1"/>
  <c r="L103" i="1"/>
  <c r="I103" i="1"/>
  <c r="H103" i="1"/>
  <c r="M103" i="1" s="1"/>
  <c r="L102" i="1"/>
  <c r="I102" i="1"/>
  <c r="H102" i="1"/>
  <c r="M102" i="1" s="1"/>
  <c r="L101" i="1"/>
  <c r="I101" i="1"/>
  <c r="H101" i="1"/>
  <c r="M101" i="1" s="1"/>
  <c r="L100" i="1"/>
  <c r="I100" i="1"/>
  <c r="H100" i="1"/>
  <c r="M100" i="1" s="1"/>
  <c r="L99" i="1"/>
  <c r="I99" i="1"/>
  <c r="H99" i="1"/>
  <c r="M99" i="1" s="1"/>
  <c r="L98" i="1"/>
  <c r="I98" i="1"/>
  <c r="H98" i="1"/>
  <c r="M98" i="1" s="1"/>
  <c r="A98" i="1"/>
  <c r="I97" i="1"/>
  <c r="H97" i="1"/>
  <c r="M97" i="1" s="1"/>
  <c r="L96" i="1"/>
  <c r="I96" i="1"/>
  <c r="H96" i="1"/>
  <c r="M96" i="1" s="1"/>
  <c r="W95" i="1" s="1"/>
  <c r="L95" i="1"/>
  <c r="I95" i="1"/>
  <c r="H95" i="1"/>
  <c r="M95" i="1" s="1"/>
  <c r="L94" i="1"/>
  <c r="I94" i="1"/>
  <c r="H94" i="1"/>
  <c r="M94" i="1" s="1"/>
  <c r="Y95" i="1" s="1"/>
  <c r="Y96" i="1" s="1"/>
  <c r="L93" i="1"/>
  <c r="I93" i="1"/>
  <c r="H93" i="1"/>
  <c r="M93" i="1" s="1"/>
  <c r="L92" i="1"/>
  <c r="I92" i="1"/>
  <c r="H92" i="1"/>
  <c r="M92" i="1" s="1"/>
  <c r="L91" i="1"/>
  <c r="I91" i="1"/>
  <c r="H91" i="1"/>
  <c r="M91" i="1" s="1"/>
  <c r="L90" i="1"/>
  <c r="I90" i="1"/>
  <c r="H90" i="1"/>
  <c r="M90" i="1" s="1"/>
  <c r="L89" i="1"/>
  <c r="I89" i="1"/>
  <c r="H89" i="1"/>
  <c r="M89" i="1" s="1"/>
  <c r="L88" i="1"/>
  <c r="I88" i="1"/>
  <c r="H88" i="1"/>
  <c r="M88" i="1" s="1"/>
  <c r="A88" i="1"/>
  <c r="L87" i="1"/>
  <c r="I87" i="1"/>
  <c r="H87" i="1"/>
  <c r="M87" i="1" s="1"/>
  <c r="L86" i="1"/>
  <c r="I86" i="1"/>
  <c r="H86" i="1"/>
  <c r="M86" i="1" s="1"/>
  <c r="L85" i="1"/>
  <c r="I85" i="1"/>
  <c r="H85" i="1"/>
  <c r="M85" i="1" s="1"/>
  <c r="X85" i="1" s="1"/>
  <c r="L84" i="1"/>
  <c r="I84" i="1"/>
  <c r="H84" i="1"/>
  <c r="M84" i="1" s="1"/>
  <c r="Y85" i="1" s="1"/>
  <c r="Y86" i="1" s="1"/>
  <c r="L83" i="1"/>
  <c r="I83" i="1"/>
  <c r="H83" i="1"/>
  <c r="M83" i="1" s="1"/>
  <c r="L82" i="1"/>
  <c r="I82" i="1"/>
  <c r="H82" i="1"/>
  <c r="M82" i="1" s="1"/>
  <c r="L81" i="1"/>
  <c r="I81" i="1"/>
  <c r="H81" i="1"/>
  <c r="M81" i="1" s="1"/>
  <c r="L80" i="1"/>
  <c r="I80" i="1"/>
  <c r="H80" i="1"/>
  <c r="M80" i="1" s="1"/>
  <c r="L79" i="1"/>
  <c r="I79" i="1"/>
  <c r="H79" i="1"/>
  <c r="M79" i="1" s="1"/>
  <c r="L78" i="1"/>
  <c r="I78" i="1"/>
  <c r="H78" i="1"/>
  <c r="M78" i="1" s="1"/>
  <c r="A78" i="1"/>
  <c r="L77" i="1"/>
  <c r="I77" i="1"/>
  <c r="H77" i="1"/>
  <c r="M77" i="1" s="1"/>
  <c r="L76" i="1"/>
  <c r="I76" i="1"/>
  <c r="H76" i="1"/>
  <c r="M76" i="1" s="1"/>
  <c r="L75" i="1"/>
  <c r="I75" i="1"/>
  <c r="H75" i="1"/>
  <c r="M75" i="1" s="1"/>
  <c r="X75" i="1" s="1"/>
  <c r="X76" i="1" s="1"/>
  <c r="L74" i="1"/>
  <c r="I74" i="1"/>
  <c r="H74" i="1"/>
  <c r="M74" i="1" s="1"/>
  <c r="Y75" i="1" s="1"/>
  <c r="Y76" i="1" s="1"/>
  <c r="L73" i="1"/>
  <c r="I73" i="1"/>
  <c r="H73" i="1"/>
  <c r="M73" i="1" s="1"/>
  <c r="L72" i="1"/>
  <c r="I72" i="1"/>
  <c r="H72" i="1"/>
  <c r="M72" i="1" s="1"/>
  <c r="L71" i="1"/>
  <c r="I71" i="1"/>
  <c r="H71" i="1"/>
  <c r="M71" i="1" s="1"/>
  <c r="L70" i="1"/>
  <c r="I70" i="1"/>
  <c r="H70" i="1"/>
  <c r="M70" i="1" s="1"/>
  <c r="L69" i="1"/>
  <c r="I69" i="1"/>
  <c r="H69" i="1"/>
  <c r="M69" i="1" s="1"/>
  <c r="L68" i="1"/>
  <c r="I68" i="1"/>
  <c r="H68" i="1"/>
  <c r="M68" i="1" s="1"/>
  <c r="A68" i="1"/>
  <c r="L67" i="1"/>
  <c r="I67" i="1"/>
  <c r="H67" i="1"/>
  <c r="M67" i="1" s="1"/>
  <c r="V65" i="1" s="1"/>
  <c r="L66" i="1"/>
  <c r="I66" i="1"/>
  <c r="H66" i="1"/>
  <c r="M66" i="1" s="1"/>
  <c r="L65" i="1"/>
  <c r="I65" i="1"/>
  <c r="H65" i="1"/>
  <c r="M65" i="1" s="1"/>
  <c r="L64" i="1"/>
  <c r="I64" i="1"/>
  <c r="H64" i="1"/>
  <c r="M64" i="1" s="1"/>
  <c r="X65" i="1" s="1"/>
  <c r="L63" i="1"/>
  <c r="I63" i="1"/>
  <c r="H63" i="1"/>
  <c r="M63" i="1" s="1"/>
  <c r="W18" i="1"/>
  <c r="B3" i="5"/>
  <c r="AI4" i="2"/>
  <c r="AG4" i="2"/>
  <c r="Z11" i="2"/>
  <c r="W19" i="2" s="1"/>
  <c r="W30" i="2" s="1"/>
  <c r="W38" i="2" s="1"/>
  <c r="J11" i="2"/>
  <c r="G19" i="2" s="1"/>
  <c r="G30" i="2" s="1"/>
  <c r="G38" i="2" s="1"/>
  <c r="Q7" i="10" l="1"/>
  <c r="R21" i="7" s="1"/>
  <c r="R42" i="7" s="1"/>
  <c r="AJ42" i="7"/>
  <c r="BA52" i="7" s="1"/>
  <c r="R170" i="1"/>
  <c r="O358" i="1"/>
  <c r="R149" i="1"/>
  <c r="R265" i="1"/>
  <c r="N288" i="1"/>
  <c r="R336" i="1"/>
  <c r="P338" i="1" s="1"/>
  <c r="N338" i="1"/>
  <c r="D35" i="5" s="1"/>
  <c r="Y105" i="1"/>
  <c r="Y106" i="1" s="1"/>
  <c r="W105" i="1"/>
  <c r="W85" i="1"/>
  <c r="W75" i="1"/>
  <c r="L42" i="7"/>
  <c r="R89" i="1"/>
  <c r="R30" i="1"/>
  <c r="R306" i="1"/>
  <c r="P308" i="1" s="1"/>
  <c r="N268" i="1"/>
  <c r="N308" i="1"/>
  <c r="D32" i="5" s="1"/>
  <c r="R359" i="1"/>
  <c r="R360" i="1"/>
  <c r="R356" i="1"/>
  <c r="P358" i="1" s="1"/>
  <c r="R355" i="1"/>
  <c r="R110" i="1"/>
  <c r="R250" i="1"/>
  <c r="R50" i="1"/>
  <c r="R99" i="1"/>
  <c r="R70" i="1"/>
  <c r="R84" i="1"/>
  <c r="R86" i="1" s="1"/>
  <c r="R154" i="1"/>
  <c r="R155" i="1" s="1"/>
  <c r="R194" i="1"/>
  <c r="R195" i="1" s="1"/>
  <c r="R340" i="1"/>
  <c r="R316" i="1"/>
  <c r="P318" i="1" s="1"/>
  <c r="N318" i="1"/>
  <c r="R60" i="1"/>
  <c r="R160" i="1"/>
  <c r="R180" i="1"/>
  <c r="R229" i="1"/>
  <c r="R319" i="1"/>
  <c r="X95" i="1"/>
  <c r="AB95" i="1" s="1"/>
  <c r="S94" i="1" s="1"/>
  <c r="S95" i="1" s="1"/>
  <c r="R114" i="1"/>
  <c r="R115" i="1" s="1"/>
  <c r="R40" i="1"/>
  <c r="R120" i="1"/>
  <c r="R309" i="1"/>
  <c r="R330" i="1"/>
  <c r="R80" i="1"/>
  <c r="R260" i="1"/>
  <c r="R276" i="1"/>
  <c r="P278" i="1" s="1"/>
  <c r="R326" i="1"/>
  <c r="P328" i="1" s="1"/>
  <c r="W65" i="1"/>
  <c r="N278" i="1"/>
  <c r="D29" i="5" s="1"/>
  <c r="AB65" i="1"/>
  <c r="S64" i="1" s="1"/>
  <c r="S65" i="1" s="1"/>
  <c r="X66" i="1"/>
  <c r="AB66" i="1" s="1"/>
  <c r="R255" i="1"/>
  <c r="R256" i="1"/>
  <c r="P258" i="1" s="1"/>
  <c r="R74" i="1"/>
  <c r="R144" i="1"/>
  <c r="N148" i="1" s="1"/>
  <c r="D16" i="5" s="1"/>
  <c r="R184" i="1"/>
  <c r="R224" i="1"/>
  <c r="AB76" i="1"/>
  <c r="F9" i="5" s="1"/>
  <c r="AB105" i="1"/>
  <c r="S104" i="1" s="1"/>
  <c r="S105" i="1" s="1"/>
  <c r="R245" i="1"/>
  <c r="R246" i="1"/>
  <c r="P248" i="1" s="1"/>
  <c r="R64" i="1"/>
  <c r="AB75" i="1"/>
  <c r="S74" i="1" s="1"/>
  <c r="S75" i="1" s="1"/>
  <c r="R134" i="1"/>
  <c r="R174" i="1"/>
  <c r="R214" i="1"/>
  <c r="O348" i="1"/>
  <c r="E36" i="5" s="1"/>
  <c r="R130" i="1"/>
  <c r="R210" i="1"/>
  <c r="R220" i="1"/>
  <c r="R240" i="1"/>
  <c r="R270" i="1"/>
  <c r="R290" i="1"/>
  <c r="R300" i="1"/>
  <c r="R235" i="1"/>
  <c r="R236" i="1"/>
  <c r="P238" i="1" s="1"/>
  <c r="R345" i="1"/>
  <c r="R346" i="1"/>
  <c r="P348" i="1" s="1"/>
  <c r="R85" i="1"/>
  <c r="R156" i="1"/>
  <c r="AB85" i="1"/>
  <c r="S84" i="1" s="1"/>
  <c r="S85" i="1" s="1"/>
  <c r="X86" i="1"/>
  <c r="AB86" i="1" s="1"/>
  <c r="F10" i="5" s="1"/>
  <c r="R104" i="1"/>
  <c r="R94" i="1"/>
  <c r="R124" i="1"/>
  <c r="R164" i="1"/>
  <c r="R204" i="1"/>
  <c r="AB106" i="1"/>
  <c r="F12" i="5" s="1"/>
  <c r="R295" i="1"/>
  <c r="R296" i="1"/>
  <c r="P298" i="1" s="1"/>
  <c r="N328" i="1"/>
  <c r="N348" i="1"/>
  <c r="D36" i="5" s="1"/>
  <c r="P268" i="1"/>
  <c r="O248" i="1"/>
  <c r="O228" i="1"/>
  <c r="E24" i="5" s="1"/>
  <c r="O208" i="1"/>
  <c r="O188" i="1"/>
  <c r="E20" i="5" s="1"/>
  <c r="O178" i="1"/>
  <c r="E19" i="5" s="1"/>
  <c r="O168" i="1"/>
  <c r="E18" i="5" s="1"/>
  <c r="O158" i="1"/>
  <c r="O138" i="1"/>
  <c r="O118" i="1"/>
  <c r="E13" i="5" s="1"/>
  <c r="H36" i="5"/>
  <c r="F37" i="5"/>
  <c r="H32" i="5"/>
  <c r="F28" i="5"/>
  <c r="E25" i="5"/>
  <c r="F25" i="5"/>
  <c r="G25" i="5"/>
  <c r="F24" i="5"/>
  <c r="G24" i="5"/>
  <c r="G23" i="5"/>
  <c r="O218" i="1"/>
  <c r="G22" i="5"/>
  <c r="O198" i="1"/>
  <c r="G21" i="5"/>
  <c r="G20" i="5"/>
  <c r="F20" i="5"/>
  <c r="G19" i="5"/>
  <c r="F19" i="5"/>
  <c r="G18" i="5"/>
  <c r="G17" i="5"/>
  <c r="F18" i="5"/>
  <c r="G16" i="5"/>
  <c r="F16" i="5"/>
  <c r="G15" i="5"/>
  <c r="O128" i="1"/>
  <c r="G14" i="5"/>
  <c r="G13" i="5"/>
  <c r="F13" i="5"/>
  <c r="G12" i="5"/>
  <c r="G11" i="5"/>
  <c r="G10" i="5"/>
  <c r="G9" i="5"/>
  <c r="H25" i="1"/>
  <c r="M8" i="1"/>
  <c r="K8" i="1"/>
  <c r="D8" i="1"/>
  <c r="F8" i="1"/>
  <c r="N3" i="5"/>
  <c r="B4" i="5"/>
  <c r="B5" i="5"/>
  <c r="D43" i="2" s="1"/>
  <c r="B6" i="5"/>
  <c r="B7" i="5"/>
  <c r="B8" i="5"/>
  <c r="B9" i="5"/>
  <c r="B10" i="5"/>
  <c r="D179" i="2" s="1"/>
  <c r="B11" i="5"/>
  <c r="D213" i="2" s="1"/>
  <c r="B12" i="5"/>
  <c r="B13" i="5"/>
  <c r="D281" i="2" s="1"/>
  <c r="B14" i="5"/>
  <c r="D349" i="2" s="1"/>
  <c r="B15" i="5"/>
  <c r="B16" i="5"/>
  <c r="B17" i="5"/>
  <c r="B18" i="5"/>
  <c r="B19" i="5"/>
  <c r="B20" i="5"/>
  <c r="B21" i="5"/>
  <c r="B22" i="5"/>
  <c r="B23" i="5"/>
  <c r="B24" i="5"/>
  <c r="B25" i="5"/>
  <c r="B26" i="5"/>
  <c r="B27" i="5"/>
  <c r="B28" i="5"/>
  <c r="B29" i="5"/>
  <c r="B30" i="5"/>
  <c r="B31" i="5"/>
  <c r="B32" i="5"/>
  <c r="B33" i="5"/>
  <c r="B34" i="5"/>
  <c r="B35" i="5"/>
  <c r="B36" i="5"/>
  <c r="B37" i="5"/>
  <c r="C3" i="5"/>
  <c r="K44" i="1"/>
  <c r="F14" i="5"/>
  <c r="F15" i="5"/>
  <c r="F17" i="5"/>
  <c r="F21" i="5"/>
  <c r="F22" i="5"/>
  <c r="F23" i="5"/>
  <c r="F26" i="5"/>
  <c r="F27" i="5"/>
  <c r="F29" i="5"/>
  <c r="F30" i="5"/>
  <c r="F31" i="5"/>
  <c r="F32" i="5"/>
  <c r="F34" i="5"/>
  <c r="F35" i="5"/>
  <c r="F36" i="5"/>
  <c r="E26" i="5"/>
  <c r="E27" i="5"/>
  <c r="E28" i="5"/>
  <c r="E29" i="5"/>
  <c r="E30" i="5"/>
  <c r="E31" i="5"/>
  <c r="E32" i="5"/>
  <c r="E33" i="5"/>
  <c r="E34" i="5"/>
  <c r="E35" i="5"/>
  <c r="E37" i="5"/>
  <c r="D26" i="5"/>
  <c r="D27" i="5"/>
  <c r="D28" i="5"/>
  <c r="D30" i="5"/>
  <c r="D31" i="5"/>
  <c r="D33" i="5"/>
  <c r="D37" i="5"/>
  <c r="H8" i="5"/>
  <c r="H7" i="5"/>
  <c r="H6" i="5"/>
  <c r="H5" i="5"/>
  <c r="AA18" i="1"/>
  <c r="Z18" i="1"/>
  <c r="X18" i="1"/>
  <c r="Y18" i="1"/>
  <c r="H9" i="5"/>
  <c r="I9" i="5" s="1"/>
  <c r="H10" i="5"/>
  <c r="H11" i="5"/>
  <c r="H12" i="5"/>
  <c r="H13" i="5"/>
  <c r="I13" i="5" s="1"/>
  <c r="H14" i="5"/>
  <c r="H15" i="5"/>
  <c r="H16" i="5"/>
  <c r="I16" i="5" s="1"/>
  <c r="H17" i="5"/>
  <c r="H18" i="5"/>
  <c r="I18" i="5" s="1"/>
  <c r="H19" i="5"/>
  <c r="I19" i="5" s="1"/>
  <c r="H20" i="5"/>
  <c r="H21" i="5"/>
  <c r="H22" i="5"/>
  <c r="H23" i="5"/>
  <c r="H24" i="5"/>
  <c r="H25" i="5"/>
  <c r="H29" i="5"/>
  <c r="H30" i="5"/>
  <c r="H33" i="5"/>
  <c r="H34" i="5"/>
  <c r="H37" i="5"/>
  <c r="G26" i="5"/>
  <c r="G27" i="5"/>
  <c r="G28" i="5"/>
  <c r="G29" i="5"/>
  <c r="G31" i="5"/>
  <c r="G32" i="5"/>
  <c r="G34" i="5"/>
  <c r="G35" i="5"/>
  <c r="G36" i="5"/>
  <c r="G37" i="5"/>
  <c r="C4" i="5"/>
  <c r="C5" i="5"/>
  <c r="D46" i="2" s="1"/>
  <c r="C6" i="5"/>
  <c r="C7" i="5"/>
  <c r="C8" i="5"/>
  <c r="C9" i="5"/>
  <c r="C10" i="5"/>
  <c r="D182" i="2" s="1"/>
  <c r="O179" i="2" s="1"/>
  <c r="C11" i="5"/>
  <c r="D216" i="2" s="1"/>
  <c r="O213" i="2" s="1"/>
  <c r="C12" i="5"/>
  <c r="D250" i="2" s="1"/>
  <c r="O247" i="2" s="1"/>
  <c r="C13" i="5"/>
  <c r="D284" i="2" s="1"/>
  <c r="O281" i="2" s="1"/>
  <c r="C14" i="5"/>
  <c r="C15" i="5"/>
  <c r="C16" i="5"/>
  <c r="C17" i="5"/>
  <c r="C18" i="5"/>
  <c r="C19" i="5"/>
  <c r="C20" i="5"/>
  <c r="C21" i="5"/>
  <c r="C22" i="5"/>
  <c r="C23" i="5"/>
  <c r="C24" i="5"/>
  <c r="C25" i="5"/>
  <c r="C26" i="5"/>
  <c r="C27" i="5"/>
  <c r="C28" i="5"/>
  <c r="C29" i="5"/>
  <c r="C30" i="5"/>
  <c r="C31" i="5"/>
  <c r="C32" i="5"/>
  <c r="C33" i="5"/>
  <c r="C34" i="5"/>
  <c r="C35" i="5"/>
  <c r="C36" i="5"/>
  <c r="C37" i="5"/>
  <c r="A58" i="1"/>
  <c r="A48" i="1"/>
  <c r="A38" i="1"/>
  <c r="A28" i="1"/>
  <c r="A18" i="1"/>
  <c r="R52" i="7" l="1"/>
  <c r="R53" i="7"/>
  <c r="BA55" i="7"/>
  <c r="S3" i="5"/>
  <c r="AJ17" i="6" s="1"/>
  <c r="S8" i="5"/>
  <c r="AJ22" i="6" s="1"/>
  <c r="S26" i="5"/>
  <c r="AJ40" i="6" s="1"/>
  <c r="R3" i="5"/>
  <c r="S13" i="5"/>
  <c r="AJ27" i="6" s="1"/>
  <c r="S14" i="5"/>
  <c r="AJ28" i="6" s="1"/>
  <c r="S9" i="5"/>
  <c r="AJ23" i="6" s="1"/>
  <c r="S7" i="5"/>
  <c r="AJ21" i="6" s="1"/>
  <c r="S10" i="5"/>
  <c r="AJ24" i="6" s="1"/>
  <c r="S5" i="5"/>
  <c r="AJ19" i="6" s="1"/>
  <c r="S24" i="5"/>
  <c r="AJ38" i="6" s="1"/>
  <c r="S19" i="5"/>
  <c r="AJ33" i="6" s="1"/>
  <c r="S27" i="5"/>
  <c r="AJ41" i="6" s="1"/>
  <c r="S20" i="5"/>
  <c r="AJ34" i="6" s="1"/>
  <c r="S22" i="5"/>
  <c r="AJ36" i="6" s="1"/>
  <c r="S6" i="5"/>
  <c r="AJ20" i="6" s="1"/>
  <c r="S17" i="5"/>
  <c r="AJ31" i="6" s="1"/>
  <c r="S11" i="5"/>
  <c r="AJ25" i="6" s="1"/>
  <c r="S23" i="5"/>
  <c r="AJ37" i="6" s="1"/>
  <c r="S4" i="5"/>
  <c r="AJ18" i="6" s="1"/>
  <c r="I25" i="5"/>
  <c r="I21" i="5"/>
  <c r="I12" i="5"/>
  <c r="S25" i="5"/>
  <c r="AJ39" i="6" s="1"/>
  <c r="S16" i="5"/>
  <c r="AJ30" i="6" s="1"/>
  <c r="S15" i="5"/>
  <c r="AJ29" i="6" s="1"/>
  <c r="S21" i="5"/>
  <c r="AJ35" i="6" s="1"/>
  <c r="S12" i="5"/>
  <c r="AJ26" i="6" s="1"/>
  <c r="S18" i="5"/>
  <c r="AJ32" i="6" s="1"/>
  <c r="I37" i="5"/>
  <c r="I24" i="5"/>
  <c r="I20" i="5"/>
  <c r="I30" i="5"/>
  <c r="I23" i="5"/>
  <c r="I15" i="5"/>
  <c r="I10" i="5"/>
  <c r="I29" i="5"/>
  <c r="I22" i="5"/>
  <c r="I14" i="5"/>
  <c r="I34" i="5"/>
  <c r="I17" i="5"/>
  <c r="I32" i="5"/>
  <c r="I36" i="5"/>
  <c r="R116" i="1"/>
  <c r="D80" i="2"/>
  <c r="O77" i="2" s="1"/>
  <c r="D318" i="2"/>
  <c r="O315" i="2" s="1"/>
  <c r="D315" i="2"/>
  <c r="D145" i="2"/>
  <c r="D247" i="2"/>
  <c r="D114" i="2"/>
  <c r="O111" i="2" s="1"/>
  <c r="D148" i="2"/>
  <c r="O145" i="2" s="1"/>
  <c r="D111" i="2"/>
  <c r="AD77" i="2"/>
  <c r="D77" i="2"/>
  <c r="O43" i="2"/>
  <c r="AD43" i="2"/>
  <c r="T27" i="5"/>
  <c r="AX41" i="6" s="1"/>
  <c r="P27" i="5"/>
  <c r="Q27" i="5"/>
  <c r="O27" i="5"/>
  <c r="D12" i="2"/>
  <c r="O9" i="2" s="1"/>
  <c r="D9" i="2"/>
  <c r="R196" i="1"/>
  <c r="P198" i="1" s="1"/>
  <c r="X96" i="1"/>
  <c r="AB96" i="1" s="1"/>
  <c r="T3" i="5"/>
  <c r="R95" i="1"/>
  <c r="R96" i="1"/>
  <c r="P98" i="1" s="1"/>
  <c r="R215" i="1"/>
  <c r="R216" i="1"/>
  <c r="P218" i="1" s="1"/>
  <c r="R65" i="1"/>
  <c r="R66" i="1"/>
  <c r="P68" i="1" s="1"/>
  <c r="R76" i="1"/>
  <c r="P78" i="1" s="1"/>
  <c r="R75" i="1"/>
  <c r="R205" i="1"/>
  <c r="R206" i="1"/>
  <c r="P208" i="1" s="1"/>
  <c r="R105" i="1"/>
  <c r="R106" i="1"/>
  <c r="R175" i="1"/>
  <c r="R176" i="1"/>
  <c r="R226" i="1"/>
  <c r="P228" i="1" s="1"/>
  <c r="R225" i="1"/>
  <c r="R125" i="1"/>
  <c r="R126" i="1"/>
  <c r="P128" i="1" s="1"/>
  <c r="R145" i="1"/>
  <c r="R146" i="1"/>
  <c r="P148" i="1" s="1"/>
  <c r="N98" i="1"/>
  <c r="D11" i="5" s="1"/>
  <c r="R165" i="1"/>
  <c r="R166" i="1"/>
  <c r="P168" i="1" s="1"/>
  <c r="R135" i="1"/>
  <c r="R136" i="1"/>
  <c r="R185" i="1"/>
  <c r="R186" i="1"/>
  <c r="P188" i="1" s="1"/>
  <c r="O88" i="1"/>
  <c r="E10" i="5" s="1"/>
  <c r="P138" i="1"/>
  <c r="N138" i="1"/>
  <c r="D15" i="5" s="1"/>
  <c r="N208" i="1"/>
  <c r="D22" i="5" s="1"/>
  <c r="N168" i="1"/>
  <c r="D18" i="5" s="1"/>
  <c r="N188" i="1"/>
  <c r="D20" i="5" s="1"/>
  <c r="N198" i="1"/>
  <c r="D21" i="5" s="1"/>
  <c r="N218" i="1"/>
  <c r="D23" i="5" s="1"/>
  <c r="N178" i="1"/>
  <c r="D19" i="5" s="1"/>
  <c r="N228" i="1"/>
  <c r="D24" i="5" s="1"/>
  <c r="N128" i="1"/>
  <c r="D14" i="5" s="1"/>
  <c r="O148" i="1"/>
  <c r="E16" i="5" s="1"/>
  <c r="P158" i="1"/>
  <c r="N158" i="1"/>
  <c r="D17" i="5" s="1"/>
  <c r="N118" i="1"/>
  <c r="D13" i="5" s="1"/>
  <c r="F11" i="5"/>
  <c r="I11" i="5" s="1"/>
  <c r="O98" i="1"/>
  <c r="E11" i="5" s="1"/>
  <c r="O108" i="1"/>
  <c r="E12" i="5" s="1"/>
  <c r="N108" i="1"/>
  <c r="D12" i="5" s="1"/>
  <c r="O78" i="1"/>
  <c r="E9" i="5" s="1"/>
  <c r="T5" i="5"/>
  <c r="AX19" i="6" s="1"/>
  <c r="T13" i="5"/>
  <c r="T21" i="5"/>
  <c r="T10" i="5"/>
  <c r="T18" i="5"/>
  <c r="T26" i="5"/>
  <c r="T9" i="5"/>
  <c r="T17" i="5"/>
  <c r="T25" i="5"/>
  <c r="T6" i="5"/>
  <c r="T14" i="5"/>
  <c r="T22" i="5"/>
  <c r="T4" i="5"/>
  <c r="T7" i="5"/>
  <c r="T23" i="5"/>
  <c r="AX37" i="6" s="1"/>
  <c r="T8" i="5"/>
  <c r="T11" i="5"/>
  <c r="T12" i="5"/>
  <c r="O3" i="5"/>
  <c r="T19" i="5"/>
  <c r="T20" i="5"/>
  <c r="T24" i="5"/>
  <c r="N88" i="1"/>
  <c r="D10" i="5" s="1"/>
  <c r="T15" i="5"/>
  <c r="T16" i="5"/>
  <c r="N78" i="1"/>
  <c r="D9" i="5" s="1"/>
  <c r="G30" i="5"/>
  <c r="G33" i="5"/>
  <c r="F33" i="5"/>
  <c r="I33" i="5" s="1"/>
  <c r="D34" i="5"/>
  <c r="H26" i="5"/>
  <c r="I26" i="5" s="1"/>
  <c r="H35" i="5"/>
  <c r="I35" i="5" s="1"/>
  <c r="H31" i="5"/>
  <c r="I31" i="5" s="1"/>
  <c r="H27" i="5"/>
  <c r="I27" i="5" s="1"/>
  <c r="P178" i="1"/>
  <c r="N68" i="1"/>
  <c r="P118" i="1"/>
  <c r="D25" i="5"/>
  <c r="R18" i="1"/>
  <c r="R19" i="1" s="1"/>
  <c r="E23" i="5"/>
  <c r="E22" i="5"/>
  <c r="E21" i="5"/>
  <c r="E17" i="5"/>
  <c r="E15" i="5"/>
  <c r="E14" i="5"/>
  <c r="P88" i="1"/>
  <c r="G6" i="5"/>
  <c r="F8" i="5"/>
  <c r="I8" i="5" s="1"/>
  <c r="G8" i="5"/>
  <c r="G7" i="5"/>
  <c r="G5" i="5"/>
  <c r="AB18" i="1"/>
  <c r="S18" i="1" s="1"/>
  <c r="K64" i="1"/>
  <c r="L62" i="1"/>
  <c r="I62" i="1"/>
  <c r="H62" i="1"/>
  <c r="M62" i="1" s="1"/>
  <c r="L61" i="1"/>
  <c r="I61" i="1"/>
  <c r="H61" i="1"/>
  <c r="M61" i="1" s="1"/>
  <c r="L60" i="1"/>
  <c r="I60" i="1"/>
  <c r="H60" i="1"/>
  <c r="M60" i="1" s="1"/>
  <c r="L59" i="1"/>
  <c r="I59" i="1"/>
  <c r="H59" i="1"/>
  <c r="M59" i="1" s="1"/>
  <c r="L58" i="1"/>
  <c r="I58" i="1"/>
  <c r="H58" i="1"/>
  <c r="M58" i="1" s="1"/>
  <c r="L57" i="1"/>
  <c r="I57" i="1"/>
  <c r="H57" i="1"/>
  <c r="M57" i="1" s="1"/>
  <c r="V55" i="1" s="1"/>
  <c r="L56" i="1"/>
  <c r="I56" i="1"/>
  <c r="H56" i="1"/>
  <c r="M56" i="1" s="1"/>
  <c r="L55" i="1"/>
  <c r="I55" i="1"/>
  <c r="H55" i="1"/>
  <c r="M55" i="1" s="1"/>
  <c r="L54" i="1"/>
  <c r="K54" i="1"/>
  <c r="I54" i="1"/>
  <c r="H54" i="1"/>
  <c r="M54" i="1" s="1"/>
  <c r="X55" i="1" s="1"/>
  <c r="L53" i="1"/>
  <c r="I53" i="1"/>
  <c r="H53" i="1"/>
  <c r="M53" i="1" s="1"/>
  <c r="L52" i="1"/>
  <c r="I52" i="1"/>
  <c r="H52" i="1"/>
  <c r="M52" i="1" s="1"/>
  <c r="L51" i="1"/>
  <c r="I51" i="1"/>
  <c r="H51" i="1"/>
  <c r="M51" i="1" s="1"/>
  <c r="L50" i="1"/>
  <c r="I50" i="1"/>
  <c r="H50" i="1"/>
  <c r="M50" i="1" s="1"/>
  <c r="L49" i="1"/>
  <c r="I49" i="1"/>
  <c r="H49" i="1"/>
  <c r="M49" i="1" s="1"/>
  <c r="L48" i="1"/>
  <c r="I48" i="1"/>
  <c r="H48" i="1"/>
  <c r="M48" i="1" s="1"/>
  <c r="L47" i="1"/>
  <c r="I47" i="1"/>
  <c r="H47" i="1"/>
  <c r="M47" i="1" s="1"/>
  <c r="L46" i="1"/>
  <c r="I46" i="1"/>
  <c r="H46" i="1"/>
  <c r="M46" i="1" s="1"/>
  <c r="L45" i="1"/>
  <c r="I45" i="1"/>
  <c r="H45" i="1"/>
  <c r="M45" i="1" s="1"/>
  <c r="X45" i="1" s="1"/>
  <c r="L44" i="1"/>
  <c r="I44" i="1"/>
  <c r="H44" i="1" s="1"/>
  <c r="M44" i="1" s="1"/>
  <c r="Y45" i="1" s="1"/>
  <c r="Y46" i="1" s="1"/>
  <c r="L43" i="1"/>
  <c r="I43" i="1"/>
  <c r="H43" i="1"/>
  <c r="M43" i="1" s="1"/>
  <c r="L42" i="1"/>
  <c r="I42" i="1"/>
  <c r="H42" i="1"/>
  <c r="M42" i="1" s="1"/>
  <c r="L41" i="1"/>
  <c r="I41" i="1"/>
  <c r="H41" i="1"/>
  <c r="M41" i="1" s="1"/>
  <c r="L40" i="1"/>
  <c r="I40" i="1"/>
  <c r="H40" i="1"/>
  <c r="M40" i="1" s="1"/>
  <c r="V35" i="1" s="1"/>
  <c r="L39" i="1"/>
  <c r="I39" i="1"/>
  <c r="H39" i="1"/>
  <c r="M39" i="1" s="1"/>
  <c r="L38" i="1"/>
  <c r="I38" i="1"/>
  <c r="H38" i="1"/>
  <c r="M38" i="1" s="1"/>
  <c r="L37" i="1"/>
  <c r="I37" i="1"/>
  <c r="H37" i="1"/>
  <c r="M37" i="1" s="1"/>
  <c r="L36" i="1"/>
  <c r="I36" i="1"/>
  <c r="H36" i="1"/>
  <c r="M36" i="1" s="1"/>
  <c r="L35" i="1"/>
  <c r="I35" i="1"/>
  <c r="H35" i="1"/>
  <c r="M35" i="1" s="1"/>
  <c r="Y35" i="1" s="1"/>
  <c r="Y36" i="1" s="1"/>
  <c r="L34" i="1"/>
  <c r="K34" i="1"/>
  <c r="I34" i="1"/>
  <c r="H34" i="1" s="1"/>
  <c r="M34" i="1" s="1"/>
  <c r="Z35" i="1" s="1"/>
  <c r="Z36" i="1" s="1"/>
  <c r="L33" i="1"/>
  <c r="I33" i="1"/>
  <c r="H33" i="1"/>
  <c r="M33" i="1" s="1"/>
  <c r="L32" i="1"/>
  <c r="I32" i="1"/>
  <c r="H32" i="1"/>
  <c r="M32" i="1" s="1"/>
  <c r="L31" i="1"/>
  <c r="I31" i="1"/>
  <c r="H31" i="1"/>
  <c r="M31" i="1" s="1"/>
  <c r="L30" i="1"/>
  <c r="I30" i="1"/>
  <c r="H30" i="1"/>
  <c r="M30" i="1" s="1"/>
  <c r="L29" i="1"/>
  <c r="I29" i="1"/>
  <c r="H29" i="1"/>
  <c r="M29" i="1" s="1"/>
  <c r="L28" i="1"/>
  <c r="I28" i="1"/>
  <c r="H28" i="1"/>
  <c r="M28" i="1" s="1"/>
  <c r="L27" i="1"/>
  <c r="I27" i="1"/>
  <c r="H27" i="1"/>
  <c r="M27" i="1" s="1"/>
  <c r="L26" i="1"/>
  <c r="I26" i="1"/>
  <c r="H26" i="1"/>
  <c r="M26" i="1" s="1"/>
  <c r="M25" i="1"/>
  <c r="L25" i="1"/>
  <c r="I25" i="1"/>
  <c r="L24" i="1"/>
  <c r="K24" i="1"/>
  <c r="I24" i="1"/>
  <c r="H24" i="1"/>
  <c r="M24" i="1" s="1"/>
  <c r="H4" i="5"/>
  <c r="R22" i="1"/>
  <c r="H3" i="5" s="1"/>
  <c r="L15" i="1"/>
  <c r="L16" i="1"/>
  <c r="L17" i="1"/>
  <c r="L18" i="1"/>
  <c r="L19" i="1"/>
  <c r="L20" i="1"/>
  <c r="L21" i="1"/>
  <c r="L22" i="1"/>
  <c r="L23" i="1"/>
  <c r="K14" i="1"/>
  <c r="I15" i="1"/>
  <c r="I16" i="1"/>
  <c r="I17" i="1"/>
  <c r="I18" i="1"/>
  <c r="I19" i="1"/>
  <c r="I20" i="1"/>
  <c r="I21" i="1"/>
  <c r="I22" i="1"/>
  <c r="I23" i="1"/>
  <c r="H21" i="1"/>
  <c r="M21" i="1" s="1"/>
  <c r="H22" i="1"/>
  <c r="M22" i="1" s="1"/>
  <c r="H23" i="1"/>
  <c r="M23" i="1" s="1"/>
  <c r="W35" i="1" l="1"/>
  <c r="Y25" i="1"/>
  <c r="Y26" i="1" s="1"/>
  <c r="AB26" i="1" s="1"/>
  <c r="W25" i="1"/>
  <c r="AB25" i="1"/>
  <c r="S24" i="1" s="1"/>
  <c r="AD9" i="2"/>
  <c r="R34" i="1"/>
  <c r="R36" i="1" s="1"/>
  <c r="X35" i="1"/>
  <c r="X36" i="1" s="1"/>
  <c r="AB36" i="1" s="1"/>
  <c r="R54" i="1"/>
  <c r="R55" i="1" s="1"/>
  <c r="K3" i="5"/>
  <c r="BH17" i="6" s="1"/>
  <c r="R24" i="1"/>
  <c r="N28" i="1" s="1"/>
  <c r="D4" i="5" s="1"/>
  <c r="R44" i="1"/>
  <c r="W45" i="1"/>
  <c r="AB55" i="1"/>
  <c r="S54" i="1" s="1"/>
  <c r="S55" i="1" s="1"/>
  <c r="X56" i="1"/>
  <c r="AB56" i="1" s="1"/>
  <c r="W55" i="1"/>
  <c r="AB45" i="1"/>
  <c r="S44" i="1" s="1"/>
  <c r="S45" i="1" s="1"/>
  <c r="X46" i="1"/>
  <c r="AB46" i="1" s="1"/>
  <c r="P108" i="1"/>
  <c r="K4" i="5"/>
  <c r="BH18" i="6" s="1"/>
  <c r="O68" i="1"/>
  <c r="E8" i="5" s="1"/>
  <c r="H28" i="5"/>
  <c r="I28" i="5" s="1"/>
  <c r="K7" i="5"/>
  <c r="BH21" i="6" s="1"/>
  <c r="K11" i="5"/>
  <c r="BH25" i="6" s="1"/>
  <c r="K15" i="5"/>
  <c r="BH29" i="6" s="1"/>
  <c r="K19" i="5"/>
  <c r="BH33" i="6" s="1"/>
  <c r="K23" i="5"/>
  <c r="BH37" i="6" s="1"/>
  <c r="K27" i="5"/>
  <c r="BH41" i="6" s="1"/>
  <c r="K31" i="5"/>
  <c r="K35" i="5"/>
  <c r="K18" i="5"/>
  <c r="BH32" i="6" s="1"/>
  <c r="K26" i="5"/>
  <c r="BH40" i="6" s="1"/>
  <c r="K34" i="5"/>
  <c r="K8" i="5"/>
  <c r="BH22" i="6" s="1"/>
  <c r="K12" i="5"/>
  <c r="BH26" i="6" s="1"/>
  <c r="K16" i="5"/>
  <c r="BH30" i="6" s="1"/>
  <c r="K20" i="5"/>
  <c r="BH34" i="6" s="1"/>
  <c r="K24" i="5"/>
  <c r="BH38" i="6" s="1"/>
  <c r="K28" i="5"/>
  <c r="K32" i="5"/>
  <c r="K36" i="5"/>
  <c r="K5" i="5"/>
  <c r="BH19" i="6" s="1"/>
  <c r="K9" i="5"/>
  <c r="BH23" i="6" s="1"/>
  <c r="K13" i="5"/>
  <c r="BH27" i="6" s="1"/>
  <c r="K17" i="5"/>
  <c r="BH31" i="6" s="1"/>
  <c r="K21" i="5"/>
  <c r="BH35" i="6" s="1"/>
  <c r="K25" i="5"/>
  <c r="BH39" i="6" s="1"/>
  <c r="K29" i="5"/>
  <c r="K33" i="5"/>
  <c r="K37" i="5"/>
  <c r="K6" i="5"/>
  <c r="BH20" i="6" s="1"/>
  <c r="K10" i="5"/>
  <c r="BH24" i="6" s="1"/>
  <c r="K14" i="5"/>
  <c r="BH28" i="6" s="1"/>
  <c r="K22" i="5"/>
  <c r="BH36" i="6" s="1"/>
  <c r="K30" i="5"/>
  <c r="G4" i="5"/>
  <c r="AA19" i="1"/>
  <c r="Z19" i="1"/>
  <c r="Y19" i="1"/>
  <c r="X19" i="1"/>
  <c r="L14" i="1"/>
  <c r="R14" i="1" s="1"/>
  <c r="N18" i="1" s="1"/>
  <c r="H15" i="1"/>
  <c r="M15" i="1" s="1"/>
  <c r="Z15" i="1" s="1"/>
  <c r="Z16" i="1" s="1"/>
  <c r="H16" i="1"/>
  <c r="M16" i="1" s="1"/>
  <c r="H17" i="1"/>
  <c r="M17" i="1" s="1"/>
  <c r="H18" i="1"/>
  <c r="M18" i="1" s="1"/>
  <c r="H19" i="1"/>
  <c r="M19" i="1" s="1"/>
  <c r="W15" i="1" s="1"/>
  <c r="H20" i="1"/>
  <c r="M20" i="1" s="1"/>
  <c r="V15" i="1" s="1"/>
  <c r="I14" i="1"/>
  <c r="AB35" i="1" l="1"/>
  <c r="S34" i="1" s="1"/>
  <c r="S35" i="1" s="1"/>
  <c r="R35" i="1"/>
  <c r="S25" i="1"/>
  <c r="O28" i="1"/>
  <c r="E4" i="5" s="1"/>
  <c r="R56" i="1"/>
  <c r="P58" i="1" s="1"/>
  <c r="R45" i="1"/>
  <c r="R46" i="1"/>
  <c r="P48" i="1" s="1"/>
  <c r="R16" i="1"/>
  <c r="P18" i="1" s="1"/>
  <c r="R15" i="1"/>
  <c r="R25" i="1"/>
  <c r="R26" i="1"/>
  <c r="P28" i="1" s="1"/>
  <c r="F7" i="5"/>
  <c r="I7" i="5" s="1"/>
  <c r="F5" i="5"/>
  <c r="I5" i="5" s="1"/>
  <c r="P38" i="1"/>
  <c r="N38" i="1"/>
  <c r="D5" i="5" s="1"/>
  <c r="R20" i="1"/>
  <c r="F4" i="5"/>
  <c r="I4" i="5" s="1"/>
  <c r="D8" i="5"/>
  <c r="N58" i="1"/>
  <c r="D7" i="5" s="1"/>
  <c r="N48" i="1"/>
  <c r="D6" i="5" s="1"/>
  <c r="F6" i="5"/>
  <c r="I6" i="5" s="1"/>
  <c r="AB19" i="1"/>
  <c r="G3" i="5" s="1"/>
  <c r="H14" i="1"/>
  <c r="M14" i="1" s="1"/>
  <c r="AA15" i="1" s="1"/>
  <c r="AA16" i="1" s="1"/>
  <c r="AX20" i="6"/>
  <c r="AX21" i="6"/>
  <c r="AX22" i="6"/>
  <c r="AX23" i="6"/>
  <c r="AX24" i="6"/>
  <c r="AX25" i="6"/>
  <c r="AX26" i="6"/>
  <c r="AX27" i="6"/>
  <c r="AX28" i="6"/>
  <c r="AX29" i="6"/>
  <c r="AX30" i="6"/>
  <c r="AX31" i="6"/>
  <c r="AX32" i="6"/>
  <c r="AX33" i="6"/>
  <c r="AX34" i="6"/>
  <c r="AX35" i="6"/>
  <c r="AX36" i="6"/>
  <c r="AX38" i="6"/>
  <c r="AX39" i="6"/>
  <c r="AX40" i="6"/>
  <c r="X15" i="1" l="1"/>
  <c r="X16" i="1" s="1"/>
  <c r="O58" i="1"/>
  <c r="E7" i="5" s="1"/>
  <c r="O38" i="1"/>
  <c r="E5" i="5" s="1"/>
  <c r="O4" i="5"/>
  <c r="AX18" i="6"/>
  <c r="O48" i="1"/>
  <c r="E6" i="5" s="1"/>
  <c r="AX17" i="6"/>
  <c r="S19" i="1" l="1"/>
  <c r="P4" i="5" l="1"/>
  <c r="L18" i="6" s="1"/>
  <c r="O5" i="5"/>
  <c r="E19" i="6" s="1"/>
  <c r="R6" i="5"/>
  <c r="AB20" i="6" s="1"/>
  <c r="Q7" i="5"/>
  <c r="R21" i="6" s="1"/>
  <c r="P8" i="5"/>
  <c r="L22" i="6" s="1"/>
  <c r="O9" i="5"/>
  <c r="E23" i="6" s="1"/>
  <c r="R10" i="5"/>
  <c r="AB24" i="6" s="1"/>
  <c r="Q11" i="5"/>
  <c r="R25" i="6" s="1"/>
  <c r="P12" i="5"/>
  <c r="L26" i="6" s="1"/>
  <c r="O13" i="5"/>
  <c r="E27" i="6" s="1"/>
  <c r="R14" i="5"/>
  <c r="AB28" i="6" s="1"/>
  <c r="Q15" i="5"/>
  <c r="R29" i="6" s="1"/>
  <c r="P16" i="5"/>
  <c r="L30" i="6" s="1"/>
  <c r="O17" i="5"/>
  <c r="E31" i="6" s="1"/>
  <c r="R18" i="5"/>
  <c r="AB32" i="6" s="1"/>
  <c r="Q19" i="5"/>
  <c r="R33" i="6" s="1"/>
  <c r="P20" i="5"/>
  <c r="L34" i="6" s="1"/>
  <c r="O21" i="5"/>
  <c r="E35" i="6" s="1"/>
  <c r="Q4" i="5"/>
  <c r="R18" i="6" s="1"/>
  <c r="P5" i="5"/>
  <c r="L19" i="6" s="1"/>
  <c r="O6" i="5"/>
  <c r="E20" i="6" s="1"/>
  <c r="R7" i="5"/>
  <c r="AB21" i="6" s="1"/>
  <c r="Q8" i="5"/>
  <c r="R22" i="6" s="1"/>
  <c r="P9" i="5"/>
  <c r="L23" i="6" s="1"/>
  <c r="O10" i="5"/>
  <c r="E24" i="6" s="1"/>
  <c r="R11" i="5"/>
  <c r="AB25" i="6" s="1"/>
  <c r="Q12" i="5"/>
  <c r="R26" i="6" s="1"/>
  <c r="P13" i="5"/>
  <c r="L27" i="6" s="1"/>
  <c r="O14" i="5"/>
  <c r="E28" i="6" s="1"/>
  <c r="R15" i="5"/>
  <c r="AB29" i="6" s="1"/>
  <c r="Q16" i="5"/>
  <c r="R30" i="6" s="1"/>
  <c r="P17" i="5"/>
  <c r="L31" i="6" s="1"/>
  <c r="O18" i="5"/>
  <c r="E32" i="6" s="1"/>
  <c r="R19" i="5"/>
  <c r="AB33" i="6" s="1"/>
  <c r="Q20" i="5"/>
  <c r="R34" i="6" s="1"/>
  <c r="P21" i="5"/>
  <c r="L35" i="6" s="1"/>
  <c r="Q14" i="5"/>
  <c r="R28" i="6" s="1"/>
  <c r="O16" i="5"/>
  <c r="E30" i="6" s="1"/>
  <c r="R17" i="5"/>
  <c r="AB31" i="6" s="1"/>
  <c r="P19" i="5"/>
  <c r="L33" i="6" s="1"/>
  <c r="Q24" i="5"/>
  <c r="R38" i="6" s="1"/>
  <c r="R4" i="5"/>
  <c r="AB18" i="6" s="1"/>
  <c r="Q5" i="5"/>
  <c r="R19" i="6" s="1"/>
  <c r="P6" i="5"/>
  <c r="L20" i="6" s="1"/>
  <c r="O7" i="5"/>
  <c r="E21" i="6" s="1"/>
  <c r="R8" i="5"/>
  <c r="AB22" i="6" s="1"/>
  <c r="Q9" i="5"/>
  <c r="R23" i="6" s="1"/>
  <c r="P10" i="5"/>
  <c r="L24" i="6" s="1"/>
  <c r="O11" i="5"/>
  <c r="E25" i="6" s="1"/>
  <c r="R12" i="5"/>
  <c r="AB26" i="6" s="1"/>
  <c r="Q13" i="5"/>
  <c r="R27" i="6" s="1"/>
  <c r="P14" i="5"/>
  <c r="L28" i="6" s="1"/>
  <c r="O15" i="5"/>
  <c r="E29" i="6" s="1"/>
  <c r="R16" i="5"/>
  <c r="AB30" i="6" s="1"/>
  <c r="Q17" i="5"/>
  <c r="R31" i="6" s="1"/>
  <c r="P18" i="5"/>
  <c r="L32" i="6" s="1"/>
  <c r="O19" i="5"/>
  <c r="E33" i="6" s="1"/>
  <c r="R20" i="5"/>
  <c r="AB34" i="6" s="1"/>
  <c r="Q21" i="5"/>
  <c r="R35" i="6" s="1"/>
  <c r="R5" i="5"/>
  <c r="AB19" i="6" s="1"/>
  <c r="Q6" i="5"/>
  <c r="R20" i="6" s="1"/>
  <c r="P7" i="5"/>
  <c r="L21" i="6" s="1"/>
  <c r="O8" i="5"/>
  <c r="E22" i="6" s="1"/>
  <c r="R9" i="5"/>
  <c r="AB23" i="6" s="1"/>
  <c r="Q10" i="5"/>
  <c r="R24" i="6" s="1"/>
  <c r="P11" i="5"/>
  <c r="L25" i="6" s="1"/>
  <c r="O12" i="5"/>
  <c r="E26" i="6" s="1"/>
  <c r="R13" i="5"/>
  <c r="AB27" i="6" s="1"/>
  <c r="P15" i="5"/>
  <c r="L29" i="6" s="1"/>
  <c r="Q18" i="5"/>
  <c r="R32" i="6" s="1"/>
  <c r="O20" i="5"/>
  <c r="E34" i="6" s="1"/>
  <c r="R21" i="5"/>
  <c r="AB35" i="6" s="1"/>
  <c r="O25" i="5"/>
  <c r="E39" i="6" s="1"/>
  <c r="R25" i="5"/>
  <c r="AB39" i="6" s="1"/>
  <c r="R27" i="5"/>
  <c r="AB41" i="6" s="1"/>
  <c r="P24" i="5"/>
  <c r="L38" i="6" s="1"/>
  <c r="O26" i="5"/>
  <c r="E40" i="6" s="1"/>
  <c r="R24" i="5"/>
  <c r="AB38" i="6" s="1"/>
  <c r="R23" i="5"/>
  <c r="AB37" i="6" s="1"/>
  <c r="P26" i="5"/>
  <c r="L40" i="6" s="1"/>
  <c r="O23" i="5"/>
  <c r="E37" i="6" s="1"/>
  <c r="Q23" i="5"/>
  <c r="R37" i="6" s="1"/>
  <c r="R26" i="5"/>
  <c r="AB40" i="6" s="1"/>
  <c r="E41" i="6"/>
  <c r="E17" i="6"/>
  <c r="R41" i="6"/>
  <c r="Q26" i="5"/>
  <c r="R40" i="6" s="1"/>
  <c r="P23" i="5"/>
  <c r="L37" i="6" s="1"/>
  <c r="P25" i="5"/>
  <c r="L39" i="6" s="1"/>
  <c r="O24" i="5"/>
  <c r="E38" i="6" s="1"/>
  <c r="Q25" i="5"/>
  <c r="R39" i="6" s="1"/>
  <c r="L41" i="6"/>
  <c r="P22" i="5"/>
  <c r="L36" i="6" s="1"/>
  <c r="O22" i="5"/>
  <c r="E36" i="6" s="1"/>
  <c r="Q22" i="5"/>
  <c r="R36" i="6" s="1"/>
  <c r="R22" i="5"/>
  <c r="AB36" i="6" s="1"/>
  <c r="E18" i="6"/>
  <c r="D3" i="5" l="1"/>
  <c r="E42" i="6"/>
  <c r="T6" i="6" s="1"/>
  <c r="K74" i="1"/>
  <c r="K84" i="1"/>
  <c r="K94" i="1"/>
  <c r="K104" i="1"/>
  <c r="K114" i="1"/>
  <c r="K124" i="1"/>
  <c r="K134" i="1"/>
  <c r="K144" i="1"/>
  <c r="K154" i="1"/>
  <c r="K164" i="1"/>
  <c r="K174" i="1"/>
  <c r="K184" i="1"/>
  <c r="K194" i="1"/>
  <c r="K204" i="1"/>
  <c r="K214" i="1"/>
  <c r="C13" i="1"/>
  <c r="AB17" i="6" l="1"/>
  <c r="P3" i="5"/>
  <c r="L17" i="6" s="1"/>
  <c r="Y15" i="1"/>
  <c r="Y16" i="1" l="1"/>
  <c r="AB16" i="1" s="1"/>
  <c r="AB15" i="1"/>
  <c r="S14" i="1" s="1"/>
  <c r="S15" i="1" s="1"/>
  <c r="L42" i="6"/>
  <c r="BA55" i="6" l="1"/>
  <c r="O18" i="1"/>
  <c r="E3" i="5" s="1"/>
  <c r="Q3" i="5" s="1"/>
  <c r="F3" i="5" l="1"/>
  <c r="I3" i="5" s="1"/>
  <c r="AJ42" i="6" l="1"/>
  <c r="R42" i="6"/>
</calcChain>
</file>

<file path=xl/sharedStrings.xml><?xml version="1.0" encoding="utf-8"?>
<sst xmlns="http://schemas.openxmlformats.org/spreadsheetml/2006/main" count="13827" uniqueCount="528">
  <si>
    <t>前年度の開所日数</t>
    <rPh sb="0" eb="3">
      <t>ゼンネンド</t>
    </rPh>
    <rPh sb="4" eb="6">
      <t>カイショ</t>
    </rPh>
    <rPh sb="6" eb="8">
      <t>ニッスウ</t>
    </rPh>
    <phoneticPr fontId="2"/>
  </si>
  <si>
    <t>ホーム名</t>
    <rPh sb="3" eb="4">
      <t>メイ</t>
    </rPh>
    <phoneticPr fontId="2"/>
  </si>
  <si>
    <t>対象期間</t>
    <rPh sb="0" eb="2">
      <t>タイショウ</t>
    </rPh>
    <rPh sb="2" eb="4">
      <t>キカン</t>
    </rPh>
    <phoneticPr fontId="2"/>
  </si>
  <si>
    <t>R</t>
    <phoneticPr fontId="2"/>
  </si>
  <si>
    <t>年</t>
    <rPh sb="0" eb="1">
      <t>ネン</t>
    </rPh>
    <phoneticPr fontId="2"/>
  </si>
  <si>
    <t>事業所名</t>
    <rPh sb="0" eb="3">
      <t>ジギョウショ</t>
    </rPh>
    <rPh sb="3" eb="4">
      <t>メイ</t>
    </rPh>
    <phoneticPr fontId="2"/>
  </si>
  <si>
    <t>障害支援区分</t>
    <rPh sb="0" eb="2">
      <t>ショウガイ</t>
    </rPh>
    <rPh sb="2" eb="4">
      <t>シエン</t>
    </rPh>
    <rPh sb="4" eb="6">
      <t>クブン</t>
    </rPh>
    <phoneticPr fontId="2"/>
  </si>
  <si>
    <t>特例</t>
    <rPh sb="0" eb="2">
      <t>トクレイ</t>
    </rPh>
    <phoneticPr fontId="2"/>
  </si>
  <si>
    <t>利用日数</t>
    <rPh sb="0" eb="2">
      <t>リヨウ</t>
    </rPh>
    <rPh sb="2" eb="4">
      <t>ニッスウ</t>
    </rPh>
    <phoneticPr fontId="2"/>
  </si>
  <si>
    <t>住居③</t>
    <rPh sb="0" eb="2">
      <t>ジュウキョ</t>
    </rPh>
    <phoneticPr fontId="2"/>
  </si>
  <si>
    <t>定　員</t>
    <rPh sb="0" eb="1">
      <t>サダ</t>
    </rPh>
    <rPh sb="2" eb="3">
      <t>イン</t>
    </rPh>
    <phoneticPr fontId="2"/>
  </si>
  <si>
    <t>①</t>
    <phoneticPr fontId="2"/>
  </si>
  <si>
    <t>月から</t>
    <rPh sb="0" eb="1">
      <t>ガツ</t>
    </rPh>
    <phoneticPr fontId="2"/>
  </si>
  <si>
    <t>住居④</t>
    <rPh sb="0" eb="2">
      <t>ジュウキョ</t>
    </rPh>
    <phoneticPr fontId="2"/>
  </si>
  <si>
    <t>住居⑤</t>
    <rPh sb="0" eb="2">
      <t>ジュウキョ</t>
    </rPh>
    <phoneticPr fontId="2"/>
  </si>
  <si>
    <t>住居⑥</t>
    <rPh sb="0" eb="2">
      <t>ジュウキョ</t>
    </rPh>
    <phoneticPr fontId="2"/>
  </si>
  <si>
    <t>住居⑦</t>
    <rPh sb="0" eb="2">
      <t>ジュウキョ</t>
    </rPh>
    <phoneticPr fontId="2"/>
  </si>
  <si>
    <t>住居⑧</t>
    <rPh sb="0" eb="2">
      <t>ジュウキョ</t>
    </rPh>
    <phoneticPr fontId="2"/>
  </si>
  <si>
    <t>住居⑨</t>
    <rPh sb="0" eb="2">
      <t>ジュウキョ</t>
    </rPh>
    <phoneticPr fontId="2"/>
  </si>
  <si>
    <t>住居⑩</t>
    <rPh sb="0" eb="2">
      <t>ジュウキョ</t>
    </rPh>
    <phoneticPr fontId="2"/>
  </si>
  <si>
    <t>住居⑪</t>
    <rPh sb="0" eb="2">
      <t>ジュウキョ</t>
    </rPh>
    <phoneticPr fontId="2"/>
  </si>
  <si>
    <t>住居⑫</t>
    <rPh sb="0" eb="2">
      <t>ジュウキョ</t>
    </rPh>
    <phoneticPr fontId="2"/>
  </si>
  <si>
    <t>住居⑬</t>
    <rPh sb="0" eb="2">
      <t>ジュウキョ</t>
    </rPh>
    <phoneticPr fontId="2"/>
  </si>
  <si>
    <t>住居⑭</t>
    <rPh sb="0" eb="2">
      <t>ジュウキョ</t>
    </rPh>
    <phoneticPr fontId="2"/>
  </si>
  <si>
    <t>住居⑮</t>
    <rPh sb="0" eb="2">
      <t>ジュウキョ</t>
    </rPh>
    <phoneticPr fontId="2"/>
  </si>
  <si>
    <t>住居⑯</t>
    <rPh sb="0" eb="2">
      <t>ジュウキョ</t>
    </rPh>
    <phoneticPr fontId="2"/>
  </si>
  <si>
    <t>住居⑰</t>
    <rPh sb="0" eb="2">
      <t>ジュウキョ</t>
    </rPh>
    <phoneticPr fontId="2"/>
  </si>
  <si>
    <t>住居⑱</t>
    <rPh sb="0" eb="2">
      <t>ジュウキョ</t>
    </rPh>
    <phoneticPr fontId="2"/>
  </si>
  <si>
    <t>住居⑲</t>
    <rPh sb="0" eb="2">
      <t>ジュウキョ</t>
    </rPh>
    <phoneticPr fontId="2"/>
  </si>
  <si>
    <t>住居⑳</t>
    <rPh sb="0" eb="2">
      <t>ジュウキョ</t>
    </rPh>
    <phoneticPr fontId="2"/>
  </si>
  <si>
    <t>住居㉑</t>
    <rPh sb="0" eb="2">
      <t>ジュウキョ</t>
    </rPh>
    <phoneticPr fontId="2"/>
  </si>
  <si>
    <t>※　色つきセルにそれぞれ入力してください。</t>
    <rPh sb="2" eb="3">
      <t>イロ</t>
    </rPh>
    <rPh sb="12" eb="14">
      <t>ニュウリョク</t>
    </rPh>
    <phoneticPr fontId="2"/>
  </si>
  <si>
    <t>●</t>
  </si>
  <si>
    <t>R</t>
    <phoneticPr fontId="2"/>
  </si>
  <si>
    <t>年</t>
    <rPh sb="0" eb="1">
      <t>ネン</t>
    </rPh>
    <phoneticPr fontId="2"/>
  </si>
  <si>
    <t>実⑫</t>
    <rPh sb="0" eb="1">
      <t>ジツ</t>
    </rPh>
    <phoneticPr fontId="2"/>
  </si>
  <si>
    <t>実⑥</t>
    <rPh sb="0" eb="1">
      <t>ジツ</t>
    </rPh>
    <phoneticPr fontId="2"/>
  </si>
  <si>
    <t>Ｒ</t>
    <phoneticPr fontId="2"/>
  </si>
  <si>
    <t>月</t>
    <rPh sb="0" eb="1">
      <t>ツキ</t>
    </rPh>
    <phoneticPr fontId="2"/>
  </si>
  <si>
    <t>月</t>
    <rPh sb="0" eb="1">
      <t>ガツ</t>
    </rPh>
    <phoneticPr fontId="2"/>
  </si>
  <si>
    <t>〇</t>
    <phoneticPr fontId="2"/>
  </si>
  <si>
    <t>事業所番号</t>
    <rPh sb="0" eb="3">
      <t>ジギョウショ</t>
    </rPh>
    <rPh sb="3" eb="5">
      <t>バンゴウ</t>
    </rPh>
    <phoneticPr fontId="12"/>
  </si>
  <si>
    <t>定員</t>
    <rPh sb="0" eb="2">
      <t>テイイン</t>
    </rPh>
    <phoneticPr fontId="12"/>
  </si>
  <si>
    <t>名</t>
    <rPh sb="0" eb="1">
      <t>メイ</t>
    </rPh>
    <phoneticPr fontId="12"/>
  </si>
  <si>
    <t>介護サービス包括型</t>
    <rPh sb="0" eb="2">
      <t>カイゴ</t>
    </rPh>
    <rPh sb="6" eb="8">
      <t>ホウカツ</t>
    </rPh>
    <rPh sb="8" eb="9">
      <t>カタ</t>
    </rPh>
    <phoneticPr fontId="12"/>
  </si>
  <si>
    <t>事業所名</t>
    <rPh sb="0" eb="3">
      <t>ジギョウショ</t>
    </rPh>
    <rPh sb="3" eb="4">
      <t>メイ</t>
    </rPh>
    <phoneticPr fontId="12"/>
  </si>
  <si>
    <t>日中サービス支援型</t>
    <rPh sb="0" eb="2">
      <t>ニッチュウ</t>
    </rPh>
    <rPh sb="6" eb="8">
      <t>シエン</t>
    </rPh>
    <rPh sb="8" eb="9">
      <t>ガタ</t>
    </rPh>
    <phoneticPr fontId="12"/>
  </si>
  <si>
    <t>外部サービス利用型</t>
    <rPh sb="0" eb="2">
      <t>ガイブ</t>
    </rPh>
    <rPh sb="6" eb="9">
      <t>リヨウガタ</t>
    </rPh>
    <phoneticPr fontId="12"/>
  </si>
  <si>
    <t>人</t>
    <rPh sb="0" eb="1">
      <t>ニン</t>
    </rPh>
    <phoneticPr fontId="12"/>
  </si>
  <si>
    <t>計</t>
    <rPh sb="0" eb="1">
      <t>ケイ</t>
    </rPh>
    <phoneticPr fontId="12"/>
  </si>
  <si>
    <t>世話人</t>
    <rPh sb="0" eb="2">
      <t>セワ</t>
    </rPh>
    <rPh sb="2" eb="3">
      <t>ニン</t>
    </rPh>
    <phoneticPr fontId="12"/>
  </si>
  <si>
    <t>常勤換算</t>
    <rPh sb="0" eb="2">
      <t>ジョウキン</t>
    </rPh>
    <rPh sb="2" eb="4">
      <t>カンサン</t>
    </rPh>
    <phoneticPr fontId="12"/>
  </si>
  <si>
    <t>※外部サービス利用型共同生活援助は、「生活支援員」の記入不要</t>
    <rPh sb="1" eb="3">
      <t>ガイブ</t>
    </rPh>
    <rPh sb="7" eb="10">
      <t>リヨウガタ</t>
    </rPh>
    <rPh sb="10" eb="12">
      <t>キョウドウ</t>
    </rPh>
    <rPh sb="12" eb="14">
      <t>セイカツ</t>
    </rPh>
    <rPh sb="14" eb="16">
      <t>エンジョ</t>
    </rPh>
    <rPh sb="19" eb="21">
      <t>セイカツ</t>
    </rPh>
    <rPh sb="21" eb="23">
      <t>シエン</t>
    </rPh>
    <rPh sb="23" eb="24">
      <t>イン</t>
    </rPh>
    <rPh sb="26" eb="28">
      <t>キニュウ</t>
    </rPh>
    <rPh sb="28" eb="30">
      <t>フヨウ</t>
    </rPh>
    <phoneticPr fontId="12"/>
  </si>
  <si>
    <t>≪体制判定≫</t>
    <rPh sb="1" eb="3">
      <t>タイセイ</t>
    </rPh>
    <rPh sb="3" eb="5">
      <t>ハンテイ</t>
    </rPh>
    <phoneticPr fontId="12"/>
  </si>
  <si>
    <t>世話人配置</t>
    <rPh sb="0" eb="2">
      <t>セワ</t>
    </rPh>
    <rPh sb="2" eb="3">
      <t>ニン</t>
    </rPh>
    <rPh sb="3" eb="5">
      <t>ハイチ</t>
    </rPh>
    <phoneticPr fontId="12"/>
  </si>
  <si>
    <t>生活支援員配置</t>
    <rPh sb="0" eb="2">
      <t>セイカツ</t>
    </rPh>
    <rPh sb="2" eb="4">
      <t>シエン</t>
    </rPh>
    <rPh sb="4" eb="5">
      <t>イン</t>
    </rPh>
    <rPh sb="5" eb="7">
      <t>ハイチ</t>
    </rPh>
    <phoneticPr fontId="12"/>
  </si>
  <si>
    <t>６：１以上</t>
    <rPh sb="3" eb="5">
      <t>イジョウ</t>
    </rPh>
    <phoneticPr fontId="12"/>
  </si>
  <si>
    <t>住居㉒</t>
    <rPh sb="0" eb="2">
      <t>ジュウキョ</t>
    </rPh>
    <phoneticPr fontId="2"/>
  </si>
  <si>
    <t>住居㉓</t>
    <rPh sb="0" eb="2">
      <t>ジュウキョ</t>
    </rPh>
    <phoneticPr fontId="2"/>
  </si>
  <si>
    <t>開設区分</t>
    <rPh sb="0" eb="2">
      <t>カイセツ</t>
    </rPh>
    <rPh sb="2" eb="4">
      <t>クブン</t>
    </rPh>
    <phoneticPr fontId="2"/>
  </si>
  <si>
    <t>年度</t>
    <rPh sb="0" eb="2">
      <t>ネンド</t>
    </rPh>
    <phoneticPr fontId="2"/>
  </si>
  <si>
    <t>推定</t>
    <rPh sb="0" eb="2">
      <t>スイテイ</t>
    </rPh>
    <phoneticPr fontId="2"/>
  </si>
  <si>
    <t>障害区分４</t>
    <rPh sb="0" eb="2">
      <t>ショウガイ</t>
    </rPh>
    <rPh sb="2" eb="4">
      <t>クブン</t>
    </rPh>
    <phoneticPr fontId="2"/>
  </si>
  <si>
    <t>障害区分５</t>
    <rPh sb="0" eb="2">
      <t>ショウガイ</t>
    </rPh>
    <rPh sb="2" eb="4">
      <t>クブン</t>
    </rPh>
    <phoneticPr fontId="2"/>
  </si>
  <si>
    <t>障害区分６</t>
    <rPh sb="0" eb="2">
      <t>ショウガイ</t>
    </rPh>
    <rPh sb="2" eb="4">
      <t>クブン</t>
    </rPh>
    <phoneticPr fontId="2"/>
  </si>
  <si>
    <t>障害区分３</t>
    <rPh sb="0" eb="2">
      <t>ショウガイ</t>
    </rPh>
    <rPh sb="2" eb="4">
      <t>クブン</t>
    </rPh>
    <phoneticPr fontId="2"/>
  </si>
  <si>
    <t>●</t>
    <phoneticPr fontId="2"/>
  </si>
  <si>
    <t>延べ利用日数
（①×②）</t>
    <rPh sb="0" eb="1">
      <t>ノ</t>
    </rPh>
    <rPh sb="2" eb="4">
      <t>リヨウ</t>
    </rPh>
    <rPh sb="4" eb="6">
      <t>ニッスウ</t>
    </rPh>
    <phoneticPr fontId="2"/>
  </si>
  <si>
    <t>①の利用者数
（②）</t>
    <rPh sb="2" eb="5">
      <t>リヨウシャ</t>
    </rPh>
    <rPh sb="5" eb="6">
      <t>スウ</t>
    </rPh>
    <phoneticPr fontId="2"/>
  </si>
  <si>
    <t>住居ごとの平均利用者数</t>
    <rPh sb="0" eb="2">
      <t>ジュウキョ</t>
    </rPh>
    <rPh sb="5" eb="7">
      <t>ヘイキン</t>
    </rPh>
    <rPh sb="7" eb="10">
      <t>リヨウシャ</t>
    </rPh>
    <rPh sb="10" eb="11">
      <t>スウ</t>
    </rPh>
    <phoneticPr fontId="2"/>
  </si>
  <si>
    <t>利用者</t>
    <rPh sb="0" eb="3">
      <t>リヨウシャ</t>
    </rPh>
    <phoneticPr fontId="2"/>
  </si>
  <si>
    <t>推定利用者</t>
    <rPh sb="0" eb="2">
      <t>スイテイ</t>
    </rPh>
    <rPh sb="2" eb="5">
      <t>リヨウシャ</t>
    </rPh>
    <phoneticPr fontId="2"/>
  </si>
  <si>
    <t>生活支援員</t>
    <rPh sb="0" eb="2">
      <t>セイカツ</t>
    </rPh>
    <rPh sb="2" eb="4">
      <t>シエン</t>
    </rPh>
    <rPh sb="4" eb="5">
      <t>イン</t>
    </rPh>
    <phoneticPr fontId="2"/>
  </si>
  <si>
    <t>世話人</t>
    <rPh sb="0" eb="3">
      <t>セワニン</t>
    </rPh>
    <phoneticPr fontId="2"/>
  </si>
  <si>
    <t>障害区分１</t>
    <rPh sb="0" eb="2">
      <t>ショウガイ</t>
    </rPh>
    <rPh sb="2" eb="4">
      <t>クブン</t>
    </rPh>
    <phoneticPr fontId="2"/>
  </si>
  <si>
    <t>障害区分２</t>
    <rPh sb="0" eb="2">
      <t>ショウガイ</t>
    </rPh>
    <rPh sb="2" eb="4">
      <t>クブン</t>
    </rPh>
    <phoneticPr fontId="2"/>
  </si>
  <si>
    <t>上の</t>
    <rPh sb="0" eb="1">
      <t>ウエ</t>
    </rPh>
    <phoneticPr fontId="2"/>
  </si>
  <si>
    <t>住居①</t>
    <rPh sb="0" eb="2">
      <t>ジュウキョ</t>
    </rPh>
    <phoneticPr fontId="12"/>
  </si>
  <si>
    <t>住居②</t>
    <rPh sb="0" eb="2">
      <t>ジュウキョ</t>
    </rPh>
    <phoneticPr fontId="12"/>
  </si>
  <si>
    <t>減</t>
    <rPh sb="0" eb="1">
      <t>ゲン</t>
    </rPh>
    <phoneticPr fontId="2"/>
  </si>
  <si>
    <t>前３</t>
    <rPh sb="0" eb="1">
      <t>ゼン</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</si>
  <si>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</si>
  <si>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</si>
  <si>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</si>
  <si>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</si>
  <si>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</si>
  <si>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</si>
  <si>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</si>
  <si>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</si>
  <si>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</si>
  <si>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</si>
  <si>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</si>
  <si>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Ｍ</t>
    <phoneticPr fontId="2"/>
  </si>
  <si>
    <t>Ｎ</t>
    <phoneticPr fontId="2"/>
  </si>
  <si>
    <t>Ｏ</t>
    <phoneticPr fontId="2"/>
  </si>
  <si>
    <t>Ｐ</t>
    <phoneticPr fontId="2"/>
  </si>
  <si>
    <t>Ｑ</t>
    <phoneticPr fontId="2"/>
  </si>
  <si>
    <t>Ｓ</t>
    <phoneticPr fontId="2"/>
  </si>
  <si>
    <t>Ｔ</t>
    <phoneticPr fontId="2"/>
  </si>
  <si>
    <t>Ｕ</t>
    <phoneticPr fontId="2"/>
  </si>
  <si>
    <t>Ｖ</t>
    <phoneticPr fontId="2"/>
  </si>
  <si>
    <t>Ｗ</t>
    <phoneticPr fontId="2"/>
  </si>
  <si>
    <t>Ｘ</t>
    <phoneticPr fontId="2"/>
  </si>
  <si>
    <t>Ｙ</t>
    <phoneticPr fontId="2"/>
  </si>
  <si>
    <t>Ｚ</t>
    <phoneticPr fontId="2"/>
  </si>
  <si>
    <t>定員</t>
    <rPh sb="0" eb="2">
      <t>テイイン</t>
    </rPh>
    <phoneticPr fontId="2"/>
  </si>
  <si>
    <t>前年度利用者数</t>
    <rPh sb="0" eb="3">
      <t>ゼンネンド</t>
    </rPh>
    <rPh sb="3" eb="6">
      <t>リヨウシャ</t>
    </rPh>
    <rPh sb="6" eb="7">
      <t>スウ</t>
    </rPh>
    <phoneticPr fontId="2"/>
  </si>
  <si>
    <t>生活支援員</t>
    <rPh sb="0" eb="2">
      <t>セイカツ</t>
    </rPh>
    <rPh sb="2" eb="5">
      <t>シエンイン</t>
    </rPh>
    <phoneticPr fontId="2"/>
  </si>
  <si>
    <t>夜間支援体制</t>
    <rPh sb="0" eb="2">
      <t>ヤカン</t>
    </rPh>
    <rPh sb="2" eb="4">
      <t>シエン</t>
    </rPh>
    <rPh sb="4" eb="6">
      <t>タイセイ</t>
    </rPh>
    <phoneticPr fontId="2"/>
  </si>
  <si>
    <t>〇</t>
    <phoneticPr fontId="2"/>
  </si>
  <si>
    <t>年度</t>
    <phoneticPr fontId="2"/>
  </si>
  <si>
    <t>新設又は増加</t>
    <rPh sb="0" eb="2">
      <t>シンセツ</t>
    </rPh>
    <rPh sb="2" eb="3">
      <t>マタ</t>
    </rPh>
    <rPh sb="4" eb="6">
      <t>ゾウカ</t>
    </rPh>
    <phoneticPr fontId="2"/>
  </si>
  <si>
    <t>名</t>
    <rPh sb="0" eb="1">
      <t>メイ</t>
    </rPh>
    <phoneticPr fontId="2"/>
  </si>
  <si>
    <t>減床した年・月</t>
    <rPh sb="0" eb="1">
      <t>ゲン</t>
    </rPh>
    <rPh sb="1" eb="2">
      <t>トコ</t>
    </rPh>
    <rPh sb="4" eb="5">
      <t>ネン</t>
    </rPh>
    <rPh sb="6" eb="7">
      <t>ツキ</t>
    </rPh>
    <phoneticPr fontId="2"/>
  </si>
  <si>
    <t>月</t>
    <rPh sb="0" eb="1">
      <t>ツキ</t>
    </rPh>
    <phoneticPr fontId="2"/>
  </si>
  <si>
    <t>申請（届出）年・月</t>
    <rPh sb="0" eb="2">
      <t>シンセイ</t>
    </rPh>
    <rPh sb="3" eb="5">
      <t>トドケデ</t>
    </rPh>
    <rPh sb="6" eb="7">
      <t>ネン</t>
    </rPh>
    <rPh sb="8" eb="9">
      <t>ツキ</t>
    </rPh>
    <phoneticPr fontId="2"/>
  </si>
  <si>
    <t>年度のないもの</t>
    <rPh sb="0" eb="2">
      <t>ネンド</t>
    </rPh>
    <phoneticPr fontId="2"/>
  </si>
  <si>
    <t>生活支援員
配置上</t>
    <rPh sb="0" eb="2">
      <t>セイカツ</t>
    </rPh>
    <rPh sb="2" eb="5">
      <t>シエンイン</t>
    </rPh>
    <rPh sb="6" eb="8">
      <t>ハイチ</t>
    </rPh>
    <rPh sb="8" eb="9">
      <t>ジョウ</t>
    </rPh>
    <phoneticPr fontId="2"/>
  </si>
  <si>
    <t>住居㉔</t>
    <rPh sb="0" eb="2">
      <t>ジュウキョ</t>
    </rPh>
    <phoneticPr fontId="2"/>
  </si>
  <si>
    <t>推定</t>
    <rPh sb="0" eb="2">
      <t>スイテイ</t>
    </rPh>
    <phoneticPr fontId="2"/>
  </si>
  <si>
    <t>推定以外</t>
    <rPh sb="0" eb="2">
      <t>スイテイ</t>
    </rPh>
    <rPh sb="2" eb="4">
      <t>イガイ</t>
    </rPh>
    <phoneticPr fontId="2"/>
  </si>
  <si>
    <t>日</t>
    <rPh sb="0" eb="1">
      <t>ヒ</t>
    </rPh>
    <phoneticPr fontId="2"/>
  </si>
  <si>
    <t>～</t>
    <phoneticPr fontId="2"/>
  </si>
  <si>
    <t>前年度利用者数</t>
    <rPh sb="0" eb="3">
      <t>ゼンネンド</t>
    </rPh>
    <rPh sb="3" eb="5">
      <t>リヨウ</t>
    </rPh>
    <rPh sb="5" eb="6">
      <t>シャ</t>
    </rPh>
    <rPh sb="6" eb="7">
      <t>スウ</t>
    </rPh>
    <phoneticPr fontId="12"/>
  </si>
  <si>
    <t>　　　前年度　平均利用者数</t>
    <rPh sb="3" eb="6">
      <t>ゼンネンド</t>
    </rPh>
    <rPh sb="7" eb="9">
      <t>ヘイキン</t>
    </rPh>
    <rPh sb="9" eb="11">
      <t>リヨウ</t>
    </rPh>
    <rPh sb="12" eb="13">
      <t>スウ</t>
    </rPh>
    <phoneticPr fontId="12"/>
  </si>
  <si>
    <t>定　員</t>
    <rPh sb="0" eb="1">
      <t>サダ</t>
    </rPh>
    <rPh sb="2" eb="3">
      <t>イン</t>
    </rPh>
    <phoneticPr fontId="12"/>
  </si>
  <si>
    <t>（「サテライト型」がある場合は、住居の定員に含みます。）</t>
    <rPh sb="7" eb="8">
      <t>ガタ</t>
    </rPh>
    <rPh sb="12" eb="14">
      <t>バアイ</t>
    </rPh>
    <rPh sb="16" eb="18">
      <t>ジュウキョ</t>
    </rPh>
    <rPh sb="19" eb="21">
      <t>テイイン</t>
    </rPh>
    <rPh sb="22" eb="23">
      <t>フク</t>
    </rPh>
    <phoneticPr fontId="2"/>
  </si>
  <si>
    <r>
      <t>　　（</t>
    </r>
    <r>
      <rPr>
        <sz val="22"/>
        <color rgb="FFFF0000"/>
        <rFont val="BIZ UDPゴシック"/>
        <family val="3"/>
        <charset val="128"/>
      </rPr>
      <t>色付き以外のセル</t>
    </r>
    <r>
      <rPr>
        <sz val="22"/>
        <color rgb="FFFFFF00"/>
        <rFont val="BIZ UDPゴシック"/>
        <family val="3"/>
        <charset val="128"/>
      </rPr>
      <t>は計算式が入っているので</t>
    </r>
    <r>
      <rPr>
        <sz val="22"/>
        <color rgb="FFFF0000"/>
        <rFont val="BIZ UDPゴシック"/>
        <family val="3"/>
        <charset val="128"/>
      </rPr>
      <t>入力不要です。</t>
    </r>
    <r>
      <rPr>
        <sz val="22"/>
        <color rgb="FFFFFF00"/>
        <rFont val="BIZ UDPゴシック"/>
        <family val="3"/>
        <charset val="128"/>
      </rPr>
      <t>）</t>
    </r>
    <phoneticPr fontId="2"/>
  </si>
  <si>
    <t>職員配置</t>
    <rPh sb="0" eb="2">
      <t>ショクイン</t>
    </rPh>
    <rPh sb="2" eb="4">
      <t>ハイチ</t>
    </rPh>
    <phoneticPr fontId="2"/>
  </si>
  <si>
    <r>
      <t>注1　事業所が「新設又は増改築の時点から6ヶ月未満」の場合は、</t>
    </r>
    <r>
      <rPr>
        <u/>
        <sz val="12"/>
        <color indexed="8"/>
        <rFont val="BIZ UDPゴシック"/>
        <family val="3"/>
        <charset val="128"/>
      </rPr>
      <t>記入不要です。</t>
    </r>
    <rPh sb="0" eb="1">
      <t>チュウ</t>
    </rPh>
    <rPh sb="3" eb="6">
      <t>ジギョウショ</t>
    </rPh>
    <rPh sb="8" eb="10">
      <t>シンセツ</t>
    </rPh>
    <rPh sb="10" eb="11">
      <t>マタ</t>
    </rPh>
    <rPh sb="12" eb="15">
      <t>ゾウカイチク</t>
    </rPh>
    <rPh sb="16" eb="18">
      <t>ジテン</t>
    </rPh>
    <rPh sb="22" eb="23">
      <t>ゲツ</t>
    </rPh>
    <rPh sb="23" eb="25">
      <t>ミマン</t>
    </rPh>
    <rPh sb="27" eb="29">
      <t>バアイ</t>
    </rPh>
    <rPh sb="31" eb="33">
      <t>キニュウ</t>
    </rPh>
    <rPh sb="33" eb="35">
      <t>フヨウ</t>
    </rPh>
    <phoneticPr fontId="12"/>
  </si>
  <si>
    <r>
      <t>注2　事業所が</t>
    </r>
    <r>
      <rPr>
        <sz val="11"/>
        <color indexed="8"/>
        <rFont val="BIZ UDPゴシック"/>
        <family val="3"/>
        <charset val="128"/>
      </rPr>
      <t>「新設又は増改築の時点から6ヶ月以上1年未満」の場合は、申請（届出）の</t>
    </r>
    <r>
      <rPr>
        <u/>
        <sz val="11"/>
        <color indexed="8"/>
        <rFont val="BIZ UDPゴシック"/>
        <family val="3"/>
        <charset val="128"/>
      </rPr>
      <t>直近6ヶ月前までの期間を記入してください。</t>
    </r>
    <rPh sb="0" eb="1">
      <t>チュウ</t>
    </rPh>
    <rPh sb="3" eb="6">
      <t>ジギョウショ</t>
    </rPh>
    <rPh sb="8" eb="10">
      <t>シンセツ</t>
    </rPh>
    <rPh sb="10" eb="11">
      <t>マタ</t>
    </rPh>
    <rPh sb="12" eb="15">
      <t>ゾウカイチク</t>
    </rPh>
    <rPh sb="16" eb="18">
      <t>ジテン</t>
    </rPh>
    <rPh sb="22" eb="25">
      <t>ゲツイジョウ</t>
    </rPh>
    <rPh sb="26" eb="27">
      <t>ネン</t>
    </rPh>
    <rPh sb="27" eb="29">
      <t>ミマン</t>
    </rPh>
    <rPh sb="31" eb="33">
      <t>バアイ</t>
    </rPh>
    <rPh sb="35" eb="37">
      <t>シンセイ</t>
    </rPh>
    <rPh sb="38" eb="40">
      <t>トドケデ</t>
    </rPh>
    <rPh sb="42" eb="44">
      <t>チョッキン</t>
    </rPh>
    <rPh sb="46" eb="47">
      <t>ゲツ</t>
    </rPh>
    <rPh sb="47" eb="48">
      <t>マエ</t>
    </rPh>
    <rPh sb="51" eb="53">
      <t>キカン</t>
    </rPh>
    <rPh sb="54" eb="56">
      <t>キニュウ</t>
    </rPh>
    <phoneticPr fontId="12"/>
  </si>
  <si>
    <r>
      <t>注3　事業所が</t>
    </r>
    <r>
      <rPr>
        <sz val="11"/>
        <color indexed="8"/>
        <rFont val="BIZ UDPゴシック"/>
        <family val="3"/>
        <charset val="128"/>
      </rPr>
      <t>「新設又は増改築の時点から1年以上」の場合は、</t>
    </r>
    <r>
      <rPr>
        <u/>
        <sz val="11"/>
        <color indexed="8"/>
        <rFont val="BIZ UDPゴシック"/>
        <family val="3"/>
        <charset val="128"/>
      </rPr>
      <t>昨年度（4月～3月）の期間を入力してください。</t>
    </r>
    <rPh sb="0" eb="1">
      <t>チュウ</t>
    </rPh>
    <rPh sb="3" eb="6">
      <t>ジギョウショ</t>
    </rPh>
    <rPh sb="26" eb="28">
      <t>バアイ</t>
    </rPh>
    <rPh sb="30" eb="33">
      <t>サクネンド</t>
    </rPh>
    <rPh sb="35" eb="36">
      <t>ガツ</t>
    </rPh>
    <rPh sb="38" eb="39">
      <t>ガツ</t>
    </rPh>
    <rPh sb="41" eb="43">
      <t>キカン</t>
    </rPh>
    <rPh sb="44" eb="46">
      <t>ニュウリョク</t>
    </rPh>
    <phoneticPr fontId="12"/>
  </si>
  <si>
    <r>
      <t>生活支援員</t>
    </r>
    <r>
      <rPr>
        <sz val="6"/>
        <color indexed="8"/>
        <rFont val="BIZ UDPゴシック"/>
        <family val="3"/>
        <charset val="128"/>
      </rPr>
      <t>（※）</t>
    </r>
    <rPh sb="0" eb="5">
      <t>セイカツシエンイン</t>
    </rPh>
    <phoneticPr fontId="12"/>
  </si>
  <si>
    <t>●</t>
    <phoneticPr fontId="2"/>
  </si>
  <si>
    <t>ホーム名</t>
    <rPh sb="3" eb="4">
      <t>メイ</t>
    </rPh>
    <phoneticPr fontId="2"/>
  </si>
  <si>
    <t>項目数</t>
    <rPh sb="0" eb="2">
      <t>コウモク</t>
    </rPh>
    <rPh sb="2" eb="3">
      <t>スウ</t>
    </rPh>
    <phoneticPr fontId="2"/>
  </si>
  <si>
    <t>住居㉕</t>
    <rPh sb="0" eb="2">
      <t>ジュウキョ</t>
    </rPh>
    <phoneticPr fontId="2"/>
  </si>
  <si>
    <t>夜間支援等体制
加算上</t>
    <rPh sb="0" eb="2">
      <t>ヤカン</t>
    </rPh>
    <rPh sb="2" eb="4">
      <t>シエン</t>
    </rPh>
    <rPh sb="4" eb="5">
      <t>トウ</t>
    </rPh>
    <rPh sb="5" eb="7">
      <t>タイセイ</t>
    </rPh>
    <rPh sb="8" eb="10">
      <t>カサン</t>
    </rPh>
    <rPh sb="10" eb="11">
      <t>ジョウ</t>
    </rPh>
    <phoneticPr fontId="2"/>
  </si>
  <si>
    <t>夜間支援等体制
加算上</t>
    <phoneticPr fontId="2"/>
  </si>
  <si>
    <t>　　　前年度　平均利用者数</t>
    <rPh sb="3" eb="6">
      <t>ゼンネンド</t>
    </rPh>
    <rPh sb="7" eb="9">
      <t>ヘイキン</t>
    </rPh>
    <rPh sb="9" eb="12">
      <t>リヨウシャ</t>
    </rPh>
    <rPh sb="12" eb="13">
      <t>スウ</t>
    </rPh>
    <phoneticPr fontId="2"/>
  </si>
  <si>
    <t>人</t>
    <phoneticPr fontId="2"/>
  </si>
  <si>
    <t>サービス管理責任者</t>
    <rPh sb="4" eb="6">
      <t>カンリ</t>
    </rPh>
    <rPh sb="6" eb="9">
      <t>セキニンシャ</t>
    </rPh>
    <phoneticPr fontId="12"/>
  </si>
  <si>
    <t>サービス管理責任者配置</t>
    <rPh sb="4" eb="6">
      <t>カンリ</t>
    </rPh>
    <rPh sb="6" eb="9">
      <t>セキニンシャ</t>
    </rPh>
    <rPh sb="9" eb="11">
      <t>ハイチ</t>
    </rPh>
    <phoneticPr fontId="12"/>
  </si>
  <si>
    <t>１０-1から</t>
    <phoneticPr fontId="2"/>
  </si>
  <si>
    <t>●の選択</t>
    <rPh sb="2" eb="4">
      <t>センタク</t>
    </rPh>
    <phoneticPr fontId="2"/>
  </si>
  <si>
    <t>ホーム２</t>
    <phoneticPr fontId="2"/>
  </si>
  <si>
    <t>ホーム１</t>
    <phoneticPr fontId="2"/>
  </si>
  <si>
    <t>ホーム３</t>
  </si>
  <si>
    <t>ホーム４</t>
  </si>
  <si>
    <t>ホーム５</t>
  </si>
  <si>
    <t>ホーム６</t>
  </si>
  <si>
    <t>ホーム７</t>
  </si>
  <si>
    <t>ホーム８</t>
  </si>
  <si>
    <t>ホーム３</t>
    <phoneticPr fontId="2"/>
  </si>
  <si>
    <t>定員</t>
    <rPh sb="0" eb="2">
      <t>テイイン</t>
    </rPh>
    <phoneticPr fontId="2"/>
  </si>
  <si>
    <t>　項目　１</t>
    <rPh sb="1" eb="3">
      <t>コウモク</t>
    </rPh>
    <phoneticPr fontId="2"/>
  </si>
  <si>
    <t>対象期間（前年度又は直近１２，６月）</t>
    <rPh sb="0" eb="2">
      <t>タイショウ</t>
    </rPh>
    <rPh sb="2" eb="4">
      <t>キカン</t>
    </rPh>
    <rPh sb="5" eb="8">
      <t>ゼンネンド</t>
    </rPh>
    <rPh sb="8" eb="9">
      <t>マタ</t>
    </rPh>
    <rPh sb="10" eb="12">
      <t>チョッキン</t>
    </rPh>
    <rPh sb="16" eb="17">
      <t>ツキ</t>
    </rPh>
    <phoneticPr fontId="12"/>
  </si>
  <si>
    <t>の「利用者数」</t>
    <rPh sb="2" eb="4">
      <t>リヨウ</t>
    </rPh>
    <rPh sb="4" eb="5">
      <t>シャ</t>
    </rPh>
    <rPh sb="5" eb="6">
      <t>スウ</t>
    </rPh>
    <phoneticPr fontId="2"/>
  </si>
  <si>
    <t>申請（届出）月　：</t>
    <rPh sb="0" eb="2">
      <t>シンセイ</t>
    </rPh>
    <rPh sb="3" eb="5">
      <t>トドケデ</t>
    </rPh>
    <rPh sb="6" eb="7">
      <t>ツキ</t>
    </rPh>
    <phoneticPr fontId="2"/>
  </si>
  <si>
    <t>申請（または届出）　月</t>
    <rPh sb="0" eb="2">
      <t>シンセイ</t>
    </rPh>
    <rPh sb="6" eb="8">
      <t>トドケデ</t>
    </rPh>
    <rPh sb="10" eb="11">
      <t>ツキ</t>
    </rPh>
    <phoneticPr fontId="12"/>
  </si>
  <si>
    <t>項目</t>
    <rPh sb="0" eb="2">
      <t>コウモク</t>
    </rPh>
    <phoneticPr fontId="2"/>
  </si>
  <si>
    <t>項目数</t>
    <rPh sb="0" eb="3">
      <t>コウモクスウ</t>
    </rPh>
    <phoneticPr fontId="2"/>
  </si>
  <si>
    <t>　　　</t>
    <phoneticPr fontId="2"/>
  </si>
  <si>
    <t>　項目　２</t>
    <rPh sb="1" eb="3">
      <t>コウモク</t>
    </rPh>
    <phoneticPr fontId="2"/>
  </si>
  <si>
    <t>　項目　３</t>
    <rPh sb="1" eb="3">
      <t>コウモク</t>
    </rPh>
    <phoneticPr fontId="2"/>
  </si>
  <si>
    <t>　項目　４</t>
    <rPh sb="1" eb="3">
      <t>コウモク</t>
    </rPh>
    <phoneticPr fontId="2"/>
  </si>
  <si>
    <t>　項目　５</t>
    <rPh sb="1" eb="3">
      <t>コウモク</t>
    </rPh>
    <phoneticPr fontId="2"/>
  </si>
  <si>
    <t>　項目　６</t>
    <rPh sb="1" eb="3">
      <t>コウモク</t>
    </rPh>
    <phoneticPr fontId="2"/>
  </si>
  <si>
    <t>推定</t>
    <phoneticPr fontId="2"/>
  </si>
  <si>
    <t>新設又は増床した年・月</t>
    <rPh sb="0" eb="2">
      <t>シンセツ</t>
    </rPh>
    <rPh sb="2" eb="3">
      <t>マタ</t>
    </rPh>
    <rPh sb="4" eb="6">
      <t>ゾウショウ</t>
    </rPh>
    <rPh sb="8" eb="9">
      <t>ネン</t>
    </rPh>
    <rPh sb="10" eb="11">
      <t>ゲツ</t>
    </rPh>
    <phoneticPr fontId="2"/>
  </si>
  <si>
    <r>
      <t>人員配置体制に関する届出書　（夜間支援体制等加算の届出書）（</t>
    </r>
    <r>
      <rPr>
        <b/>
        <u/>
        <sz val="16"/>
        <color indexed="8"/>
        <rFont val="BIZ UDPゴシック"/>
        <family val="3"/>
        <charset val="128"/>
      </rPr>
      <t>共同生活援助</t>
    </r>
    <r>
      <rPr>
        <b/>
        <sz val="16"/>
        <color indexed="8"/>
        <rFont val="BIZ UDPゴシック"/>
        <family val="3"/>
        <charset val="128"/>
      </rPr>
      <t>）　　　その１</t>
    </r>
    <rPh sb="0" eb="2">
      <t>ジンイン</t>
    </rPh>
    <rPh sb="2" eb="4">
      <t>ハイチ</t>
    </rPh>
    <rPh sb="4" eb="6">
      <t>タイセイ</t>
    </rPh>
    <rPh sb="7" eb="8">
      <t>カン</t>
    </rPh>
    <rPh sb="10" eb="13">
      <t>トドケデショ</t>
    </rPh>
    <rPh sb="15" eb="17">
      <t>ヤカン</t>
    </rPh>
    <rPh sb="17" eb="19">
      <t>シエン</t>
    </rPh>
    <rPh sb="19" eb="21">
      <t>タイセイ</t>
    </rPh>
    <rPh sb="21" eb="22">
      <t>トウ</t>
    </rPh>
    <rPh sb="22" eb="24">
      <t>カサン</t>
    </rPh>
    <rPh sb="25" eb="28">
      <t>トドケデショ</t>
    </rPh>
    <rPh sb="30" eb="32">
      <t>キョウドウ</t>
    </rPh>
    <rPh sb="32" eb="34">
      <t>セイカツ</t>
    </rPh>
    <rPh sb="34" eb="36">
      <t>エンジョ</t>
    </rPh>
    <phoneticPr fontId="12"/>
  </si>
  <si>
    <t>〇　年度実績がない住居は、別添１０－２の項目にも入力し、併せてご提出ください。</t>
    <rPh sb="2" eb="4">
      <t>ネンド</t>
    </rPh>
    <rPh sb="4" eb="6">
      <t>ジッセキ</t>
    </rPh>
    <rPh sb="9" eb="11">
      <t>ジュウキョ</t>
    </rPh>
    <rPh sb="13" eb="15">
      <t>ベッテン</t>
    </rPh>
    <rPh sb="20" eb="22">
      <t>コウモク</t>
    </rPh>
    <rPh sb="24" eb="26">
      <t>ニュウリョク</t>
    </rPh>
    <rPh sb="28" eb="29">
      <t>アワ</t>
    </rPh>
    <rPh sb="32" eb="34">
      <t>テイシュツ</t>
    </rPh>
    <phoneticPr fontId="2"/>
  </si>
  <si>
    <r>
      <rPr>
        <u/>
        <sz val="22"/>
        <color theme="1"/>
        <rFont val="BIZ UDPゴシック"/>
        <family val="3"/>
        <charset val="128"/>
      </rPr>
      <t>※　年度（4/1～3/31）実績がない住居がある（又は、含まれる）場合</t>
    </r>
    <r>
      <rPr>
        <sz val="22"/>
        <color theme="1"/>
        <rFont val="BIZ UDPゴシック"/>
        <family val="3"/>
        <charset val="128"/>
      </rPr>
      <t>　（「新設「」「増床」「減少」した住居がある場合）</t>
    </r>
    <rPh sb="2" eb="4">
      <t>ネンド</t>
    </rPh>
    <rPh sb="14" eb="16">
      <t>ジッセキ</t>
    </rPh>
    <rPh sb="19" eb="21">
      <t>ジュウキョ</t>
    </rPh>
    <rPh sb="25" eb="26">
      <t>マタ</t>
    </rPh>
    <rPh sb="28" eb="29">
      <t>フク</t>
    </rPh>
    <rPh sb="33" eb="35">
      <t>バアイ</t>
    </rPh>
    <rPh sb="38" eb="40">
      <t>シンセツ</t>
    </rPh>
    <rPh sb="43" eb="45">
      <t>ゾウショウ</t>
    </rPh>
    <rPh sb="47" eb="49">
      <t>ゲンショウ</t>
    </rPh>
    <rPh sb="52" eb="54">
      <t>ジュウキョ</t>
    </rPh>
    <rPh sb="57" eb="59">
      <t>バアイ</t>
    </rPh>
    <phoneticPr fontId="2"/>
  </si>
  <si>
    <t>〇　１つの住居に、年度実績がある場合とない場合がある時、以下の項目を分けて入力してください。</t>
    <rPh sb="5" eb="7">
      <t>ジュウキョ</t>
    </rPh>
    <rPh sb="9" eb="11">
      <t>ネンド</t>
    </rPh>
    <rPh sb="11" eb="13">
      <t>ジッセキ</t>
    </rPh>
    <rPh sb="16" eb="18">
      <t>バアイ</t>
    </rPh>
    <rPh sb="21" eb="23">
      <t>バアイ</t>
    </rPh>
    <rPh sb="26" eb="27">
      <t>トキ</t>
    </rPh>
    <rPh sb="28" eb="30">
      <t>イカ</t>
    </rPh>
    <rPh sb="31" eb="33">
      <t>コウモク</t>
    </rPh>
    <rPh sb="34" eb="35">
      <t>ワ</t>
    </rPh>
    <rPh sb="37" eb="39">
      <t>ニュウリョク</t>
    </rPh>
    <phoneticPr fontId="2"/>
  </si>
  <si>
    <t>　項目　７</t>
    <rPh sb="1" eb="3">
      <t>コウモク</t>
    </rPh>
    <phoneticPr fontId="2"/>
  </si>
  <si>
    <t>　項目　８</t>
    <rPh sb="1" eb="3">
      <t>コウモク</t>
    </rPh>
    <phoneticPr fontId="2"/>
  </si>
  <si>
    <t>　項目　９</t>
    <rPh sb="1" eb="3">
      <t>コウモク</t>
    </rPh>
    <phoneticPr fontId="2"/>
  </si>
  <si>
    <t>　項目　１０</t>
    <rPh sb="1" eb="3">
      <t>コウモク</t>
    </rPh>
    <phoneticPr fontId="2"/>
  </si>
  <si>
    <t>Ｌ</t>
    <phoneticPr fontId="2"/>
  </si>
  <si>
    <t>ホーム４</t>
    <phoneticPr fontId="2"/>
  </si>
  <si>
    <t>-</t>
    <phoneticPr fontId="2"/>
  </si>
  <si>
    <t xml:space="preserve">
基準上必要な
生活支援員数</t>
    <rPh sb="1" eb="3">
      <t>キジュン</t>
    </rPh>
    <rPh sb="3" eb="4">
      <t>ジョウ</t>
    </rPh>
    <rPh sb="4" eb="6">
      <t>ヒツヨウ</t>
    </rPh>
    <rPh sb="9" eb="11">
      <t>セイカツ</t>
    </rPh>
    <rPh sb="11" eb="14">
      <t>シエンイン</t>
    </rPh>
    <rPh sb="14" eb="15">
      <t>スウ</t>
    </rPh>
    <phoneticPr fontId="12"/>
  </si>
  <si>
    <t>１２３４５６７８９０</t>
    <phoneticPr fontId="2"/>
  </si>
  <si>
    <t>〇〇〇北九州</t>
    <rPh sb="3" eb="6">
      <t>キタキュウシュウ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</si>
  <si>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</si>
  <si>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</si>
  <si>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</si>
  <si>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</si>
  <si>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</si>
  <si>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</si>
  <si>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</si>
  <si>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</si>
  <si>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</si>
  <si>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r>
      <t>人員配置体制に関する届出書　（夜間支援体制等加算の届出書）　　　（</t>
    </r>
    <r>
      <rPr>
        <b/>
        <u/>
        <sz val="22"/>
        <color theme="1"/>
        <rFont val="BIZ UDPゴシック"/>
        <family val="3"/>
        <charset val="128"/>
      </rPr>
      <t>共同生活援助</t>
    </r>
    <r>
      <rPr>
        <b/>
        <sz val="22"/>
        <color theme="1"/>
        <rFont val="BIZ UDPゴシック"/>
        <family val="3"/>
        <charset val="128"/>
      </rPr>
      <t>）　　　その２</t>
    </r>
    <phoneticPr fontId="2"/>
  </si>
  <si>
    <r>
      <t>人員配置体制に関する届出書　（夜間支援体制等加算の届出書）　　　（</t>
    </r>
    <r>
      <rPr>
        <b/>
        <u/>
        <sz val="22"/>
        <color theme="1"/>
        <rFont val="BIZ UDPゴシック"/>
        <family val="3"/>
        <charset val="128"/>
      </rPr>
      <t>共同生活援助</t>
    </r>
    <r>
      <rPr>
        <b/>
        <sz val="22"/>
        <color theme="1"/>
        <rFont val="BIZ UDPゴシック"/>
        <family val="3"/>
        <charset val="128"/>
      </rPr>
      <t>）　　　その３</t>
    </r>
    <phoneticPr fontId="2"/>
  </si>
  <si>
    <r>
      <t>　※　</t>
    </r>
    <r>
      <rPr>
        <b/>
        <u/>
        <sz val="26"/>
        <color theme="1"/>
        <rFont val="BIZ UDPゴシック"/>
        <family val="3"/>
        <charset val="128"/>
      </rPr>
      <t>「前年度（前年４／１～３／３１）の実績がない住居」ごとに</t>
    </r>
    <r>
      <rPr>
        <sz val="26"/>
        <color theme="1"/>
        <rFont val="BIZ UDPゴシック"/>
        <family val="3"/>
        <charset val="128"/>
      </rPr>
      <t>、入力してください。</t>
    </r>
    <rPh sb="4" eb="7">
      <t>ゼンネンド</t>
    </rPh>
    <rPh sb="8" eb="10">
      <t>ゼンネン</t>
    </rPh>
    <rPh sb="20" eb="22">
      <t>ジッセキ</t>
    </rPh>
    <rPh sb="25" eb="27">
      <t>ジュウキョ</t>
    </rPh>
    <rPh sb="32" eb="34">
      <t>ニュウリョク</t>
    </rPh>
    <phoneticPr fontId="2"/>
  </si>
  <si>
    <r>
      <t>　　（</t>
    </r>
    <r>
      <rPr>
        <sz val="16"/>
        <color rgb="FFFF0000"/>
        <rFont val="BIZ UDPゴシック"/>
        <family val="3"/>
        <charset val="128"/>
      </rPr>
      <t>色付き以外のセル</t>
    </r>
    <r>
      <rPr>
        <sz val="16"/>
        <color rgb="FFFFFF00"/>
        <rFont val="BIZ UDPゴシック"/>
        <family val="3"/>
        <charset val="128"/>
      </rPr>
      <t>は計算式が入っているので</t>
    </r>
    <r>
      <rPr>
        <sz val="16"/>
        <color rgb="FFFF0000"/>
        <rFont val="BIZ UDPゴシック"/>
        <family val="3"/>
        <charset val="128"/>
      </rPr>
      <t>入力不要です。</t>
    </r>
    <r>
      <rPr>
        <sz val="16"/>
        <color rgb="FFFFFF00"/>
        <rFont val="BIZ UDPゴシック"/>
        <family val="3"/>
        <charset val="128"/>
      </rPr>
      <t>）</t>
    </r>
    <phoneticPr fontId="2"/>
  </si>
  <si>
    <r>
      <t>新設又は増床</t>
    </r>
    <r>
      <rPr>
        <b/>
        <u val="double"/>
        <sz val="22"/>
        <color theme="1"/>
        <rFont val="BIZ UDPゴシック"/>
        <family val="3"/>
        <charset val="128"/>
      </rPr>
      <t>分</t>
    </r>
    <r>
      <rPr>
        <sz val="22"/>
        <color theme="1"/>
        <rFont val="BIZ UDPゴシック"/>
        <family val="3"/>
        <charset val="128"/>
      </rPr>
      <t>の定員数</t>
    </r>
    <rPh sb="0" eb="2">
      <t>シンセツ</t>
    </rPh>
    <rPh sb="2" eb="3">
      <t>マタ</t>
    </rPh>
    <rPh sb="4" eb="6">
      <t>ゾウショウ</t>
    </rPh>
    <rPh sb="6" eb="7">
      <t>ブン</t>
    </rPh>
    <rPh sb="8" eb="10">
      <t>テイイン</t>
    </rPh>
    <rPh sb="10" eb="11">
      <t>スウ</t>
    </rPh>
    <phoneticPr fontId="2"/>
  </si>
  <si>
    <t>Ｂ</t>
  </si>
  <si>
    <t>Ｃ</t>
  </si>
  <si>
    <r>
      <t>減床</t>
    </r>
    <r>
      <rPr>
        <b/>
        <u val="double"/>
        <sz val="22"/>
        <color theme="1"/>
        <rFont val="BIZ UDPゴシック"/>
        <family val="3"/>
        <charset val="128"/>
      </rPr>
      <t>後</t>
    </r>
    <r>
      <rPr>
        <sz val="22"/>
        <color theme="1"/>
        <rFont val="BIZ UDPゴシック"/>
        <family val="3"/>
        <charset val="128"/>
      </rPr>
      <t>の定員数</t>
    </r>
    <rPh sb="0" eb="1">
      <t>ゲン</t>
    </rPh>
    <rPh sb="1" eb="2">
      <t>トコ</t>
    </rPh>
    <rPh sb="2" eb="3">
      <t>ゴ</t>
    </rPh>
    <rPh sb="4" eb="6">
      <t>テイイン</t>
    </rPh>
    <rPh sb="6" eb="7">
      <t>スウ</t>
    </rPh>
    <phoneticPr fontId="2"/>
  </si>
  <si>
    <r>
      <t>　　</t>
    </r>
    <r>
      <rPr>
        <u/>
        <sz val="14"/>
        <color indexed="8"/>
        <rFont val="BIZ UDPゴシック"/>
        <family val="3"/>
        <charset val="128"/>
      </rPr>
      <t>付表７－１</t>
    </r>
    <r>
      <rPr>
        <sz val="14"/>
        <color indexed="8"/>
        <rFont val="BIZ UDPゴシック"/>
        <family val="3"/>
        <charset val="128"/>
      </rPr>
      <t>と同じ
　住居名を入力
　　↓</t>
    </r>
    <rPh sb="2" eb="4">
      <t>フヒョウ</t>
    </rPh>
    <rPh sb="8" eb="9">
      <t>ドウ</t>
    </rPh>
    <rPh sb="12" eb="15">
      <t>ジュウキョメイ</t>
    </rPh>
    <rPh sb="16" eb="18">
      <t>ニュウリョク</t>
    </rPh>
    <phoneticPr fontId="2"/>
  </si>
  <si>
    <t>上記、住居名は、申請書類の付表７－１の住居名と一致するように入力してください。</t>
    <rPh sb="0" eb="2">
      <t>ジョウキ</t>
    </rPh>
    <rPh sb="3" eb="5">
      <t>ジュウキョ</t>
    </rPh>
    <rPh sb="5" eb="6">
      <t>メイ</t>
    </rPh>
    <rPh sb="8" eb="10">
      <t>シンセイ</t>
    </rPh>
    <rPh sb="10" eb="12">
      <t>ショルイ</t>
    </rPh>
    <rPh sb="13" eb="15">
      <t>フヒョウ</t>
    </rPh>
    <rPh sb="19" eb="22">
      <t>ジュウキョメイ</t>
    </rPh>
    <rPh sb="23" eb="25">
      <t>イッチ</t>
    </rPh>
    <rPh sb="30" eb="32">
      <t>ニュウリョク</t>
    </rPh>
    <phoneticPr fontId="12"/>
  </si>
  <si>
    <t>　　　　　　　　　　　（※　別添９-1．９-2の該当項目入力後、併せてご提出ください。）</t>
    <rPh sb="14" eb="16">
      <t>ベッテン</t>
    </rPh>
    <rPh sb="24" eb="26">
      <t>ガイトウ</t>
    </rPh>
    <rPh sb="26" eb="28">
      <t>コウモク</t>
    </rPh>
    <rPh sb="28" eb="30">
      <t>ニュウリョク</t>
    </rPh>
    <rPh sb="30" eb="31">
      <t>ゴ</t>
    </rPh>
    <rPh sb="32" eb="33">
      <t>アワ</t>
    </rPh>
    <rPh sb="36" eb="38">
      <t>テイシュツ</t>
    </rPh>
    <phoneticPr fontId="2"/>
  </si>
  <si>
    <t>ホーム４</t>
    <phoneticPr fontId="2"/>
  </si>
  <si>
    <t>Ｄ</t>
  </si>
  <si>
    <t>Ｅ</t>
  </si>
  <si>
    <t>Ｆ</t>
  </si>
  <si>
    <r>
      <t>※　</t>
    </r>
    <r>
      <rPr>
        <b/>
        <sz val="20"/>
        <color theme="7" tint="0.59999389629810485"/>
        <rFont val="BIZ UDPゴシック"/>
        <family val="3"/>
        <charset val="128"/>
      </rPr>
      <t>オレンジ</t>
    </r>
    <r>
      <rPr>
        <b/>
        <sz val="20"/>
        <color theme="0"/>
        <rFont val="BIZ UDPゴシック"/>
        <family val="3"/>
        <charset val="128"/>
      </rPr>
      <t>の色つきセルにそれぞれ入力してください。</t>
    </r>
    <rPh sb="7" eb="8">
      <t>イロ</t>
    </rPh>
    <rPh sb="17" eb="19">
      <t>ニュウリョク</t>
    </rPh>
    <phoneticPr fontId="2"/>
  </si>
  <si>
    <t>年</t>
    <rPh sb="0" eb="1">
      <t>ネン</t>
    </rPh>
    <phoneticPr fontId="2"/>
  </si>
  <si>
    <t>　項目　１１</t>
    <rPh sb="1" eb="3">
      <t>コウモク</t>
    </rPh>
    <phoneticPr fontId="2"/>
  </si>
  <si>
    <t>　項目　１２</t>
    <rPh sb="1" eb="3">
      <t>コウモク</t>
    </rPh>
    <phoneticPr fontId="2"/>
  </si>
  <si>
    <t>　項目　１３</t>
    <rPh sb="1" eb="3">
      <t>コウモク</t>
    </rPh>
    <phoneticPr fontId="2"/>
  </si>
  <si>
    <t>　項目　１４</t>
    <rPh sb="1" eb="3">
      <t>コウモク</t>
    </rPh>
    <phoneticPr fontId="2"/>
  </si>
  <si>
    <t>　項目　１5</t>
    <rPh sb="1" eb="3">
      <t>コウモク</t>
    </rPh>
    <phoneticPr fontId="2"/>
  </si>
  <si>
    <t>　項目　１６</t>
    <rPh sb="1" eb="3">
      <t>コウモク</t>
    </rPh>
    <phoneticPr fontId="2"/>
  </si>
  <si>
    <t>　項目　１７</t>
    <rPh sb="1" eb="3">
      <t>コウモク</t>
    </rPh>
    <phoneticPr fontId="2"/>
  </si>
  <si>
    <t>　項目　１８</t>
    <rPh sb="1" eb="3">
      <t>コウモク</t>
    </rPh>
    <phoneticPr fontId="2"/>
  </si>
  <si>
    <t>　項目　１９</t>
    <rPh sb="1" eb="3">
      <t>コウモク</t>
    </rPh>
    <phoneticPr fontId="2"/>
  </si>
  <si>
    <t>　項目　２０</t>
    <rPh sb="1" eb="3">
      <t>コウモク</t>
    </rPh>
    <phoneticPr fontId="2"/>
  </si>
  <si>
    <t>(入力したページのみ、印刷後、ご提出ください。）</t>
    <rPh sb="1" eb="3">
      <t>ニュウリョク</t>
    </rPh>
    <rPh sb="11" eb="14">
      <t>インサツゴ</t>
    </rPh>
    <rPh sb="16" eb="18">
      <t>テイシュツ</t>
    </rPh>
    <phoneticPr fontId="2"/>
  </si>
  <si>
    <t>入居日</t>
    <rPh sb="0" eb="3">
      <t>ニュウキョビ</t>
    </rPh>
    <phoneticPr fontId="2"/>
  </si>
  <si>
    <t>退去日の前日</t>
    <rPh sb="0" eb="3">
      <t>タイキョビ</t>
    </rPh>
    <rPh sb="4" eb="6">
      <t>ゼンジツ</t>
    </rPh>
    <phoneticPr fontId="2"/>
  </si>
  <si>
    <t>年(西暦）</t>
    <rPh sb="0" eb="1">
      <t>ネン</t>
    </rPh>
    <rPh sb="2" eb="4">
      <t>セイレキ</t>
    </rPh>
    <phoneticPr fontId="2"/>
  </si>
  <si>
    <t>日</t>
    <rPh sb="0" eb="1">
      <t>ニチ</t>
    </rPh>
    <phoneticPr fontId="2"/>
  </si>
  <si>
    <t>　↑</t>
    <phoneticPr fontId="2"/>
  </si>
  <si>
    <t>※　【参考】上記は、利用日数を数える際に、ご利用ください。</t>
    <rPh sb="3" eb="5">
      <t>サンコウ</t>
    </rPh>
    <rPh sb="6" eb="8">
      <t>ジョウキ</t>
    </rPh>
    <rPh sb="10" eb="12">
      <t>リヨウ</t>
    </rPh>
    <rPh sb="12" eb="14">
      <t>ニッスウ</t>
    </rPh>
    <rPh sb="15" eb="16">
      <t>カゾ</t>
    </rPh>
    <rPh sb="18" eb="19">
      <t>サイ</t>
    </rPh>
    <rPh sb="22" eb="24">
      <t>リヨウ</t>
    </rPh>
    <phoneticPr fontId="2"/>
  </si>
  <si>
    <t>　【ご注意ください。】　この３シートを別のファイルで保存しないでください。
　　　　　　　　　　　　　　（別添９，９－１、９－２のシートは、計算式がリンクしています。）</t>
    <rPh sb="3" eb="5">
      <t>チュウイ</t>
    </rPh>
    <rPh sb="19" eb="20">
      <t>ベツ</t>
    </rPh>
    <rPh sb="26" eb="28">
      <t>ホゾン</t>
    </rPh>
    <rPh sb="70" eb="72">
      <t>ケイサン</t>
    </rPh>
    <phoneticPr fontId="2"/>
  </si>
  <si>
    <t>※　左記シートの１から６を入力後、別添９－１、９－２を入力してください。</t>
    <rPh sb="2" eb="4">
      <t>サキ</t>
    </rPh>
    <rPh sb="13" eb="15">
      <t>ニュウリョク</t>
    </rPh>
    <rPh sb="15" eb="16">
      <t>ゴ</t>
    </rPh>
    <rPh sb="17" eb="19">
      <t>ベッテン</t>
    </rPh>
    <rPh sb="27" eb="29">
      <t>ニュウリョク</t>
    </rPh>
    <phoneticPr fontId="2"/>
  </si>
  <si>
    <r>
      <t>←　左記の「別添９－１」の項目数が「</t>
    </r>
    <r>
      <rPr>
        <b/>
        <u/>
        <sz val="14"/>
        <color rgb="FFFF0000"/>
        <rFont val="BIZ UDPゴシック"/>
        <family val="3"/>
        <charset val="128"/>
      </rPr>
      <t>２以上</t>
    </r>
    <r>
      <rPr>
        <b/>
        <sz val="14"/>
        <color rgb="FFFFFF00"/>
        <rFont val="BIZ UDPゴシック"/>
        <family val="3"/>
        <charset val="128"/>
      </rPr>
      <t>」、もしくは「別添9－２」の項目数が「</t>
    </r>
    <r>
      <rPr>
        <b/>
        <u/>
        <sz val="14"/>
        <color rgb="FFFF0000"/>
        <rFont val="BIZ UDPゴシック"/>
        <family val="3"/>
        <charset val="128"/>
      </rPr>
      <t>１以上</t>
    </r>
    <r>
      <rPr>
        <b/>
        <sz val="14"/>
        <color rgb="FFFFFF00"/>
        <rFont val="BIZ UDPゴシック"/>
        <family val="3"/>
        <charset val="128"/>
      </rPr>
      <t>」ある場合は、</t>
    </r>
    <rPh sb="2" eb="4">
      <t>サキ</t>
    </rPh>
    <rPh sb="13" eb="16">
      <t>コウモクスウ</t>
    </rPh>
    <rPh sb="35" eb="37">
      <t>コウモク</t>
    </rPh>
    <rPh sb="37" eb="38">
      <t>スウ</t>
    </rPh>
    <phoneticPr fontId="2"/>
  </si>
  <si>
    <r>
      <t>別添９－２</t>
    </r>
    <r>
      <rPr>
        <b/>
        <u/>
        <sz val="14"/>
        <color rgb="FFFFFF00"/>
        <rFont val="BIZ UDPゴシック"/>
        <family val="3"/>
        <charset val="128"/>
      </rPr>
      <t>もご提出ください。</t>
    </r>
    <rPh sb="0" eb="2">
      <t>ベッテン</t>
    </rPh>
    <rPh sb="7" eb="9">
      <t>テイシュツ</t>
    </rPh>
    <phoneticPr fontId="2"/>
  </si>
  <si>
    <t>あorい</t>
    <phoneticPr fontId="2"/>
  </si>
  <si>
    <t>選択</t>
    <rPh sb="0" eb="2">
      <t>センタク</t>
    </rPh>
    <phoneticPr fontId="2"/>
  </si>
  <si>
    <t>推定</t>
  </si>
  <si>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1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</si>
  <si>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1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</si>
  <si>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1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</si>
  <si>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1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</si>
  <si>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</si>
  <si>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1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</si>
  <si>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1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</si>
  <si>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1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</si>
  <si>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1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</si>
  <si>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2"/>
  </si>
  <si>
    <t>夜間支援従事者⑦</t>
    <rPh sb="0" eb="2">
      <t>ヤカン</t>
    </rPh>
    <rPh sb="2" eb="4">
      <t>シエン</t>
    </rPh>
    <rPh sb="4" eb="7">
      <t>ジュウジシャ</t>
    </rPh>
    <phoneticPr fontId="12"/>
  </si>
  <si>
    <t>夜間支援従事者⑥</t>
    <rPh sb="0" eb="2">
      <t>ヤカン</t>
    </rPh>
    <rPh sb="2" eb="4">
      <t>シエン</t>
    </rPh>
    <rPh sb="4" eb="7">
      <t>ジュウジシャ</t>
    </rPh>
    <phoneticPr fontId="12"/>
  </si>
  <si>
    <t>夜間支援体制を確保している夜間及び深夜の時間帯</t>
    <phoneticPr fontId="12"/>
  </si>
  <si>
    <t>夜間支援従事者が待機している場所</t>
    <rPh sb="0" eb="2">
      <t>ヤカン</t>
    </rPh>
    <rPh sb="2" eb="4">
      <t>シエン</t>
    </rPh>
    <rPh sb="4" eb="7">
      <t>ジュウジシャ</t>
    </rPh>
    <rPh sb="8" eb="10">
      <t>タイキ</t>
    </rPh>
    <rPh sb="14" eb="16">
      <t>バショ</t>
    </rPh>
    <phoneticPr fontId="12"/>
  </si>
  <si>
    <t>夜間支援従事者⑦</t>
    <rPh sb="0" eb="7">
      <t>ヤカンシエンジュウジシャ</t>
    </rPh>
    <phoneticPr fontId="12"/>
  </si>
  <si>
    <t>夜間支援従事者⑥</t>
    <rPh sb="0" eb="7">
      <t>ヤカンシエンジュウジシャ</t>
    </rPh>
    <phoneticPr fontId="12"/>
  </si>
  <si>
    <t>夜間支援等体制加算の種類</t>
    <rPh sb="4" eb="5">
      <t>トウ</t>
    </rPh>
    <rPh sb="5" eb="7">
      <t>タイセイ</t>
    </rPh>
    <rPh sb="7" eb="9">
      <t>カサン</t>
    </rPh>
    <rPh sb="10" eb="12">
      <t>シュルイ</t>
    </rPh>
    <phoneticPr fontId="12"/>
  </si>
  <si>
    <t>滞在時間</t>
    <rPh sb="0" eb="4">
      <t>タイザイジカン</t>
    </rPh>
    <phoneticPr fontId="12"/>
  </si>
  <si>
    <t>住居名</t>
    <rPh sb="0" eb="2">
      <t>ジュウキョ</t>
    </rPh>
    <rPh sb="2" eb="3">
      <t>メイ</t>
    </rPh>
    <phoneticPr fontId="12"/>
  </si>
  <si>
    <t>滞在時間</t>
    <rPh sb="0" eb="2">
      <t>タイザイ</t>
    </rPh>
    <rPh sb="2" eb="4">
      <t>ジカン</t>
    </rPh>
    <phoneticPr fontId="1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</si>
  <si>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12"/>
  </si>
  <si>
    <t>夜間支援等体制加算（Ⅳ）・（Ⅴ）・（Ⅵ）</t>
    <phoneticPr fontId="12"/>
  </si>
  <si>
    <t>備考</t>
    <rPh sb="0" eb="2">
      <t>ビコウ</t>
    </rPh>
    <phoneticPr fontId="1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</si>
  <si>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2"/>
  </si>
  <si>
    <t>夜間における防災体制の内容
（契約内容等）</t>
    <phoneticPr fontId="12"/>
  </si>
  <si>
    <t>夜間支援等体制加算（Ⅲ）</t>
    <rPh sb="4" eb="5">
      <t>トウ</t>
    </rPh>
    <phoneticPr fontId="1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</si>
  <si>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2"/>
  </si>
  <si>
    <t>夜間支援従事者⑤</t>
    <phoneticPr fontId="12"/>
  </si>
  <si>
    <t>夜間支援従事者④</t>
    <phoneticPr fontId="12"/>
  </si>
  <si>
    <t>夜間支援従事者③</t>
    <phoneticPr fontId="12"/>
  </si>
  <si>
    <t>夜間支援従事者②</t>
    <phoneticPr fontId="12"/>
  </si>
  <si>
    <t>夜間支援従事者①</t>
    <phoneticPr fontId="1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</si>
  <si>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1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</si>
  <si>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1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</si>
  <si>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12"/>
  </si>
  <si>
    <t>合計</t>
    <rPh sb="0" eb="2">
      <t>ゴウケイ</t>
    </rPh>
    <phoneticPr fontId="12"/>
  </si>
  <si>
    <t>夜間支援従事者
⑤</t>
    <phoneticPr fontId="12"/>
  </si>
  <si>
    <t>夜間支援従事者
④</t>
    <phoneticPr fontId="12"/>
  </si>
  <si>
    <r>
      <t xml:space="preserve">夜間支援従事者
</t>
    </r>
    <r>
      <rPr>
        <sz val="9"/>
        <color indexed="8"/>
        <rFont val="ＭＳ Ｐゴシック"/>
        <family val="3"/>
        <charset val="128"/>
      </rPr>
      <t>③</t>
    </r>
    <phoneticPr fontId="12"/>
  </si>
  <si>
    <r>
      <t xml:space="preserve">夜間支援従事者
</t>
    </r>
    <r>
      <rPr>
        <sz val="9"/>
        <color indexed="8"/>
        <rFont val="ＭＳ Ｐゴシック"/>
        <family val="3"/>
        <charset val="128"/>
      </rPr>
      <t>②</t>
    </r>
    <phoneticPr fontId="12"/>
  </si>
  <si>
    <r>
      <t xml:space="preserve">夜間支援従事者
</t>
    </r>
    <r>
      <rPr>
        <sz val="9"/>
        <color indexed="8"/>
        <rFont val="ＭＳ Ｐゴシック"/>
        <family val="3"/>
        <charset val="128"/>
      </rPr>
      <t>①</t>
    </r>
    <phoneticPr fontId="12"/>
  </si>
  <si>
    <t>当該住居で想定される夜間支援体制（夜勤・宿直）</t>
    <phoneticPr fontId="1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</si>
  <si>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2"/>
  </si>
  <si>
    <t>夜間支援の対象者数（人）</t>
    <phoneticPr fontId="12"/>
  </si>
  <si>
    <t>共同生活住居名</t>
    <phoneticPr fontId="12"/>
  </si>
  <si>
    <t>夜間支援の対象者数及び夜間支援従事者の配置状況</t>
    <rPh sb="11" eb="13">
      <t>ヤカン</t>
    </rPh>
    <rPh sb="13" eb="15">
      <t>シエン</t>
    </rPh>
    <rPh sb="15" eb="18">
      <t>ジュウジシャ</t>
    </rPh>
    <rPh sb="19" eb="21">
      <t>ハイチ</t>
    </rPh>
    <rPh sb="21" eb="23">
      <t>ジョウキョウ</t>
    </rPh>
    <phoneticPr fontId="12"/>
  </si>
  <si>
    <t>夜間支援体制の確保が必要な理由</t>
    <phoneticPr fontId="12"/>
  </si>
  <si>
    <t>夜間支援等体制加算（Ⅰ）・（Ⅱ）</t>
    <rPh sb="0" eb="2">
      <t>ヤカン</t>
    </rPh>
    <rPh sb="2" eb="4">
      <t>シエン</t>
    </rPh>
    <rPh sb="4" eb="5">
      <t>トウ</t>
    </rPh>
    <rPh sb="5" eb="7">
      <t>タイセイ</t>
    </rPh>
    <rPh sb="7" eb="9">
      <t>カサン</t>
    </rPh>
    <phoneticPr fontId="12"/>
  </si>
  <si>
    <t>事業所名</t>
    <phoneticPr fontId="12"/>
  </si>
  <si>
    <t>事業所番号</t>
    <rPh sb="3" eb="4">
      <t>バン</t>
    </rPh>
    <rPh sb="4" eb="5">
      <t>ゴウ</t>
    </rPh>
    <phoneticPr fontId="1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</si>
  <si>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12"/>
  </si>
  <si>
    <t>　　年　　月　　日</t>
    <phoneticPr fontId="12"/>
  </si>
  <si>
    <t>23:00～2:00</t>
    <phoneticPr fontId="12"/>
  </si>
  <si>
    <t>22:00～6:00</t>
    <phoneticPr fontId="12"/>
  </si>
  <si>
    <t>Eホーム</t>
    <phoneticPr fontId="12"/>
  </si>
  <si>
    <t>Cホーム</t>
    <phoneticPr fontId="12"/>
  </si>
  <si>
    <t>夜勤（Ⅴ）</t>
    <rPh sb="0" eb="2">
      <t>ヤキン</t>
    </rPh>
    <phoneticPr fontId="12"/>
  </si>
  <si>
    <t>4:00～5:00</t>
    <phoneticPr fontId="12"/>
  </si>
  <si>
    <t>Dホーム</t>
    <phoneticPr fontId="12"/>
  </si>
  <si>
    <t>夜勤（Ⅳ）</t>
    <rPh sb="0" eb="2">
      <t>ヤキン</t>
    </rPh>
    <phoneticPr fontId="12"/>
  </si>
  <si>
    <t>1:00～3:00</t>
    <phoneticPr fontId="12"/>
  </si>
  <si>
    <t>22:00～23:00</t>
    <phoneticPr fontId="12"/>
  </si>
  <si>
    <t>Bホーム</t>
    <phoneticPr fontId="12"/>
  </si>
  <si>
    <t>　職員が携帯電話を身につけ、連絡体制を確保するとともに、緊急連絡先を住居内に掲示している。</t>
    <phoneticPr fontId="12"/>
  </si>
  <si>
    <t>同左</t>
    <rPh sb="0" eb="1">
      <t>ドウ</t>
    </rPh>
    <rPh sb="1" eb="2">
      <t>ヒダリ</t>
    </rPh>
    <phoneticPr fontId="12"/>
  </si>
  <si>
    <t>　警備会社（◆◆会社）と警備の委託契約を締結。（契約書の写しは別添のとおり。）</t>
    <phoneticPr fontId="12"/>
  </si>
  <si>
    <t>Hホーム</t>
    <phoneticPr fontId="12"/>
  </si>
  <si>
    <t>Gホーム</t>
    <phoneticPr fontId="12"/>
  </si>
  <si>
    <t>Fホーム</t>
    <phoneticPr fontId="12"/>
  </si>
  <si>
    <t>－</t>
    <phoneticPr fontId="12"/>
  </si>
  <si>
    <t>携帯電話</t>
    <phoneticPr fontId="12"/>
  </si>
  <si>
    <t>徒歩10分</t>
    <phoneticPr fontId="12"/>
  </si>
  <si>
    <t>Aホーム</t>
    <phoneticPr fontId="12"/>
  </si>
  <si>
    <t>夜勤</t>
    <rPh sb="0" eb="2">
      <t>ヤキン</t>
    </rPh>
    <phoneticPr fontId="12"/>
  </si>
  <si>
    <t>宿直</t>
    <rPh sb="0" eb="2">
      <t>シュクチョク</t>
    </rPh>
    <phoneticPr fontId="12"/>
  </si>
  <si>
    <t>夜間の排せつ支援等を必要とする利用者が入居しているため。</t>
    <phoneticPr fontId="12"/>
  </si>
  <si>
    <t>○○事業所</t>
    <phoneticPr fontId="12"/>
  </si>
  <si>
    <t>××××××</t>
    <phoneticPr fontId="12"/>
  </si>
  <si>
    <t>注５　夜間支援等体制加算（Ⅲ）の２については、事業所の人員体制や利用者との連絡体制を含め、具体的に記入して
　　　ください。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phoneticPr fontId="12"/>
  </si>
  <si>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2"/>
  </si>
  <si>
    <t>想定される夜間支援体制（夜勤・宿直）</t>
    <rPh sb="0" eb="2">
      <t>ソウテイ</t>
    </rPh>
    <rPh sb="5" eb="7">
      <t>ヤカン</t>
    </rPh>
    <rPh sb="7" eb="9">
      <t>シエン</t>
    </rPh>
    <rPh sb="9" eb="11">
      <t>タイセイ</t>
    </rPh>
    <rPh sb="12" eb="14">
      <t>ヤキン</t>
    </rPh>
    <rPh sb="15" eb="17">
      <t>トノイ</t>
    </rPh>
    <phoneticPr fontId="12"/>
  </si>
  <si>
    <t>夜間支援の対象者数（人）</t>
    <rPh sb="5" eb="8">
      <t>タイショウシャ</t>
    </rPh>
    <rPh sb="8" eb="9">
      <t>スウ</t>
    </rPh>
    <phoneticPr fontId="12"/>
  </si>
  <si>
    <t>ＦＡＸ番号</t>
    <rPh sb="3" eb="5">
      <t>バンゴウ</t>
    </rPh>
    <phoneticPr fontId="12"/>
  </si>
  <si>
    <t>担当者名</t>
    <rPh sb="0" eb="4">
      <t>タントウシャメイ</t>
    </rPh>
    <phoneticPr fontId="12"/>
  </si>
  <si>
    <t>電話番号</t>
    <rPh sb="0" eb="2">
      <t>デンワ</t>
    </rPh>
    <rPh sb="2" eb="4">
      <t>バンゴウ</t>
    </rPh>
    <phoneticPr fontId="12"/>
  </si>
  <si>
    <t>連絡先</t>
    <rPh sb="0" eb="3">
      <t>レンラクサキ</t>
    </rPh>
    <phoneticPr fontId="12"/>
  </si>
  <si>
    <t>事業所の所在地</t>
    <rPh sb="0" eb="3">
      <t>ジギョウショ</t>
    </rPh>
    <rPh sb="4" eb="7">
      <t>ショザイチ</t>
    </rPh>
    <phoneticPr fontId="12"/>
  </si>
  <si>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12"/>
  </si>
  <si>
    <t>（別添10－2）</t>
    <phoneticPr fontId="12"/>
  </si>
  <si>
    <t>生活支援員の数</t>
    <rPh sb="0" eb="2">
      <t>セイカツ</t>
    </rPh>
    <rPh sb="2" eb="5">
      <t>シエンイン</t>
    </rPh>
    <rPh sb="6" eb="7">
      <t>カズ</t>
    </rPh>
    <phoneticPr fontId="12"/>
  </si>
  <si>
    <t>氏名</t>
    <rPh sb="0" eb="2">
      <t>シメイ</t>
    </rPh>
    <phoneticPr fontId="12"/>
  </si>
  <si>
    <t>職種</t>
    <rPh sb="0" eb="2">
      <t>ショクシュ</t>
    </rPh>
    <phoneticPr fontId="12"/>
  </si>
  <si>
    <t>研修の受講状況</t>
    <rPh sb="0" eb="2">
      <t>ケンシュウ</t>
    </rPh>
    <rPh sb="3" eb="5">
      <t>ジュコウ</t>
    </rPh>
    <rPh sb="5" eb="7">
      <t>ジョウキョウ</t>
    </rPh>
    <phoneticPr fontId="12"/>
  </si>
  <si>
    <t>職員配置</t>
    <rPh sb="0" eb="2">
      <t>ショクイン</t>
    </rPh>
    <rPh sb="2" eb="4">
      <t>ハイチ</t>
    </rPh>
    <phoneticPr fontId="12"/>
  </si>
  <si>
    <t>事業所の名称</t>
    <rPh sb="0" eb="3">
      <t>ジギョウショ</t>
    </rPh>
    <rPh sb="4" eb="6">
      <t>メイショウ</t>
    </rPh>
    <phoneticPr fontId="12"/>
  </si>
  <si>
    <t>氏　　名</t>
    <rPh sb="0" eb="1">
      <t>シ</t>
    </rPh>
    <rPh sb="3" eb="4">
      <t>メイ</t>
    </rPh>
    <phoneticPr fontId="12"/>
  </si>
  <si>
    <t>　　年　　月　　日</t>
    <rPh sb="2" eb="3">
      <t>ネン</t>
    </rPh>
    <rPh sb="5" eb="6">
      <t>ガツ</t>
    </rPh>
    <rPh sb="8" eb="9">
      <t>ニチ</t>
    </rPh>
    <phoneticPr fontId="1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</si>
  <si>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2"/>
  </si>
  <si>
    <t>准看護師</t>
    <rPh sb="0" eb="4">
      <t>ジュンカンゴシ</t>
    </rPh>
    <phoneticPr fontId="12"/>
  </si>
  <si>
    <t>看護師</t>
    <rPh sb="0" eb="3">
      <t>カンゴシ</t>
    </rPh>
    <phoneticPr fontId="12"/>
  </si>
  <si>
    <t>保健師</t>
    <rPh sb="0" eb="3">
      <t>ホケンシ</t>
    </rPh>
    <phoneticPr fontId="12"/>
  </si>
  <si>
    <t>事業所・施設の名称</t>
    <rPh sb="0" eb="3">
      <t>ジギョウショ</t>
    </rPh>
    <rPh sb="4" eb="6">
      <t>シセツ</t>
    </rPh>
    <rPh sb="7" eb="9">
      <t>メイショウ</t>
    </rPh>
    <phoneticPr fontId="12"/>
  </si>
  <si>
    <t>注３　「通勤者生活支援に係る体制」欄には、通常の事業所に雇用されている者を記入してください。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12"/>
  </si>
  <si>
    <t>注２　新設の場合には、「前年度の平均利用者数」欄には推定数を記入してください。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1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</si>
  <si>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2"/>
  </si>
  <si>
    <t>雇用されている事業所名</t>
    <phoneticPr fontId="12"/>
  </si>
  <si>
    <t>前年度の平均利用者数のうち５０％（人）</t>
    <rPh sb="0" eb="3">
      <t>ゼンネンド</t>
    </rPh>
    <rPh sb="4" eb="6">
      <t>ヘイキン</t>
    </rPh>
    <rPh sb="6" eb="9">
      <t>リヨウシャ</t>
    </rPh>
    <rPh sb="9" eb="10">
      <t>スウ</t>
    </rPh>
    <phoneticPr fontId="12"/>
  </si>
  <si>
    <t>通勤者生活支援に係る体制</t>
    <rPh sb="0" eb="3">
      <t>ツウキンシャ</t>
    </rPh>
    <rPh sb="3" eb="5">
      <t>セイカツ</t>
    </rPh>
    <rPh sb="5" eb="7">
      <t>シエン</t>
    </rPh>
    <rPh sb="8" eb="9">
      <t>カカ</t>
    </rPh>
    <rPh sb="10" eb="12">
      <t>タイセイ</t>
    </rPh>
    <phoneticPr fontId="12"/>
  </si>
  <si>
    <t>前年度の平均利用者数（人）</t>
    <phoneticPr fontId="12"/>
  </si>
  <si>
    <t>FAX番号</t>
    <rPh sb="3" eb="5">
      <t>バンゴウ</t>
    </rPh>
    <phoneticPr fontId="12"/>
  </si>
  <si>
    <t>担当者名</t>
    <rPh sb="0" eb="3">
      <t>タントウシャ</t>
    </rPh>
    <rPh sb="3" eb="4">
      <t>メイ</t>
    </rPh>
    <phoneticPr fontId="12"/>
  </si>
  <si>
    <t>連絡先</t>
    <rPh sb="0" eb="2">
      <t>レンラク</t>
    </rPh>
    <rPh sb="2" eb="3">
      <t>サキ</t>
    </rPh>
    <phoneticPr fontId="12"/>
  </si>
  <si>
    <t>１　新規　　　　　　　　２　変更　　　　　　　　３　終了</t>
    <rPh sb="2" eb="4">
      <t>シンキ</t>
    </rPh>
    <rPh sb="14" eb="16">
      <t>ヘンコウ</t>
    </rPh>
    <rPh sb="26" eb="28">
      <t>シュウリョウ</t>
    </rPh>
    <phoneticPr fontId="12"/>
  </si>
  <si>
    <t>異動区分</t>
    <rPh sb="0" eb="2">
      <t>イドウ</t>
    </rPh>
    <rPh sb="2" eb="4">
      <t>クブン</t>
    </rPh>
    <phoneticPr fontId="1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</si>
  <si>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12"/>
  </si>
  <si>
    <t>（別添13）</t>
    <rPh sb="1" eb="3">
      <t>ベッテン</t>
    </rPh>
    <phoneticPr fontId="12"/>
  </si>
  <si>
    <t>　　　　　　職員の数を記載してください。</t>
    <phoneticPr fontId="12"/>
  </si>
  <si>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12"/>
  </si>
  <si>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12"/>
  </si>
  <si>
    <t>３　夜勤職員配置の状況</t>
    <rPh sb="2" eb="4">
      <t>ヤキン</t>
    </rPh>
    <rPh sb="4" eb="6">
      <t>ショクイン</t>
    </rPh>
    <rPh sb="6" eb="8">
      <t>ハイチ</t>
    </rPh>
    <rPh sb="9" eb="11">
      <t>ジョウキョウ</t>
    </rPh>
    <phoneticPr fontId="12"/>
  </si>
  <si>
    <t>定員61人以上</t>
    <rPh sb="0" eb="2">
      <t>テイイン</t>
    </rPh>
    <rPh sb="4" eb="5">
      <t>ニン</t>
    </rPh>
    <rPh sb="5" eb="7">
      <t>イジョウ</t>
    </rPh>
    <phoneticPr fontId="12"/>
  </si>
  <si>
    <t>定員41人以上60人以下</t>
    <rPh sb="0" eb="2">
      <t>テイイン</t>
    </rPh>
    <rPh sb="4" eb="7">
      <t>ニンイジョウ</t>
    </rPh>
    <rPh sb="9" eb="10">
      <t>ニン</t>
    </rPh>
    <rPh sb="10" eb="12">
      <t>イカ</t>
    </rPh>
    <phoneticPr fontId="12"/>
  </si>
  <si>
    <t>定員21人以上40人以下</t>
    <rPh sb="0" eb="2">
      <t>テイイン</t>
    </rPh>
    <rPh sb="4" eb="7">
      <t>ニンイジョウ</t>
    </rPh>
    <rPh sb="9" eb="10">
      <t>ニン</t>
    </rPh>
    <rPh sb="10" eb="12">
      <t>イカ</t>
    </rPh>
    <phoneticPr fontId="12"/>
  </si>
  <si>
    <t>２　申請する定員区分</t>
    <rPh sb="2" eb="4">
      <t>シンセイ</t>
    </rPh>
    <rPh sb="6" eb="8">
      <t>テイイン</t>
    </rPh>
    <rPh sb="8" eb="10">
      <t>クブン</t>
    </rPh>
    <phoneticPr fontId="12"/>
  </si>
  <si>
    <t>①　新規　　　　　　②　変更　　　　　　③　終了</t>
    <rPh sb="2" eb="4">
      <t>シンキ</t>
    </rPh>
    <rPh sb="12" eb="14">
      <t>ヘンコウ</t>
    </rPh>
    <rPh sb="22" eb="24">
      <t>シュウリョウ</t>
    </rPh>
    <phoneticPr fontId="12"/>
  </si>
  <si>
    <t>１　異動区分</t>
    <rPh sb="2" eb="4">
      <t>イドウ</t>
    </rPh>
    <rPh sb="4" eb="6">
      <t>クブン</t>
    </rPh>
    <phoneticPr fontId="12"/>
  </si>
  <si>
    <t>夜勤職員配置体制加算に関する届出書（施設入所支援）</t>
    <rPh sb="0" eb="2">
      <t>ヤキン</t>
    </rPh>
    <rPh sb="2" eb="4">
      <t>ショクイン</t>
    </rPh>
    <rPh sb="4" eb="6">
      <t>ハイチ</t>
    </rPh>
    <rPh sb="6" eb="8">
      <t>タイセイ</t>
    </rPh>
    <rPh sb="8" eb="10">
      <t>カサン</t>
    </rPh>
    <rPh sb="11" eb="12">
      <t>カン</t>
    </rPh>
    <rPh sb="14" eb="16">
      <t>トドケデ</t>
    </rPh>
    <rPh sb="16" eb="17">
      <t>ショ</t>
    </rPh>
    <rPh sb="18" eb="20">
      <t>シセツ</t>
    </rPh>
    <rPh sb="20" eb="22">
      <t>ニュウショ</t>
    </rPh>
    <rPh sb="22" eb="24">
      <t>シエン</t>
    </rPh>
    <phoneticPr fontId="12"/>
  </si>
  <si>
    <t>注4　重度障害者支援加算（Ⅰ）を算定している施設は、重度障害者支援加算（Ⅱ）は算定できません。　</t>
    <rPh sb="0" eb="1">
      <t>チュウ</t>
    </rPh>
    <phoneticPr fontId="12"/>
  </si>
  <si>
    <t>注3　加算の届出にあたっては、管理者・従業者の勤務の体制及び勤務形態一覧表（別添29-6）及び生活介護における平均障害支援区分等の算定表（別添29-3-1）を添付してください。</t>
    <rPh sb="0" eb="1">
      <t>チュウ</t>
    </rPh>
    <rPh sb="45" eb="46">
      <t>オヨ</t>
    </rPh>
    <phoneticPr fontId="12"/>
  </si>
  <si>
    <t>注２　上記①に該当する者の前年度の平均利用者数が施設の平均利用者数の２０％以上であって、かつ看護職員又は生活支援員を指定基準に加えて、常勤換算方法で１人以上配置している場合に、重度障害者支援加算（Ⅰ）が適用されます。さらに、②に該当する者の前年度の平均利用者数が２人以上の場合に、所定単位数に２２単位の加算が適用されます。　　　</t>
    <rPh sb="0" eb="1">
      <t>チュウ</t>
    </rPh>
    <rPh sb="3" eb="5">
      <t>ジョウキ</t>
    </rPh>
    <rPh sb="7" eb="9">
      <t>ガイトウ</t>
    </rPh>
    <rPh sb="13" eb="16">
      <t>ゼンネンド</t>
    </rPh>
    <rPh sb="17" eb="19">
      <t>ヘイキン</t>
    </rPh>
    <rPh sb="19" eb="22">
      <t>リヨウシャ</t>
    </rPh>
    <rPh sb="22" eb="23">
      <t>スウ</t>
    </rPh>
    <rPh sb="24" eb="26">
      <t>シセツ</t>
    </rPh>
    <rPh sb="27" eb="29">
      <t>ヘイキン</t>
    </rPh>
    <rPh sb="29" eb="32">
      <t>リヨウシャ</t>
    </rPh>
    <rPh sb="32" eb="33">
      <t>スウ</t>
    </rPh>
    <rPh sb="37" eb="39">
      <t>イジョウ</t>
    </rPh>
    <rPh sb="46" eb="48">
      <t>カンゴ</t>
    </rPh>
    <rPh sb="48" eb="50">
      <t>ショクイン</t>
    </rPh>
    <rPh sb="50" eb="51">
      <t>マタ</t>
    </rPh>
    <rPh sb="52" eb="54">
      <t>セイカツ</t>
    </rPh>
    <rPh sb="54" eb="57">
      <t>シエンイン</t>
    </rPh>
    <rPh sb="58" eb="60">
      <t>シテイ</t>
    </rPh>
    <rPh sb="60" eb="62">
      <t>キジュン</t>
    </rPh>
    <rPh sb="63" eb="64">
      <t>クワ</t>
    </rPh>
    <rPh sb="67" eb="69">
      <t>ジョウキン</t>
    </rPh>
    <rPh sb="69" eb="71">
      <t>カンサン</t>
    </rPh>
    <rPh sb="71" eb="73">
      <t>ホウホウ</t>
    </rPh>
    <rPh sb="75" eb="76">
      <t>ニン</t>
    </rPh>
    <rPh sb="76" eb="78">
      <t>イジョウ</t>
    </rPh>
    <rPh sb="78" eb="80">
      <t>ハイチ</t>
    </rPh>
    <rPh sb="84" eb="86">
      <t>バアイ</t>
    </rPh>
    <rPh sb="88" eb="90">
      <t>ジュウド</t>
    </rPh>
    <rPh sb="90" eb="93">
      <t>ショウガイシャ</t>
    </rPh>
    <rPh sb="93" eb="95">
      <t>シエン</t>
    </rPh>
    <rPh sb="95" eb="97">
      <t>カサン</t>
    </rPh>
    <rPh sb="101" eb="103">
      <t>テキヨウ</t>
    </rPh>
    <rPh sb="114" eb="116">
      <t>ガイトウ</t>
    </rPh>
    <rPh sb="120" eb="123">
      <t>ゼンネンド</t>
    </rPh>
    <rPh sb="124" eb="126">
      <t>ヘイキン</t>
    </rPh>
    <rPh sb="126" eb="129">
      <t>リヨウシャ</t>
    </rPh>
    <rPh sb="129" eb="130">
      <t>スウ</t>
    </rPh>
    <rPh sb="132" eb="133">
      <t>ニン</t>
    </rPh>
    <rPh sb="133" eb="135">
      <t>イジョウ</t>
    </rPh>
    <rPh sb="136" eb="138">
      <t>バアイ</t>
    </rPh>
    <rPh sb="140" eb="142">
      <t>ショテイ</t>
    </rPh>
    <rPh sb="142" eb="145">
      <t>タンイスウ</t>
    </rPh>
    <rPh sb="148" eb="150">
      <t>タンイ</t>
    </rPh>
    <rPh sb="151" eb="153">
      <t>カサン</t>
    </rPh>
    <rPh sb="154" eb="156">
      <t>テキヨウ</t>
    </rPh>
    <phoneticPr fontId="12"/>
  </si>
  <si>
    <t>注１　上記に記載した利用者については、加算対象の確認等のため、受給者証の写しを添付してください。</t>
    <rPh sb="0" eb="1">
      <t>チュウ</t>
    </rPh>
    <rPh sb="3" eb="5">
      <t>ジョウキ</t>
    </rPh>
    <rPh sb="6" eb="8">
      <t>キサイ</t>
    </rPh>
    <rPh sb="10" eb="13">
      <t>リヨウシャ</t>
    </rPh>
    <rPh sb="26" eb="27">
      <t>トウ</t>
    </rPh>
    <phoneticPr fontId="12"/>
  </si>
  <si>
    <t>②区分６に該当し、かつ気管切開を伴う人工呼吸器による呼吸管理が必要な者又は重症心身障がい者の該当の有無
（該当者は受給者証に「重度支援(身体・重度)」と記載されています）</t>
    <rPh sb="1" eb="3">
      <t>クブン</t>
    </rPh>
    <rPh sb="5" eb="7">
      <t>ガイトウ</t>
    </rPh>
    <rPh sb="11" eb="13">
      <t>キカン</t>
    </rPh>
    <rPh sb="13" eb="15">
      <t>セッカイ</t>
    </rPh>
    <rPh sb="16" eb="17">
      <t>トモナ</t>
    </rPh>
    <rPh sb="18" eb="20">
      <t>ジンコウ</t>
    </rPh>
    <rPh sb="20" eb="22">
      <t>コキュウ</t>
    </rPh>
    <rPh sb="22" eb="23">
      <t>キ</t>
    </rPh>
    <rPh sb="26" eb="28">
      <t>コキュウ</t>
    </rPh>
    <rPh sb="28" eb="30">
      <t>カンリ</t>
    </rPh>
    <rPh sb="31" eb="33">
      <t>ヒツヨウ</t>
    </rPh>
    <rPh sb="34" eb="35">
      <t>モノ</t>
    </rPh>
    <rPh sb="35" eb="36">
      <t>マタ</t>
    </rPh>
    <rPh sb="37" eb="39">
      <t>ジュウショウ</t>
    </rPh>
    <rPh sb="39" eb="41">
      <t>シンシン</t>
    </rPh>
    <rPh sb="41" eb="42">
      <t>ショウ</t>
    </rPh>
    <rPh sb="44" eb="45">
      <t>シャ</t>
    </rPh>
    <rPh sb="46" eb="48">
      <t>ガイトウ</t>
    </rPh>
    <rPh sb="49" eb="51">
      <t>ウム</t>
    </rPh>
    <rPh sb="53" eb="56">
      <t>ガイトウシャ</t>
    </rPh>
    <rPh sb="57" eb="61">
      <t>ジュキュウシャショウ</t>
    </rPh>
    <rPh sb="63" eb="65">
      <t>ジュウド</t>
    </rPh>
    <rPh sb="65" eb="67">
      <t>シエン</t>
    </rPh>
    <rPh sb="68" eb="70">
      <t>シンタイ</t>
    </rPh>
    <rPh sb="71" eb="73">
      <t>ジュウド</t>
    </rPh>
    <rPh sb="76" eb="78">
      <t>キサイ</t>
    </rPh>
    <phoneticPr fontId="12"/>
  </si>
  <si>
    <t>①医師意見書により特別な医療が必要であるとされる者の該当の有無
（該当者は受給者証に「重度支援（身体・基本）」と記載されています）</t>
    <rPh sb="1" eb="3">
      <t>イシ</t>
    </rPh>
    <rPh sb="3" eb="6">
      <t>イケンショ</t>
    </rPh>
    <rPh sb="9" eb="11">
      <t>トクベツ</t>
    </rPh>
    <rPh sb="12" eb="14">
      <t>イリョウ</t>
    </rPh>
    <rPh sb="15" eb="17">
      <t>ヒツヨウ</t>
    </rPh>
    <rPh sb="24" eb="25">
      <t>モノ</t>
    </rPh>
    <rPh sb="26" eb="28">
      <t>ガイトウ</t>
    </rPh>
    <rPh sb="29" eb="31">
      <t>ウム</t>
    </rPh>
    <rPh sb="33" eb="36">
      <t>ガイトウシャ</t>
    </rPh>
    <rPh sb="37" eb="41">
      <t>ジュキュウシャショウ</t>
    </rPh>
    <rPh sb="43" eb="45">
      <t>ジュウド</t>
    </rPh>
    <rPh sb="45" eb="47">
      <t>シエン</t>
    </rPh>
    <rPh sb="48" eb="50">
      <t>シンタイ</t>
    </rPh>
    <rPh sb="51" eb="53">
      <t>キホン</t>
    </rPh>
    <rPh sb="56" eb="58">
      <t>キサイ</t>
    </rPh>
    <phoneticPr fontId="12"/>
  </si>
  <si>
    <t>人員体制（生活介護の人員配置体制加算の内容）</t>
    <phoneticPr fontId="12"/>
  </si>
  <si>
    <t>下記の②に該当する者の前年度の平均利用者数</t>
    <rPh sb="0" eb="2">
      <t>カキ</t>
    </rPh>
    <rPh sb="5" eb="7">
      <t>ガイトウ</t>
    </rPh>
    <rPh sb="9" eb="10">
      <t>モノ</t>
    </rPh>
    <rPh sb="11" eb="14">
      <t>ゼンネンド</t>
    </rPh>
    <rPh sb="15" eb="17">
      <t>ヘイキン</t>
    </rPh>
    <rPh sb="17" eb="20">
      <t>リヨウシャ</t>
    </rPh>
    <rPh sb="20" eb="21">
      <t>スウ</t>
    </rPh>
    <phoneticPr fontId="12"/>
  </si>
  <si>
    <t>下記の①に該当する者の前年度の平均利用者数</t>
    <rPh sb="0" eb="2">
      <t>カキ</t>
    </rPh>
    <rPh sb="5" eb="7">
      <t>ガイトウ</t>
    </rPh>
    <rPh sb="9" eb="10">
      <t>モノ</t>
    </rPh>
    <rPh sb="11" eb="14">
      <t>ゼンネンド</t>
    </rPh>
    <rPh sb="15" eb="17">
      <t>ヘイキン</t>
    </rPh>
    <rPh sb="17" eb="20">
      <t>リヨウシャ</t>
    </rPh>
    <rPh sb="20" eb="21">
      <t>スウ</t>
    </rPh>
    <phoneticPr fontId="12"/>
  </si>
  <si>
    <t>当該施設（又はサービス提供単位）の平均障害支援区分</t>
    <rPh sb="0" eb="2">
      <t>トウガイ</t>
    </rPh>
    <rPh sb="2" eb="4">
      <t>シセツ</t>
    </rPh>
    <rPh sb="5" eb="6">
      <t>マタ</t>
    </rPh>
    <rPh sb="11" eb="13">
      <t>テイキョウ</t>
    </rPh>
    <rPh sb="13" eb="15">
      <t>タンイ</t>
    </rPh>
    <rPh sb="17" eb="19">
      <t>ヘイキン</t>
    </rPh>
    <rPh sb="19" eb="21">
      <t>ショウガイ</t>
    </rPh>
    <rPh sb="21" eb="23">
      <t>シエン</t>
    </rPh>
    <rPh sb="23" eb="25">
      <t>クブン</t>
    </rPh>
    <phoneticPr fontId="12"/>
  </si>
  <si>
    <t>うち２０％にあたる人数</t>
    <rPh sb="9" eb="11">
      <t>ニンズウ</t>
    </rPh>
    <phoneticPr fontId="12"/>
  </si>
  <si>
    <t>当該施設（又はサービス提供単位）の前年度の平均利用者数</t>
    <rPh sb="0" eb="2">
      <t>トウガイ</t>
    </rPh>
    <rPh sb="2" eb="4">
      <t>シセツ</t>
    </rPh>
    <rPh sb="5" eb="6">
      <t>マタ</t>
    </rPh>
    <rPh sb="11" eb="13">
      <t>テイキョウ</t>
    </rPh>
    <rPh sb="13" eb="15">
      <t>タンイ</t>
    </rPh>
    <rPh sb="17" eb="20">
      <t>ゼンネンド</t>
    </rPh>
    <rPh sb="21" eb="23">
      <t>ヘイキン</t>
    </rPh>
    <rPh sb="23" eb="26">
      <t>リヨウシャ</t>
    </rPh>
    <rPh sb="26" eb="27">
      <t>スウ</t>
    </rPh>
    <phoneticPr fontId="12"/>
  </si>
  <si>
    <t>施設の所在地</t>
    <rPh sb="0" eb="2">
      <t>シセツ</t>
    </rPh>
    <rPh sb="3" eb="6">
      <t>ショザイチ</t>
    </rPh>
    <phoneticPr fontId="12"/>
  </si>
  <si>
    <t>複数のサービス提供単位を設定する場合はその単位名</t>
    <rPh sb="0" eb="2">
      <t>フクスウ</t>
    </rPh>
    <rPh sb="7" eb="9">
      <t>テイキョウ</t>
    </rPh>
    <rPh sb="9" eb="11">
      <t>タンイ</t>
    </rPh>
    <rPh sb="12" eb="14">
      <t>セッテイ</t>
    </rPh>
    <rPh sb="16" eb="18">
      <t>バアイ</t>
    </rPh>
    <rPh sb="21" eb="23">
      <t>タンイ</t>
    </rPh>
    <rPh sb="23" eb="24">
      <t>メイ</t>
    </rPh>
    <phoneticPr fontId="12"/>
  </si>
  <si>
    <t>施設の名称</t>
    <rPh sb="0" eb="2">
      <t>シセツ</t>
    </rPh>
    <rPh sb="3" eb="5">
      <t>メイショウ</t>
    </rPh>
    <phoneticPr fontId="12"/>
  </si>
  <si>
    <t>施設入所支援　</t>
    <rPh sb="0" eb="2">
      <t>シセツ</t>
    </rPh>
    <rPh sb="2" eb="4">
      <t>ニュウショ</t>
    </rPh>
    <rPh sb="4" eb="6">
      <t>シエン</t>
    </rPh>
    <phoneticPr fontId="12"/>
  </si>
  <si>
    <t>サービスの種類</t>
    <rPh sb="5" eb="7">
      <t>シュルイ</t>
    </rPh>
    <phoneticPr fontId="12"/>
  </si>
  <si>
    <t>重度障害者の状況</t>
    <rPh sb="0" eb="2">
      <t>ジュウド</t>
    </rPh>
    <rPh sb="2" eb="5">
      <t>ショウガイシャ</t>
    </rPh>
    <rPh sb="4" eb="5">
      <t>シャ</t>
    </rPh>
    <rPh sb="6" eb="8">
      <t>ジョウキョウ</t>
    </rPh>
    <phoneticPr fontId="12"/>
  </si>
  <si>
    <t>重度障害者支援加算Ⅰに関する届出書</t>
    <rPh sb="0" eb="2">
      <t>ジュウド</t>
    </rPh>
    <rPh sb="2" eb="5">
      <t>ショウガイシャ</t>
    </rPh>
    <rPh sb="5" eb="7">
      <t>シエン</t>
    </rPh>
    <rPh sb="7" eb="9">
      <t>カサン</t>
    </rPh>
    <rPh sb="11" eb="12">
      <t>カン</t>
    </rPh>
    <rPh sb="14" eb="16">
      <t>トドケデ</t>
    </rPh>
    <rPh sb="16" eb="17">
      <t>ショ</t>
    </rPh>
    <phoneticPr fontId="12"/>
  </si>
  <si>
    <t>（別添15）</t>
    <rPh sb="1" eb="3">
      <t>ベッテン</t>
    </rPh>
    <phoneticPr fontId="12"/>
  </si>
  <si>
    <t>　　(上記の手帳の写しを添付してください。）</t>
    <rPh sb="3" eb="5">
      <t>ジョウキ</t>
    </rPh>
    <rPh sb="6" eb="8">
      <t>テチョウ</t>
    </rPh>
    <rPh sb="9" eb="10">
      <t>ウツ</t>
    </rPh>
    <rPh sb="12" eb="14">
      <t>テンプ</t>
    </rPh>
    <phoneticPr fontId="12"/>
  </si>
  <si>
    <t>注３　加算の届出にあたっては、管理者・従業者の勤務の体制及び勤務形態一覧表（別添29-6）及び
　　生活介護における平均障害支援区分等の算定表（別添29-3-1）を添付してください。</t>
    <rPh sb="0" eb="1">
      <t>チュウ</t>
    </rPh>
    <rPh sb="45" eb="46">
      <t>オヨ</t>
    </rPh>
    <phoneticPr fontId="12"/>
  </si>
  <si>
    <t>③重症心身障害者の該当の有無</t>
    <rPh sb="1" eb="3">
      <t>ジュウショウ</t>
    </rPh>
    <rPh sb="3" eb="5">
      <t>シンシン</t>
    </rPh>
    <rPh sb="5" eb="6">
      <t>ショウ</t>
    </rPh>
    <rPh sb="6" eb="7">
      <t>ガイ</t>
    </rPh>
    <rPh sb="7" eb="8">
      <t>シャ</t>
    </rPh>
    <rPh sb="9" eb="11">
      <t>ガイトウ</t>
    </rPh>
    <rPh sb="12" eb="14">
      <t>ウム</t>
    </rPh>
    <phoneticPr fontId="12"/>
  </si>
  <si>
    <t>（　　　　　　名）</t>
    <rPh sb="7" eb="8">
      <t>メイ</t>
    </rPh>
    <phoneticPr fontId="12"/>
  </si>
  <si>
    <t>２名　以上　⇒</t>
    <rPh sb="1" eb="2">
      <t>メイ</t>
    </rPh>
    <rPh sb="3" eb="5">
      <t>イジョウ</t>
    </rPh>
    <phoneticPr fontId="12"/>
  </si>
  <si>
    <t>該当・非該当</t>
    <rPh sb="0" eb="2">
      <t>ガイトウ</t>
    </rPh>
    <rPh sb="3" eb="6">
      <t>ヒガイトウ</t>
    </rPh>
    <phoneticPr fontId="12"/>
  </si>
  <si>
    <t>３人　以上　⇒</t>
    <rPh sb="1" eb="2">
      <t>ニン</t>
    </rPh>
    <rPh sb="3" eb="5">
      <t>イジョウ</t>
    </rPh>
    <phoneticPr fontId="12"/>
  </si>
  <si>
    <t>重度障害者等の状況</t>
    <rPh sb="0" eb="2">
      <t>ジュウド</t>
    </rPh>
    <rPh sb="2" eb="3">
      <t>ショウ</t>
    </rPh>
    <rPh sb="3" eb="4">
      <t>ガイ</t>
    </rPh>
    <rPh sb="4" eb="5">
      <t>シャ</t>
    </rPh>
    <rPh sb="5" eb="6">
      <t>トウ</t>
    </rPh>
    <rPh sb="7" eb="9">
      <t>ジョウキョウ</t>
    </rPh>
    <phoneticPr fontId="12"/>
  </si>
  <si>
    <t>（別添15－１）</t>
    <rPh sb="1" eb="3">
      <t>ベッテン</t>
    </rPh>
    <phoneticPr fontId="12"/>
  </si>
  <si>
    <t>１　新規　　　　　　　　　２　変更　　　　　　　　　　３　終了</t>
    <rPh sb="2" eb="4">
      <t>シンキ</t>
    </rPh>
    <rPh sb="15" eb="17">
      <t>ヘンコウ</t>
    </rPh>
    <rPh sb="29" eb="31">
      <t>シュウリョウ</t>
    </rPh>
    <phoneticPr fontId="12"/>
  </si>
  <si>
    <t>（別添15-2）</t>
    <rPh sb="1" eb="3">
      <t>ベッテン</t>
    </rPh>
    <phoneticPr fontId="12"/>
  </si>
  <si>
    <t>　　　　基礎研修修了者配置と同等の扱いとします。</t>
    <rPh sb="11" eb="13">
      <t>ハイチ</t>
    </rPh>
    <phoneticPr fontId="12"/>
  </si>
  <si>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1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</si>
  <si>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2"/>
  </si>
  <si>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12"/>
  </si>
  <si>
    <t>（別添15-3）</t>
    <rPh sb="1" eb="3">
      <t>ベッテン</t>
    </rPh>
    <phoneticPr fontId="12"/>
  </si>
  <si>
    <t>ホーム５</t>
    <phoneticPr fontId="2"/>
  </si>
  <si>
    <t>〇</t>
  </si>
  <si>
    <t>員数</t>
    <rPh sb="0" eb="2">
      <t>インスウ</t>
    </rPh>
    <phoneticPr fontId="2"/>
  </si>
  <si>
    <t>〇　年度実績がない住居は、別添９－２の項目にも入力し、併せてご提出ください。</t>
    <rPh sb="2" eb="4">
      <t>ネンド</t>
    </rPh>
    <rPh sb="4" eb="6">
      <t>ジッセキ</t>
    </rPh>
    <rPh sb="9" eb="11">
      <t>ジュウキョ</t>
    </rPh>
    <rPh sb="13" eb="15">
      <t>ベッテン</t>
    </rPh>
    <rPh sb="19" eb="21">
      <t>コウモク</t>
    </rPh>
    <rPh sb="23" eb="25">
      <t>ニュウリョク</t>
    </rPh>
    <rPh sb="27" eb="28">
      <t>アワ</t>
    </rPh>
    <rPh sb="31" eb="33">
      <t>テイシュツ</t>
    </rPh>
    <phoneticPr fontId="2"/>
  </si>
  <si>
    <r>
      <t>注3　事業所が</t>
    </r>
    <r>
      <rPr>
        <sz val="11"/>
        <color indexed="8"/>
        <rFont val="BIZ UDPゴシック"/>
        <family val="3"/>
        <charset val="128"/>
      </rPr>
      <t>「新設又は増改築の時点から1年以上」の場合は、昨</t>
    </r>
    <r>
      <rPr>
        <u/>
        <sz val="11"/>
        <color indexed="8"/>
        <rFont val="BIZ UDPゴシック"/>
        <family val="3"/>
        <charset val="128"/>
      </rPr>
      <t>年度（4月～3月）（若しくは直近１２月）の期間を入力してください。</t>
    </r>
    <rPh sb="0" eb="1">
      <t>チュウ</t>
    </rPh>
    <rPh sb="3" eb="6">
      <t>ジギョウショ</t>
    </rPh>
    <rPh sb="26" eb="28">
      <t>バアイ</t>
    </rPh>
    <rPh sb="30" eb="33">
      <t>サクネンド</t>
    </rPh>
    <rPh sb="31" eb="33">
      <t>ネンド</t>
    </rPh>
    <rPh sb="35" eb="36">
      <t>ガツ</t>
    </rPh>
    <rPh sb="38" eb="39">
      <t>ガツ</t>
    </rPh>
    <rPh sb="41" eb="42">
      <t>モ</t>
    </rPh>
    <rPh sb="45" eb="47">
      <t>チョッキン</t>
    </rPh>
    <rPh sb="49" eb="50">
      <t>ツキ</t>
    </rPh>
    <rPh sb="52" eb="54">
      <t>キカン</t>
    </rPh>
    <rPh sb="55" eb="57">
      <t>ニュウリョク</t>
    </rPh>
    <phoneticPr fontId="12"/>
  </si>
  <si>
    <r>
      <t>注2　事業所が</t>
    </r>
    <r>
      <rPr>
        <sz val="11"/>
        <color indexed="8"/>
        <rFont val="BIZ UDPゴシック"/>
        <family val="3"/>
        <charset val="128"/>
      </rPr>
      <t>「新設又は増改築の時点から6ヶ月以上1年未満」の場合は、申請（届出）の</t>
    </r>
    <r>
      <rPr>
        <u/>
        <sz val="11"/>
        <color indexed="8"/>
        <rFont val="BIZ UDPゴシック"/>
        <family val="3"/>
        <charset val="128"/>
      </rPr>
      <t>直近6月の期間を記入してください。</t>
    </r>
    <rPh sb="0" eb="1">
      <t>チュウ</t>
    </rPh>
    <rPh sb="3" eb="6">
      <t>ジギョウショ</t>
    </rPh>
    <rPh sb="8" eb="10">
      <t>シンセツ</t>
    </rPh>
    <rPh sb="10" eb="11">
      <t>マタ</t>
    </rPh>
    <rPh sb="12" eb="15">
      <t>ゾウカイチク</t>
    </rPh>
    <rPh sb="16" eb="18">
      <t>ジテン</t>
    </rPh>
    <rPh sb="22" eb="25">
      <t>ゲツイジョウ</t>
    </rPh>
    <rPh sb="26" eb="27">
      <t>ネン</t>
    </rPh>
    <rPh sb="27" eb="29">
      <t>ミマン</t>
    </rPh>
    <rPh sb="31" eb="33">
      <t>バアイ</t>
    </rPh>
    <rPh sb="35" eb="37">
      <t>シンセイ</t>
    </rPh>
    <rPh sb="38" eb="40">
      <t>トドケデ</t>
    </rPh>
    <rPh sb="42" eb="44">
      <t>チョッキン</t>
    </rPh>
    <rPh sb="45" eb="46">
      <t>ゲツ</t>
    </rPh>
    <rPh sb="47" eb="49">
      <t>キカン</t>
    </rPh>
    <rPh sb="50" eb="52">
      <t>キニュウ</t>
    </rPh>
    <phoneticPr fontId="12"/>
  </si>
  <si>
    <r>
      <rPr>
        <sz val="11"/>
        <color indexed="8"/>
        <rFont val="BIZ UDPゴシック"/>
        <family val="3"/>
        <charset val="128"/>
      </rPr>
      <t>夜間支援等体制</t>
    </r>
    <r>
      <rPr>
        <sz val="12"/>
        <color indexed="8"/>
        <rFont val="BIZ UDPゴシック"/>
        <family val="3"/>
        <charset val="128"/>
      </rPr>
      <t xml:space="preserve">
加算上</t>
    </r>
    <rPh sb="0" eb="2">
      <t>ヤカン</t>
    </rPh>
    <rPh sb="2" eb="4">
      <t>シエン</t>
    </rPh>
    <rPh sb="4" eb="5">
      <t>トウ</t>
    </rPh>
    <rPh sb="5" eb="7">
      <t>タイセイ</t>
    </rPh>
    <rPh sb="8" eb="10">
      <t>カサン</t>
    </rPh>
    <rPh sb="10" eb="11">
      <t>ジョウ</t>
    </rPh>
    <phoneticPr fontId="2"/>
  </si>
  <si>
    <t>　　　　　　　　　　　（※　別添９-1．9-2の該当項目入力後、併せてご提出ください。）</t>
    <rPh sb="14" eb="16">
      <t>ベッテン</t>
    </rPh>
    <rPh sb="24" eb="26">
      <t>ガイトウ</t>
    </rPh>
    <rPh sb="26" eb="28">
      <t>コウモク</t>
    </rPh>
    <rPh sb="28" eb="30">
      <t>ニュウリョク</t>
    </rPh>
    <rPh sb="30" eb="31">
      <t>ゴ</t>
    </rPh>
    <rPh sb="32" eb="33">
      <t>アワ</t>
    </rPh>
    <rPh sb="36" eb="38">
      <t>テイシュツ</t>
    </rPh>
    <phoneticPr fontId="2"/>
  </si>
  <si>
    <r>
      <t>　※　</t>
    </r>
    <r>
      <rPr>
        <b/>
        <u/>
        <sz val="20"/>
        <color theme="1"/>
        <rFont val="BIZ UDPゴシック"/>
        <family val="3"/>
        <charset val="128"/>
      </rPr>
      <t>「前年度（前年４／１～３／３１）の実績がない住居」ごとに</t>
    </r>
    <r>
      <rPr>
        <sz val="20"/>
        <color theme="1"/>
        <rFont val="BIZ UDPゴシック"/>
        <family val="3"/>
        <charset val="128"/>
      </rPr>
      <t>、入力してください。</t>
    </r>
    <rPh sb="4" eb="7">
      <t>ゼンネンド</t>
    </rPh>
    <rPh sb="8" eb="10">
      <t>ゼンネン</t>
    </rPh>
    <rPh sb="20" eb="22">
      <t>ジッセキ</t>
    </rPh>
    <rPh sb="25" eb="27">
      <t>ジュウキョ</t>
    </rPh>
    <rPh sb="32" eb="34">
      <t>ニュウリョク</t>
    </rPh>
    <phoneticPr fontId="2"/>
  </si>
  <si>
    <t>別添9－１</t>
    <rPh sb="0" eb="2">
      <t>ベッテン</t>
    </rPh>
    <phoneticPr fontId="2"/>
  </si>
  <si>
    <t>別添9－２</t>
    <rPh sb="0" eb="2">
      <t>ベッテン</t>
    </rPh>
    <phoneticPr fontId="2"/>
  </si>
  <si>
    <t>事業所の
配置割合</t>
    <rPh sb="0" eb="3">
      <t>ジギョウショ</t>
    </rPh>
    <rPh sb="5" eb="7">
      <t>ハイチ</t>
    </rPh>
    <rPh sb="7" eb="9">
      <t>ワリアイ</t>
    </rPh>
    <phoneticPr fontId="2"/>
  </si>
  <si>
    <t>中核人材養成研修修了者　配置</t>
    <rPh sb="0" eb="2">
      <t>チュウカク</t>
    </rPh>
    <rPh sb="2" eb="4">
      <t>ジンザイ</t>
    </rPh>
    <rPh sb="4" eb="6">
      <t>ヨウセイ</t>
    </rPh>
    <rPh sb="6" eb="8">
      <t>ケンシュウ</t>
    </rPh>
    <rPh sb="8" eb="11">
      <t>シュウリョウシャ</t>
    </rPh>
    <rPh sb="12" eb="14">
      <t>ハイチ</t>
    </rPh>
    <phoneticPr fontId="2"/>
  </si>
  <si>
    <t>人</t>
    <rPh sb="0" eb="1">
      <t>ヒト</t>
    </rPh>
    <phoneticPr fontId="2"/>
  </si>
  <si>
    <t>人員配置体制</t>
    <rPh sb="0" eb="2">
      <t>ジンイン</t>
    </rPh>
    <rPh sb="2" eb="4">
      <t>ハイチ</t>
    </rPh>
    <rPh sb="4" eb="6">
      <t>タイセイ</t>
    </rPh>
    <phoneticPr fontId="2"/>
  </si>
  <si>
    <t>置くべき従業者
（常勤換算方法）</t>
    <rPh sb="0" eb="1">
      <t>オ</t>
    </rPh>
    <rPh sb="4" eb="7">
      <t>ジュウギョウシャ</t>
    </rPh>
    <rPh sb="9" eb="11">
      <t>ジョウキン</t>
    </rPh>
    <rPh sb="11" eb="13">
      <t>カンサン</t>
    </rPh>
    <rPh sb="13" eb="15">
      <t>ホウホウ</t>
    </rPh>
    <phoneticPr fontId="2"/>
  </si>
  <si>
    <t>＜</t>
    <phoneticPr fontId="2"/>
  </si>
  <si>
    <t>　　　　人</t>
    <rPh sb="4" eb="5">
      <t>ヒト</t>
    </rPh>
    <phoneticPr fontId="2"/>
  </si>
  <si>
    <t>経過措置の有無</t>
    <rPh sb="0" eb="2">
      <t>ケイカ</t>
    </rPh>
    <rPh sb="2" eb="4">
      <t>ソチ</t>
    </rPh>
    <rPh sb="5" eb="7">
      <t>ウム</t>
    </rPh>
    <phoneticPr fontId="2"/>
  </si>
  <si>
    <t>あり　・　なし</t>
    <phoneticPr fontId="2"/>
  </si>
  <si>
    <t>※R7.3.31まで</t>
    <phoneticPr fontId="2"/>
  </si>
  <si>
    <t>生活支援員の配置
（実人数）</t>
    <rPh sb="0" eb="2">
      <t>セイカツ</t>
    </rPh>
    <rPh sb="2" eb="4">
      <t>シエン</t>
    </rPh>
    <rPh sb="4" eb="5">
      <t>イン</t>
    </rPh>
    <rPh sb="6" eb="8">
      <t>ハイチ</t>
    </rPh>
    <rPh sb="10" eb="11">
      <t>ジツ</t>
    </rPh>
    <rPh sb="11" eb="13">
      <t>ニンズウ</t>
    </rPh>
    <phoneticPr fontId="2"/>
  </si>
  <si>
    <t>・</t>
    <phoneticPr fontId="2"/>
  </si>
  <si>
    <t>基礎研修修了者
の配置（実人数）</t>
    <rPh sb="0" eb="2">
      <t>キソ</t>
    </rPh>
    <rPh sb="2" eb="4">
      <t>ケンシュウ</t>
    </rPh>
    <rPh sb="4" eb="7">
      <t>シュウリョウシャ</t>
    </rPh>
    <rPh sb="9" eb="11">
      <t>ハイチ</t>
    </rPh>
    <rPh sb="12" eb="13">
      <t>ジツ</t>
    </rPh>
    <rPh sb="13" eb="15">
      <t>ニンズウ</t>
    </rPh>
    <phoneticPr fontId="2"/>
  </si>
  <si>
    <t>はい　・　いいえ</t>
    <phoneticPr fontId="2"/>
  </si>
  <si>
    <t>生活支援員のうち20％
以上の基礎研修修了者
を配置している</t>
    <rPh sb="0" eb="2">
      <t>セイカツ</t>
    </rPh>
    <rPh sb="2" eb="4">
      <t>シエン</t>
    </rPh>
    <rPh sb="4" eb="5">
      <t>イン</t>
    </rPh>
    <rPh sb="12" eb="14">
      <t>イジョウ</t>
    </rPh>
    <rPh sb="15" eb="17">
      <t>キソ</t>
    </rPh>
    <rPh sb="17" eb="19">
      <t>ケンシュウ</t>
    </rPh>
    <rPh sb="19" eb="22">
      <t>シュウリョウシャ</t>
    </rPh>
    <rPh sb="24" eb="26">
      <t>ハイチ</t>
    </rPh>
    <phoneticPr fontId="2"/>
  </si>
  <si>
    <t>２　加算算定区分</t>
    <rPh sb="2" eb="4">
      <t>カサン</t>
    </rPh>
    <rPh sb="4" eb="6">
      <t>サンテイ</t>
    </rPh>
    <rPh sb="6" eb="8">
      <t>クブン</t>
    </rPh>
    <phoneticPr fontId="2"/>
  </si>
  <si>
    <t>４　配置状況①
　（実践研修修了者）</t>
    <rPh sb="2" eb="4">
      <t>ハイチ</t>
    </rPh>
    <rPh sb="4" eb="6">
      <t>ジョウキョウ</t>
    </rPh>
    <rPh sb="10" eb="12">
      <t>ジッセン</t>
    </rPh>
    <rPh sb="12" eb="14">
      <t>ケンシュウ</t>
    </rPh>
    <rPh sb="14" eb="17">
      <t>シュウリョウシャ</t>
    </rPh>
    <phoneticPr fontId="12"/>
  </si>
  <si>
    <t>５　配置状況②
　（基礎研修修了者）</t>
    <phoneticPr fontId="2"/>
  </si>
  <si>
    <t>６　配置状況③
　（中核人材養成研修
　　修了者）</t>
    <rPh sb="2" eb="4">
      <t>ハイチ</t>
    </rPh>
    <rPh sb="4" eb="6">
      <t>ジョウキョウ</t>
    </rPh>
    <rPh sb="10" eb="12">
      <t>チュウカク</t>
    </rPh>
    <rPh sb="12" eb="14">
      <t>ジンザイ</t>
    </rPh>
    <rPh sb="14" eb="16">
      <t>ヨウセイ</t>
    </rPh>
    <rPh sb="16" eb="18">
      <t>ケンシュウ</t>
    </rPh>
    <rPh sb="21" eb="24">
      <t>シュウリョウシャ</t>
    </rPh>
    <phoneticPr fontId="2"/>
  </si>
  <si>
    <t>（　1.5:1　／　1.7:1　／　2:1　／　2.5:1
　／　3:1　／　5:1　／　6:1　）</t>
    <phoneticPr fontId="12"/>
  </si>
  <si>
    <t>３　支援に必要な人員の数</t>
    <rPh sb="2" eb="4">
      <t>シエン</t>
    </rPh>
    <rPh sb="5" eb="7">
      <t>ヒツヨウ</t>
    </rPh>
    <rPh sb="8" eb="10">
      <t>ジンイン</t>
    </rPh>
    <rPh sb="11" eb="12">
      <t>カズ</t>
    </rPh>
    <phoneticPr fontId="2"/>
  </si>
  <si>
    <t>事業所の配置人数
（常勤換算方法）</t>
    <rPh sb="0" eb="3">
      <t>ジギョウショ</t>
    </rPh>
    <rPh sb="4" eb="6">
      <t>ハイチ</t>
    </rPh>
    <rPh sb="6" eb="8">
      <t>ニンズウ</t>
    </rPh>
    <rPh sb="10" eb="12">
      <t>ジョウキン</t>
    </rPh>
    <rPh sb="12" eb="14">
      <t>カンサン</t>
    </rPh>
    <rPh sb="14" eb="16">
      <t>ホウホウ</t>
    </rPh>
    <phoneticPr fontId="2"/>
  </si>
  <si>
    <t>配置人数
（実人数）</t>
    <rPh sb="0" eb="2">
      <t>ハイチ</t>
    </rPh>
    <rPh sb="2" eb="4">
      <t>ニンズウ</t>
    </rPh>
    <rPh sb="6" eb="7">
      <t>ジツ</t>
    </rPh>
    <rPh sb="7" eb="9">
      <t>ニンズウ</t>
    </rPh>
    <phoneticPr fontId="2"/>
  </si>
  <si>
    <t>配置人数
（実人数）</t>
    <rPh sb="0" eb="2">
      <t>ハイチ</t>
    </rPh>
    <rPh sb="2" eb="3">
      <t>ニン</t>
    </rPh>
    <rPh sb="3" eb="4">
      <t>スウ</t>
    </rPh>
    <rPh sb="6" eb="7">
      <t>ジツ</t>
    </rPh>
    <rPh sb="7" eb="9">
      <t>ニンズウ</t>
    </rPh>
    <phoneticPr fontId="2"/>
  </si>
  <si>
    <t>あり　　・　　なし</t>
    <phoneticPr fontId="2"/>
  </si>
  <si>
    <t>1.5:１　又は　1.7：1　以上　⇒</t>
    <rPh sb="6" eb="7">
      <t>マタ</t>
    </rPh>
    <rPh sb="15" eb="17">
      <t>イジョウ</t>
    </rPh>
    <phoneticPr fontId="12"/>
  </si>
  <si>
    <t>重度障害者支援加算（Ⅰ）に関する届出書（生活介護）</t>
    <rPh sb="0" eb="2">
      <t>ジュウド</t>
    </rPh>
    <rPh sb="2" eb="5">
      <t>ショウガイシャ</t>
    </rPh>
    <rPh sb="5" eb="7">
      <t>シエン</t>
    </rPh>
    <rPh sb="7" eb="9">
      <t>カサン</t>
    </rPh>
    <rPh sb="13" eb="14">
      <t>カン</t>
    </rPh>
    <rPh sb="16" eb="18">
      <t>トドケデ</t>
    </rPh>
    <rPh sb="18" eb="19">
      <t>ショ</t>
    </rPh>
    <rPh sb="20" eb="22">
      <t>セイカツ</t>
    </rPh>
    <rPh sb="22" eb="24">
      <t>カイゴ</t>
    </rPh>
    <phoneticPr fontId="12"/>
  </si>
  <si>
    <t>　　※　指定基準上の人員と生活介護の人員配置体制加算により配置される人員に加え、基礎研修修了者を配置する
　　　必要があることに留意してください。</t>
    <phoneticPr fontId="2"/>
  </si>
  <si>
    <t>研修修了者氏名</t>
    <rPh sb="0" eb="2">
      <t>ケンシュウ</t>
    </rPh>
    <rPh sb="2" eb="5">
      <t>シュウリョウシャ</t>
    </rPh>
    <rPh sb="5" eb="7">
      <t>シメイ</t>
    </rPh>
    <phoneticPr fontId="2"/>
  </si>
  <si>
    <t>◎基礎研修修了者の配置にかかる経過措置について（R7.3.31まで）
　以下の要件をいずれも満たすことで算定できるもの。
　（ア） 利用者に対する支援が１日を通じて適切に確保されるよう、指定基準に規定する人員と人員配置体制加算に
　　より配置される人員に加えて、基礎研修修了者を配置するとともに、実践研修修了者の作成した支援計画シート
　　等に基づき、基礎研修修了者が、強度行動障害を有する者に対して日中に個別の支援を行うこと。
　（イ） （ア）の基礎研修修了者１人の配置につき利用者５人まで算定できることとし、適切な支援を行うため、
　　指定生活介護等の従事者として４時間程度は従事すること。</t>
    <phoneticPr fontId="2"/>
  </si>
  <si>
    <t>（Ⅰ）　　　　　・　　　　　（Ⅱ）</t>
    <phoneticPr fontId="2"/>
  </si>
  <si>
    <t>①　配置状況
　（基礎研修修了者名）</t>
    <rPh sb="2" eb="4">
      <t>ハイチ</t>
    </rPh>
    <rPh sb="4" eb="6">
      <t>ジョウキョウ</t>
    </rPh>
    <rPh sb="9" eb="11">
      <t>キソ</t>
    </rPh>
    <rPh sb="11" eb="13">
      <t>ケンシュウ</t>
    </rPh>
    <rPh sb="13" eb="16">
      <t>シュウリョウシャ</t>
    </rPh>
    <rPh sb="16" eb="17">
      <t>メイ</t>
    </rPh>
    <phoneticPr fontId="12"/>
  </si>
  <si>
    <t>②　配置状況
　（実践研修修了者名）</t>
    <rPh sb="2" eb="4">
      <t>ハイチ</t>
    </rPh>
    <rPh sb="4" eb="6">
      <t>ジョウキョウ</t>
    </rPh>
    <rPh sb="9" eb="11">
      <t>ジッセン</t>
    </rPh>
    <rPh sb="11" eb="13">
      <t>ケンシュウ</t>
    </rPh>
    <rPh sb="13" eb="16">
      <t>シュウリョウシャ</t>
    </rPh>
    <rPh sb="16" eb="17">
      <t>メイ</t>
    </rPh>
    <phoneticPr fontId="12"/>
  </si>
  <si>
    <t>③　配置状況
　（中核人材養成研修
　　修了者名）</t>
    <rPh sb="2" eb="4">
      <t>ハイチ</t>
    </rPh>
    <rPh sb="4" eb="6">
      <t>ジョウキョウ</t>
    </rPh>
    <rPh sb="9" eb="11">
      <t>チュウカク</t>
    </rPh>
    <rPh sb="11" eb="13">
      <t>ジンザイ</t>
    </rPh>
    <rPh sb="13" eb="15">
      <t>ヨウセイ</t>
    </rPh>
    <rPh sb="15" eb="17">
      <t>ケンシュウ</t>
    </rPh>
    <rPh sb="20" eb="23">
      <t>シュウリョウシャ</t>
    </rPh>
    <rPh sb="23" eb="24">
      <t>メイ</t>
    </rPh>
    <phoneticPr fontId="12"/>
  </si>
  <si>
    <t>　　２　研修修了者については、修了証の写しを別途添付してください。</t>
    <rPh sb="4" eb="6">
      <t>ケンシュウ</t>
    </rPh>
    <rPh sb="6" eb="9">
      <t>シュウリョウシャ</t>
    </rPh>
    <rPh sb="15" eb="18">
      <t>シュウリョウショウ</t>
    </rPh>
    <rPh sb="19" eb="20">
      <t>ウツ</t>
    </rPh>
    <rPh sb="22" eb="24">
      <t>ベット</t>
    </rPh>
    <rPh sb="24" eb="26">
      <t>テンプ</t>
    </rPh>
    <phoneticPr fontId="12"/>
  </si>
  <si>
    <t>あり　・　なし　</t>
    <phoneticPr fontId="2"/>
  </si>
  <si>
    <r>
      <t>　　</t>
    </r>
    <r>
      <rPr>
        <sz val="12"/>
        <color rgb="FFFF0000"/>
        <rFont val="HGｺﾞｼｯｸM"/>
        <family val="3"/>
        <charset val="128"/>
      </rPr>
      <t>　</t>
    </r>
    <r>
      <rPr>
        <sz val="12"/>
        <rFont val="HGｺﾞｼｯｸM"/>
        <family val="3"/>
        <charset val="128"/>
      </rPr>
      <t>年　　　月　　　日</t>
    </r>
    <phoneticPr fontId="12"/>
  </si>
  <si>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12"/>
  </si>
  <si>
    <t>異動区分</t>
    <rPh sb="0" eb="1">
      <t>イ</t>
    </rPh>
    <rPh sb="1" eb="2">
      <t>ドウ</t>
    </rPh>
    <rPh sb="2" eb="3">
      <t>ク</t>
    </rPh>
    <rPh sb="3" eb="4">
      <t>ブン</t>
    </rPh>
    <phoneticPr fontId="12"/>
  </si>
  <si>
    <t>１　新規　　　２　継続　　　３　変更　　　４　終了</t>
    <rPh sb="2" eb="4">
      <t>シンキ</t>
    </rPh>
    <rPh sb="9" eb="11">
      <t>ケイゾク</t>
    </rPh>
    <rPh sb="16" eb="18">
      <t>ヘンコウ</t>
    </rPh>
    <rPh sb="23" eb="25">
      <t>シュウリョウ</t>
    </rPh>
    <phoneticPr fontId="12"/>
  </si>
  <si>
    <t>サービスの種類
算定する加算の区分</t>
    <rPh sb="5" eb="7">
      <t>シュルイ</t>
    </rPh>
    <rPh sb="8" eb="10">
      <t>サンテイ</t>
    </rPh>
    <rPh sb="12" eb="14">
      <t>カサン</t>
    </rPh>
    <rPh sb="15" eb="17">
      <t>クブン</t>
    </rPh>
    <phoneticPr fontId="12"/>
  </si>
  <si>
    <t>常勤看護職員等配置加算</t>
    <phoneticPr fontId="12"/>
  </si>
  <si>
    <t>常勤看護職員等配置加算</t>
    <rPh sb="0" eb="2">
      <t>ジョウキン</t>
    </rPh>
    <rPh sb="2" eb="4">
      <t>カンゴ</t>
    </rPh>
    <rPh sb="4" eb="6">
      <t>ショクイン</t>
    </rPh>
    <rPh sb="6" eb="7">
      <t>トウ</t>
    </rPh>
    <rPh sb="7" eb="9">
      <t>ハイチ</t>
    </rPh>
    <rPh sb="9" eb="11">
      <t>カサン</t>
    </rPh>
    <phoneticPr fontId="12"/>
  </si>
  <si>
    <t>看護職員配置加算（Ⅰ）</t>
    <rPh sb="0" eb="2">
      <t>カンゴ</t>
    </rPh>
    <rPh sb="2" eb="4">
      <t>ショクイン</t>
    </rPh>
    <rPh sb="4" eb="6">
      <t>ハイチ</t>
    </rPh>
    <rPh sb="6" eb="8">
      <t>カサン</t>
    </rPh>
    <phoneticPr fontId="12"/>
  </si>
  <si>
    <t>看護職員配置加算（Ⅱ）</t>
    <rPh sb="0" eb="2">
      <t>カンゴ</t>
    </rPh>
    <rPh sb="2" eb="4">
      <t>ショクイン</t>
    </rPh>
    <rPh sb="4" eb="6">
      <t>ハイチ</t>
    </rPh>
    <rPh sb="6" eb="8">
      <t>カサン</t>
    </rPh>
    <phoneticPr fontId="12"/>
  </si>
  <si>
    <t>看護職員配置加算</t>
    <rPh sb="0" eb="2">
      <t>カンゴ</t>
    </rPh>
    <rPh sb="2" eb="4">
      <t>ショクイン</t>
    </rPh>
    <rPh sb="4" eb="6">
      <t>ハイチ</t>
    </rPh>
    <rPh sb="6" eb="8">
      <t>カサン</t>
    </rPh>
    <phoneticPr fontId="12"/>
  </si>
  <si>
    <t>看護職員の配置状況
（常勤換算）</t>
    <rPh sb="0" eb="2">
      <t>カンゴ</t>
    </rPh>
    <rPh sb="2" eb="4">
      <t>ショクイン</t>
    </rPh>
    <rPh sb="5" eb="7">
      <t>ハイチ</t>
    </rPh>
    <rPh sb="7" eb="9">
      <t>ジョウキョウ</t>
    </rPh>
    <rPh sb="11" eb="13">
      <t>ジョウキン</t>
    </rPh>
    <rPh sb="13" eb="15">
      <t>カンザン</t>
    </rPh>
    <phoneticPr fontId="12"/>
  </si>
  <si>
    <t>該当
・
非該当</t>
    <rPh sb="0" eb="2">
      <t>ガイトウ</t>
    </rPh>
    <rPh sb="7" eb="10">
      <t>ヒガイトウ</t>
    </rPh>
    <phoneticPr fontId="12"/>
  </si>
  <si>
    <t>前年度の平均利用者数</t>
    <rPh sb="0" eb="3">
      <t>ゼンネンド</t>
    </rPh>
    <rPh sb="4" eb="10">
      <t>ヘイキンリヨウシャスウ</t>
    </rPh>
    <phoneticPr fontId="12"/>
  </si>
  <si>
    <t>該当
・
非該当</t>
    <phoneticPr fontId="12"/>
  </si>
  <si>
    <t>利用者数を
20で除した数
（必要数）</t>
    <rPh sb="0" eb="2">
      <t>リヨウ</t>
    </rPh>
    <rPh sb="2" eb="3">
      <t>シャ</t>
    </rPh>
    <rPh sb="3" eb="4">
      <t>スウ</t>
    </rPh>
    <rPh sb="9" eb="10">
      <t>ジョ</t>
    </rPh>
    <rPh sb="12" eb="13">
      <t>スウ</t>
    </rPh>
    <rPh sb="15" eb="18">
      <t>ヒツヨウスウ</t>
    </rPh>
    <phoneticPr fontId="12"/>
  </si>
  <si>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</si>
  <si>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12"/>
  </si>
  <si>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12"/>
  </si>
  <si>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12"/>
  </si>
  <si>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12"/>
  </si>
  <si>
    <t>サービス名</t>
    <rPh sb="4" eb="5">
      <t>メイ</t>
    </rPh>
    <phoneticPr fontId="2"/>
  </si>
  <si>
    <t>算定加算</t>
    <rPh sb="0" eb="2">
      <t>サンテイ</t>
    </rPh>
    <rPh sb="2" eb="4">
      <t>カサン</t>
    </rPh>
    <phoneticPr fontId="2"/>
  </si>
  <si>
    <r>
      <rPr>
        <sz val="9"/>
        <rFont val="HGｺﾞｼｯｸM"/>
        <family val="3"/>
        <charset val="128"/>
      </rPr>
      <t>加算区分</t>
    </r>
    <r>
      <rPr>
        <sz val="10"/>
        <rFont val="HGｺﾞｼｯｸM"/>
        <family val="3"/>
        <charset val="128"/>
      </rPr>
      <t xml:space="preserve">
　ア
  イ
  ウ
　エ</t>
    </r>
    <rPh sb="0" eb="2">
      <t>カサン</t>
    </rPh>
    <rPh sb="2" eb="4">
      <t>クブン</t>
    </rPh>
    <phoneticPr fontId="12"/>
  </si>
  <si>
    <r>
      <rPr>
        <sz val="9"/>
        <rFont val="HGｺﾞｼｯｸM"/>
        <family val="3"/>
        <charset val="128"/>
      </rPr>
      <t>加算区分</t>
    </r>
    <r>
      <rPr>
        <sz val="10"/>
        <rFont val="HGｺﾞｼｯｸM"/>
        <family val="3"/>
        <charset val="128"/>
      </rPr>
      <t xml:space="preserve">
オ ⇒ 合計1人以上
　　　かつ
　　　左の必要数以上</t>
    </r>
    <rPh sb="26" eb="27">
      <t>ヒダリ</t>
    </rPh>
    <rPh sb="28" eb="31">
      <t>ヒツヨウスウ</t>
    </rPh>
    <rPh sb="31" eb="33">
      <t>イジョウ</t>
    </rPh>
    <phoneticPr fontId="12"/>
  </si>
  <si>
    <t>看護職員の必要数
（オ　共同生活援助のみ）</t>
    <rPh sb="0" eb="2">
      <t>カンゴ</t>
    </rPh>
    <rPh sb="2" eb="4">
      <t>ショクイン</t>
    </rPh>
    <rPh sb="5" eb="8">
      <t>ヒツヨウスウ</t>
    </rPh>
    <rPh sb="12" eb="18">
      <t>キョウドウセイカツエンジョ</t>
    </rPh>
    <phoneticPr fontId="12"/>
  </si>
  <si>
    <t>看護職員一覧</t>
    <rPh sb="0" eb="2">
      <t>カンゴ</t>
    </rPh>
    <rPh sb="2" eb="4">
      <t>ショクイン</t>
    </rPh>
    <rPh sb="4" eb="6">
      <t>イチラン</t>
    </rPh>
    <phoneticPr fontId="2"/>
  </si>
  <si>
    <t>資格名</t>
    <rPh sb="0" eb="2">
      <t>シカク</t>
    </rPh>
    <rPh sb="2" eb="3">
      <t>メイ</t>
    </rPh>
    <phoneticPr fontId="2"/>
  </si>
  <si>
    <t>氏名</t>
    <rPh sb="0" eb="2">
      <t>シメイ</t>
    </rPh>
    <phoneticPr fontId="2"/>
  </si>
  <si>
    <t>（別添１２）</t>
    <rPh sb="1" eb="3">
      <t>ベッテン</t>
    </rPh>
    <phoneticPr fontId="2"/>
  </si>
  <si>
    <t>（ア）　生活介護</t>
    <rPh sb="6" eb="8">
      <t>カイゴ</t>
    </rPh>
    <phoneticPr fontId="12"/>
  </si>
  <si>
    <t>（イ）　短期入所</t>
    <rPh sb="4" eb="6">
      <t>タンキ</t>
    </rPh>
    <rPh sb="6" eb="8">
      <t>ニュウショ</t>
    </rPh>
    <phoneticPr fontId="12"/>
  </si>
  <si>
    <t>（ウ）　生活訓練</t>
    <rPh sb="4" eb="6">
      <t>セイカツ</t>
    </rPh>
    <rPh sb="6" eb="8">
      <t>クンレン</t>
    </rPh>
    <phoneticPr fontId="12"/>
  </si>
  <si>
    <t>（エ）　宿泊型自立訓練</t>
    <phoneticPr fontId="12"/>
  </si>
  <si>
    <t>（オ）　共同生活援助</t>
    <rPh sb="4" eb="10">
      <t>キョウドウセイカツエンジョ</t>
    </rPh>
    <phoneticPr fontId="12"/>
  </si>
  <si>
    <t>注４　当該加算を算定する生活訓練又は宿泊型自立訓練事業所については、医療連携体制加算の算定対
　　象とはならないため注意すること。</t>
    <rPh sb="0" eb="1">
      <t>チュウ</t>
    </rPh>
    <rPh sb="3" eb="5">
      <t>トウガイ</t>
    </rPh>
    <rPh sb="5" eb="7">
      <t>カサン</t>
    </rPh>
    <rPh sb="8" eb="10">
      <t>サンテイ</t>
    </rPh>
    <rPh sb="12" eb="14">
      <t>セイカツ</t>
    </rPh>
    <rPh sb="14" eb="16">
      <t>クンレン</t>
    </rPh>
    <rPh sb="16" eb="17">
      <t>マタ</t>
    </rPh>
    <rPh sb="18" eb="21">
      <t>シュクハクガタ</t>
    </rPh>
    <rPh sb="21" eb="23">
      <t>ジリツ</t>
    </rPh>
    <rPh sb="23" eb="25">
      <t>クンレン</t>
    </rPh>
    <rPh sb="25" eb="28">
      <t>ジギョウショ</t>
    </rPh>
    <rPh sb="34" eb="36">
      <t>イリョウ</t>
    </rPh>
    <rPh sb="36" eb="38">
      <t>レンケイ</t>
    </rPh>
    <rPh sb="38" eb="40">
      <t>タイセイ</t>
    </rPh>
    <rPh sb="40" eb="42">
      <t>カサン</t>
    </rPh>
    <rPh sb="43" eb="45">
      <t>サンテイ</t>
    </rPh>
    <rPh sb="45" eb="46">
      <t>タイ</t>
    </rPh>
    <rPh sb="49" eb="50">
      <t>ゾウ</t>
    </rPh>
    <rPh sb="58" eb="60">
      <t>チュウイ</t>
    </rPh>
    <phoneticPr fontId="12"/>
  </si>
  <si>
    <t>注５　生活介護の算定においては、常勤換算方法で求めた看護職員の数（小数点以下切り捨て）を乗じ
　　て得た単位数を加算するもの。</t>
    <rPh sb="0" eb="1">
      <t>チュウ</t>
    </rPh>
    <rPh sb="3" eb="5">
      <t>セイカツ</t>
    </rPh>
    <rPh sb="5" eb="7">
      <t>カイゴ</t>
    </rPh>
    <rPh sb="8" eb="10">
      <t>サンテイ</t>
    </rPh>
    <rPh sb="16" eb="18">
      <t>ジョウキン</t>
    </rPh>
    <rPh sb="18" eb="20">
      <t>カンサン</t>
    </rPh>
    <rPh sb="20" eb="22">
      <t>ホウホウ</t>
    </rPh>
    <rPh sb="23" eb="24">
      <t>モト</t>
    </rPh>
    <rPh sb="26" eb="28">
      <t>カンゴ</t>
    </rPh>
    <rPh sb="28" eb="30">
      <t>ショクイン</t>
    </rPh>
    <rPh sb="31" eb="32">
      <t>カズ</t>
    </rPh>
    <rPh sb="33" eb="36">
      <t>ショウスウテン</t>
    </rPh>
    <rPh sb="36" eb="38">
      <t>イカ</t>
    </rPh>
    <rPh sb="38" eb="39">
      <t>キ</t>
    </rPh>
    <rPh sb="40" eb="41">
      <t>ス</t>
    </rPh>
    <rPh sb="44" eb="45">
      <t>ジョウ</t>
    </rPh>
    <rPh sb="50" eb="51">
      <t>エ</t>
    </rPh>
    <rPh sb="52" eb="55">
      <t>タンイスウ</t>
    </rPh>
    <rPh sb="56" eb="58">
      <t>カサン</t>
    </rPh>
    <phoneticPr fontId="12"/>
  </si>
  <si>
    <t>届出内容</t>
    <rPh sb="0" eb="2">
      <t>トドケデ</t>
    </rPh>
    <rPh sb="2" eb="4">
      <t>ナイヨウ</t>
    </rPh>
    <phoneticPr fontId="2"/>
  </si>
  <si>
    <t>（１）　　Ⅱ</t>
    <phoneticPr fontId="2"/>
  </si>
  <si>
    <t>（２）　　Ⅲ</t>
    <phoneticPr fontId="2"/>
  </si>
  <si>
    <r>
      <t xml:space="preserve">　　　強度行動障害支援者養成研修（実践研修）修了者　配置
</t>
    </r>
    <r>
      <rPr>
        <sz val="9"/>
        <rFont val="ＭＳ Ｐゴシック"/>
        <family val="3"/>
        <charset val="128"/>
      </rPr>
      <t>　　　　　（行動援護従業者養成研修修了者を配置した場合を含む）</t>
    </r>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35" eb="37">
      <t>コウドウ</t>
    </rPh>
    <rPh sb="37" eb="39">
      <t>エンゴ</t>
    </rPh>
    <rPh sb="39" eb="42">
      <t>ジュウギョウシャ</t>
    </rPh>
    <rPh sb="42" eb="44">
      <t>ヨウセイ</t>
    </rPh>
    <rPh sb="44" eb="46">
      <t>ケンシュウ</t>
    </rPh>
    <rPh sb="46" eb="49">
      <t>シュウリョウシャ</t>
    </rPh>
    <rPh sb="50" eb="52">
      <t>ハイチ</t>
    </rPh>
    <rPh sb="54" eb="56">
      <t>バアイ</t>
    </rPh>
    <rPh sb="57" eb="58">
      <t>フク</t>
    </rPh>
    <phoneticPr fontId="12"/>
  </si>
  <si>
    <r>
      <t>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phoneticPr fontId="2"/>
  </si>
  <si>
    <t>１０：１以上</t>
    <rPh sb="4" eb="6">
      <t>イジョウ</t>
    </rPh>
    <phoneticPr fontId="12"/>
  </si>
  <si>
    <t>6：１以上</t>
    <rPh sb="3" eb="5">
      <t>イジョウ</t>
    </rPh>
    <phoneticPr fontId="12"/>
  </si>
  <si>
    <t>10：１以上</t>
    <rPh sb="4" eb="6">
      <t>イジョウ</t>
    </rPh>
    <phoneticPr fontId="12"/>
  </si>
  <si>
    <t>年　　月　　日</t>
    <rPh sb="0" eb="1">
      <t>ネン</t>
    </rPh>
    <rPh sb="3" eb="4">
      <t>ツキ</t>
    </rPh>
    <rPh sb="6" eb="7">
      <t>ヒ</t>
    </rPh>
    <phoneticPr fontId="2"/>
  </si>
  <si>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12"/>
  </si>
  <si>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12"/>
  </si>
  <si>
    <t>１　新規　　　　２　変更　　　　３　終了</t>
    <phoneticPr fontId="2"/>
  </si>
  <si>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12"/>
  </si>
  <si>
    <t>強度行動障害支援者養成研修（実践研修）</t>
    <rPh sb="14" eb="16">
      <t>ジッセン</t>
    </rPh>
    <phoneticPr fontId="12"/>
  </si>
  <si>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2"/>
  </si>
  <si>
    <t>喀痰吸引等研修（第３号）</t>
    <rPh sb="0" eb="2">
      <t>カクタン</t>
    </rPh>
    <rPh sb="2" eb="4">
      <t>キュウイン</t>
    </rPh>
    <rPh sb="4" eb="5">
      <t>トウ</t>
    </rPh>
    <rPh sb="5" eb="7">
      <t>ケンシュウ</t>
    </rPh>
    <rPh sb="8" eb="9">
      <t>ダイ</t>
    </rPh>
    <rPh sb="10" eb="11">
      <t>ゴウ</t>
    </rPh>
    <phoneticPr fontId="12"/>
  </si>
  <si>
    <t>中核的人材養成研修修了者　配置</t>
    <phoneticPr fontId="2"/>
  </si>
  <si>
    <t>（　　あり　　・　　なし　　）</t>
    <phoneticPr fontId="2"/>
  </si>
  <si>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12"/>
  </si>
  <si>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12"/>
  </si>
  <si>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12"/>
  </si>
  <si>
    <r>
      <t>今年度の研修要件①</t>
    </r>
    <r>
      <rPr>
        <sz val="10"/>
        <color indexed="8"/>
        <rFont val="ＭＳ ゴシック"/>
        <family val="3"/>
        <charset val="128"/>
      </rPr>
      <t>（※１）</t>
    </r>
    <r>
      <rPr>
        <sz val="12"/>
        <color indexed="8"/>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12"/>
  </si>
  <si>
    <r>
      <t>うち今年度の研修要件②</t>
    </r>
    <r>
      <rPr>
        <sz val="10"/>
        <color indexed="8"/>
        <rFont val="ＭＳ ゴシック"/>
        <family val="3"/>
        <charset val="128"/>
      </rPr>
      <t>（※２）</t>
    </r>
    <r>
      <rPr>
        <sz val="11"/>
        <color indexed="8"/>
        <rFont val="ＭＳ ゴシック"/>
        <family val="3"/>
        <charset val="128"/>
      </rPr>
      <t xml:space="preserve">
を満たしている者の数及び割合</t>
    </r>
    <rPh sb="2" eb="3">
      <t>コン</t>
    </rPh>
    <rPh sb="26" eb="27">
      <t>オヨ</t>
    </rPh>
    <rPh sb="28" eb="30">
      <t>ワリアイ</t>
    </rPh>
    <phoneticPr fontId="12"/>
  </si>
  <si>
    <t>加算区分</t>
    <rPh sb="0" eb="2">
      <t>カサン</t>
    </rPh>
    <rPh sb="2" eb="4">
      <t>クブン</t>
    </rPh>
    <phoneticPr fontId="2"/>
  </si>
  <si>
    <t>Ⅰ　　　・　　　Ⅱ</t>
    <phoneticPr fontId="2"/>
  </si>
  <si>
    <t xml:space="preserve">1.5:1　　　1.7：1　　　2：1　　　2.5：1　　　なし  </t>
    <phoneticPr fontId="12"/>
  </si>
  <si>
    <t>重度障害者支援加算（Ⅱ）・（Ⅲ）に関する届出書
（生活介護・施設入所支援）</t>
    <rPh sb="0" eb="2">
      <t>ジュウド</t>
    </rPh>
    <rPh sb="2" eb="5">
      <t>ショウガイシャ</t>
    </rPh>
    <rPh sb="5" eb="7">
      <t>シエン</t>
    </rPh>
    <rPh sb="7" eb="9">
      <t>カサン</t>
    </rPh>
    <rPh sb="17" eb="18">
      <t>カン</t>
    </rPh>
    <rPh sb="20" eb="22">
      <t>トドケデ</t>
    </rPh>
    <rPh sb="22" eb="23">
      <t>ショ</t>
    </rPh>
    <rPh sb="25" eb="27">
      <t>セイカツ</t>
    </rPh>
    <rPh sb="27" eb="29">
      <t>カイゴ</t>
    </rPh>
    <rPh sb="30" eb="32">
      <t>シセツ</t>
    </rPh>
    <rPh sb="32" eb="34">
      <t>ニュウショ</t>
    </rPh>
    <rPh sb="34" eb="36">
      <t>シエン</t>
    </rPh>
    <phoneticPr fontId="12"/>
  </si>
  <si>
    <t>備考１　「異動区分」「加算算定区分」「支援に必要な人員の数」欄については、該当する番号に○を付してください。</t>
    <rPh sb="11" eb="13">
      <t>カサン</t>
    </rPh>
    <rPh sb="13" eb="15">
      <t>サンテイ</t>
    </rPh>
    <rPh sb="15" eb="17">
      <t>クブン</t>
    </rPh>
    <rPh sb="19" eb="21">
      <t>シエン</t>
    </rPh>
    <rPh sb="22" eb="24">
      <t>ヒツヨウ</t>
    </rPh>
    <rPh sb="25" eb="27">
      <t>ジンイン</t>
    </rPh>
    <rPh sb="28" eb="29">
      <t>カズ</t>
    </rPh>
    <phoneticPr fontId="2"/>
  </si>
  <si>
    <t>　　２　「配置人数」には常勤換算方法又は実人数による数を記載してください。</t>
    <rPh sb="18" eb="19">
      <t>マタ</t>
    </rPh>
    <rPh sb="20" eb="21">
      <t>ジツ</t>
    </rPh>
    <rPh sb="21" eb="23">
      <t>ニンズウ</t>
    </rPh>
    <phoneticPr fontId="2"/>
  </si>
  <si>
    <r>
      <t>　　３　実践研修・基礎研修・中核人材養成研修共に、研修修了者については</t>
    </r>
    <r>
      <rPr>
        <b/>
        <u/>
        <sz val="10"/>
        <rFont val="ＭＳ Ｐゴシック"/>
        <family val="3"/>
        <charset val="128"/>
      </rPr>
      <t>修了証の写し</t>
    </r>
    <r>
      <rPr>
        <sz val="10"/>
        <rFont val="ＭＳ Ｐゴシック"/>
        <family val="3"/>
        <charset val="128"/>
      </rPr>
      <t>を別途添付してください。</t>
    </r>
    <rPh sb="14" eb="16">
      <t>チュウカク</t>
    </rPh>
    <rPh sb="16" eb="18">
      <t>ジンザイ</t>
    </rPh>
    <rPh sb="18" eb="20">
      <t>ヨウセイ</t>
    </rPh>
    <rPh sb="20" eb="22">
      <t>ケンシュウ</t>
    </rPh>
    <rPh sb="22" eb="23">
      <t>トモ</t>
    </rPh>
    <phoneticPr fontId="12"/>
  </si>
  <si>
    <t>（別添９）</t>
    <rPh sb="1" eb="3">
      <t>ベッテン</t>
    </rPh>
    <phoneticPr fontId="12"/>
  </si>
  <si>
    <r>
      <t>（</t>
    </r>
    <r>
      <rPr>
        <u/>
        <sz val="20"/>
        <color theme="1"/>
        <rFont val="BIZ UDPゴシック"/>
        <family val="3"/>
        <charset val="128"/>
      </rPr>
      <t>別添９－１）</t>
    </r>
    <r>
      <rPr>
        <sz val="20"/>
        <color theme="1"/>
        <rFont val="BIZ UDPゴシック"/>
        <family val="3"/>
        <charset val="128"/>
      </rPr>
      <t>　　　　　　　　　　　　　　　　　　</t>
    </r>
    <rPh sb="1" eb="3">
      <t>ベッテン</t>
    </rPh>
    <phoneticPr fontId="2"/>
  </si>
  <si>
    <r>
      <t>（</t>
    </r>
    <r>
      <rPr>
        <u/>
        <sz val="22"/>
        <color theme="1"/>
        <rFont val="BIZ UDPゴシック"/>
        <family val="3"/>
        <charset val="128"/>
      </rPr>
      <t>別添９－２）</t>
    </r>
    <r>
      <rPr>
        <sz val="22"/>
        <color theme="1"/>
        <rFont val="BIZ UDPゴシック"/>
        <family val="3"/>
        <charset val="128"/>
      </rPr>
      <t>　　　　　　　　　　　　　　　　</t>
    </r>
    <rPh sb="1" eb="3">
      <t>ベッテン</t>
    </rPh>
    <phoneticPr fontId="2"/>
  </si>
  <si>
    <t>（別添１０）</t>
    <rPh sb="1" eb="3">
      <t>ベッテン</t>
    </rPh>
    <phoneticPr fontId="12"/>
  </si>
  <si>
    <t>夜間支援従事者
①</t>
    <phoneticPr fontId="12"/>
  </si>
  <si>
    <t>夜間支援従事者
②</t>
    <phoneticPr fontId="12"/>
  </si>
  <si>
    <t>夜間支援従事者
③</t>
    <phoneticPr fontId="12"/>
  </si>
  <si>
    <t>注２　夜間支援等体制加算（Ⅰ）・（Ⅱ）の２の「夜間支援の対象者数（人）」欄には、事業所における前年度の平均利用者数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12"/>
  </si>
  <si>
    <t>注３　夜間支援等体制加算（Ⅰ）・（Ⅱ）の２の「当該住居の夜間支援体制（夜勤・宿直）」欄について、同じ月の中で別々の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Ph sb="23" eb="25">
      <t>トウガイ</t>
    </rPh>
    <rPh sb="25" eb="27">
      <t>ジュウキョ</t>
    </rPh>
    <rPh sb="28" eb="30">
      <t>ヤカン</t>
    </rPh>
    <rPh sb="30" eb="32">
      <t>シエン</t>
    </rPh>
    <rPh sb="32" eb="34">
      <t>タイセイ</t>
    </rPh>
    <rPh sb="48" eb="49">
      <t>オナ</t>
    </rPh>
    <rPh sb="50" eb="51">
      <t>ツキ</t>
    </rPh>
    <rPh sb="52" eb="53">
      <t>ナカ</t>
    </rPh>
    <phoneticPr fontId="12"/>
  </si>
  <si>
    <t>（別添11）</t>
    <rPh sb="1" eb="3">
      <t>ベッテン</t>
    </rPh>
    <phoneticPr fontId="12"/>
  </si>
  <si>
    <t>（別添１４）</t>
    <rPh sb="1" eb="3">
      <t>ベッテン</t>
    </rPh>
    <phoneticPr fontId="12"/>
  </si>
  <si>
    <t>　①人員体制の内容
　　（人員体制（Ⅰ）（Ⅱ）の内容）</t>
    <rPh sb="13" eb="15">
      <t>ジンイン</t>
    </rPh>
    <rPh sb="15" eb="17">
      <t>タイセイ</t>
    </rPh>
    <rPh sb="24" eb="26">
      <t>ナイヨウ</t>
    </rPh>
    <phoneticPr fontId="12"/>
  </si>
  <si>
    <t>　②看護職員の常勤換算方法での配置人数</t>
    <rPh sb="2" eb="4">
      <t>カンゴ</t>
    </rPh>
    <rPh sb="4" eb="6">
      <t>ショクイン</t>
    </rPh>
    <rPh sb="7" eb="9">
      <t>ジョウキン</t>
    </rPh>
    <rPh sb="9" eb="11">
      <t>カンサン</t>
    </rPh>
    <rPh sb="11" eb="13">
      <t>ホウホウ</t>
    </rPh>
    <rPh sb="15" eb="17">
      <t>ハイチ</t>
    </rPh>
    <rPh sb="17" eb="19">
      <t>ニンズウ</t>
    </rPh>
    <phoneticPr fontId="12"/>
  </si>
  <si>
    <r>
      <t>下記の③に該当する者の</t>
    </r>
    <r>
      <rPr>
        <u/>
        <sz val="12"/>
        <color theme="1"/>
        <rFont val="ＭＳ Ｐゴシック"/>
        <family val="3"/>
        <charset val="128"/>
      </rPr>
      <t>前年度の</t>
    </r>
    <r>
      <rPr>
        <sz val="12"/>
        <color theme="1"/>
        <rFont val="ＭＳ Ｐゴシック"/>
        <family val="3"/>
        <charset val="128"/>
      </rPr>
      <t>利用者数</t>
    </r>
    <rPh sb="0" eb="2">
      <t>カキ</t>
    </rPh>
    <rPh sb="5" eb="7">
      <t>ガイトウ</t>
    </rPh>
    <rPh sb="9" eb="10">
      <t>モノ</t>
    </rPh>
    <rPh sb="11" eb="14">
      <t>ゼンネンド</t>
    </rPh>
    <rPh sb="15" eb="18">
      <t>リヨウシャ</t>
    </rPh>
    <rPh sb="18" eb="19">
      <t>スウ</t>
    </rPh>
    <phoneticPr fontId="12"/>
  </si>
  <si>
    <t>注２　上記③に該当する者の前年度の利用者数が２人以上の場合であって、人員配置体制加算（Ⅰ）又は（Ⅱ）と常勤
　　　看護職員等配置加算を算定している事業所であって、当該加算の算定要件となる生活支援員又は看護職員の員数
　　　以上の員数を配置しているもの（看護職員を常勤換算方法で３人以上配置しているものに限る）として届け出た
　　　事業所が、算定可能です。</t>
    <phoneticPr fontId="12"/>
  </si>
  <si>
    <t>注４　　重度障害者支援加算（Ⅰ）を算定しているサービス単位は、重度障害者支援加算（Ⅱ）・（Ⅲ）は算定できません。　</t>
    <rPh sb="0" eb="1">
      <t>チュウ</t>
    </rPh>
    <rPh sb="27" eb="29">
      <t>タンイ</t>
    </rPh>
    <phoneticPr fontId="12"/>
  </si>
  <si>
    <t>注５　重症心身障害者とは、重度の知的障害及び重度の肢体不自由が重複している者。
　　　　北九州市の支給決定者の場合は、療育手帳Ａ１又はＡ２を所持している者であって、かつ
　　　　身体障害者手帳　肢体不自由１級又は２級を所持している者。</t>
    <rPh sb="0" eb="1">
      <t>チュウ</t>
    </rPh>
    <rPh sb="3" eb="5">
      <t>ジュウショウ</t>
    </rPh>
    <rPh sb="5" eb="7">
      <t>シンシン</t>
    </rPh>
    <rPh sb="7" eb="10">
      <t>ショウガイシャ</t>
    </rPh>
    <rPh sb="13" eb="15">
      <t>ジュウド</t>
    </rPh>
    <rPh sb="16" eb="18">
      <t>チテキ</t>
    </rPh>
    <rPh sb="18" eb="20">
      <t>ショウガイ</t>
    </rPh>
    <rPh sb="20" eb="21">
      <t>オヨ</t>
    </rPh>
    <rPh sb="22" eb="24">
      <t>ジュウド</t>
    </rPh>
    <rPh sb="25" eb="27">
      <t>シタイ</t>
    </rPh>
    <rPh sb="27" eb="30">
      <t>フジユウ</t>
    </rPh>
    <rPh sb="31" eb="33">
      <t>ジュウフク</t>
    </rPh>
    <rPh sb="37" eb="38">
      <t>モノ</t>
    </rPh>
    <rPh sb="44" eb="48">
      <t>キタキュウシュウシ</t>
    </rPh>
    <rPh sb="49" eb="51">
      <t>シキュウ</t>
    </rPh>
    <rPh sb="51" eb="53">
      <t>ケッテイ</t>
    </rPh>
    <rPh sb="53" eb="54">
      <t>シャ</t>
    </rPh>
    <rPh sb="55" eb="57">
      <t>バアイ</t>
    </rPh>
    <rPh sb="59" eb="61">
      <t>リョウイク</t>
    </rPh>
    <rPh sb="61" eb="63">
      <t>テチョウ</t>
    </rPh>
    <rPh sb="65" eb="66">
      <t>マタ</t>
    </rPh>
    <rPh sb="70" eb="72">
      <t>ショジ</t>
    </rPh>
    <rPh sb="76" eb="77">
      <t>モノ</t>
    </rPh>
    <rPh sb="89" eb="91">
      <t>シンタイ</t>
    </rPh>
    <rPh sb="91" eb="94">
      <t>ショウガイシャ</t>
    </rPh>
    <rPh sb="94" eb="96">
      <t>テチョウ</t>
    </rPh>
    <rPh sb="97" eb="99">
      <t>シタイ</t>
    </rPh>
    <rPh sb="99" eb="102">
      <t>フジユウ</t>
    </rPh>
    <rPh sb="103" eb="104">
      <t>キュウ</t>
    </rPh>
    <rPh sb="104" eb="105">
      <t>マタ</t>
    </rPh>
    <rPh sb="107" eb="108">
      <t>キュウ</t>
    </rPh>
    <rPh sb="109" eb="111">
      <t>ショジ</t>
    </rPh>
    <rPh sb="115" eb="116">
      <t>モノ</t>
    </rPh>
    <phoneticPr fontId="12"/>
  </si>
  <si>
    <t>　　４　 勤務体制・形態一覧表（別添２９－６）を別途添付してください。</t>
    <rPh sb="5" eb="7">
      <t>キンム</t>
    </rPh>
    <rPh sb="7" eb="9">
      <t>タイセイ</t>
    </rPh>
    <rPh sb="10" eb="12">
      <t>ケイタイ</t>
    </rPh>
    <rPh sb="12" eb="15">
      <t>イチランヒョウ</t>
    </rPh>
    <rPh sb="16" eb="18">
      <t>ベッテン</t>
    </rPh>
    <rPh sb="24" eb="26">
      <t>ベット</t>
    </rPh>
    <rPh sb="26" eb="28">
      <t>テンプ</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</si>
</sst>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00_ "/>
    <numFmt numFmtId="179" formatCode="0.0_ "/>
    <numFmt numFmtId="180" formatCode="0.00000_);[Red]\(0.00000\)"/>
    <numFmt numFmtId="181" formatCode="0.0_);[Red]\(0.0\)"/>
    <numFmt numFmtId="182" formatCode="0.00_);[Red]\(0.00\)"/>
    <numFmt numFmtId="183" formatCode="##########.####&quot;人&quot;"/>
    <numFmt numFmtId="184" formatCode="###########&quot;人&quot;"/>
    <numFmt numFmtId="185" formatCode="0.0%"/>
  </numFmts>
  <fonts count="1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BIZ UDPゴシック"/>
      <family val="3"/>
      <charset val="128"/>
    </font>
    <font>
      <sz val="12"/>
      <color theme="1"/>
      <name val="BIZ UDPゴシック"/>
      <family val="3"/>
      <charset val="128"/>
    </font>
    <font>
      <b/>
      <sz val="12"/>
      <color theme="1"/>
      <name val="BIZ UDPゴシック"/>
      <family val="3"/>
      <charset val="128"/>
    </font>
    <font>
      <b/>
      <sz val="16"/>
      <color theme="1"/>
      <name val="BIZ UDPゴシック"/>
      <family val="3"/>
      <charset val="128"/>
    </font>
    <font>
      <sz val="18"/>
      <color theme="1"/>
      <name val="BIZ UDPゴシック"/>
      <family val="3"/>
      <charset val="128"/>
    </font>
    <font>
      <sz val="22"/>
      <color theme="1"/>
      <name val="BIZ UDPゴシック"/>
      <family val="3"/>
      <charset val="128"/>
    </font>
    <font>
      <sz val="26"/>
      <color theme="1"/>
      <name val="BIZ UDPゴシック"/>
      <family val="3"/>
      <charset val="128"/>
    </font>
    <font>
      <sz val="16"/>
      <color theme="1"/>
      <name val="BIZ UDPゴシック"/>
      <family val="3"/>
      <charset val="128"/>
    </font>
    <font>
      <sz val="11"/>
      <color indexed="8"/>
      <name val="ＭＳ Ｐゴシック"/>
      <family val="3"/>
      <charset val="128"/>
    </font>
    <font>
      <sz val="6"/>
      <name val="ＭＳ Ｐゴシック"/>
      <family val="3"/>
      <charset val="128"/>
    </font>
    <font>
      <sz val="28"/>
      <color theme="1"/>
      <name val="BIZ UDPゴシック"/>
      <family val="3"/>
      <charset val="128"/>
    </font>
    <font>
      <sz val="24"/>
      <color theme="1"/>
      <name val="BIZ UDPゴシック"/>
      <family val="3"/>
      <charset val="128"/>
    </font>
    <font>
      <sz val="14"/>
      <color indexed="8"/>
      <name val="BIZ UDPゴシック"/>
      <family val="3"/>
      <charset val="128"/>
    </font>
    <font>
      <sz val="22"/>
      <color rgb="FFFF0000"/>
      <name val="BIZ UDPゴシック"/>
      <family val="3"/>
      <charset val="128"/>
    </font>
    <font>
      <sz val="22"/>
      <color rgb="FFFFFF00"/>
      <name val="BIZ UDPゴシック"/>
      <family val="3"/>
      <charset val="128"/>
    </font>
    <font>
      <sz val="11"/>
      <color indexed="8"/>
      <name val="BIZ UDPゴシック"/>
      <family val="3"/>
      <charset val="128"/>
    </font>
    <font>
      <b/>
      <sz val="14"/>
      <color indexed="8"/>
      <name val="BIZ UDPゴシック"/>
      <family val="3"/>
      <charset val="128"/>
    </font>
    <font>
      <sz val="12"/>
      <color indexed="8"/>
      <name val="BIZ UDPゴシック"/>
      <family val="3"/>
      <charset val="128"/>
    </font>
    <font>
      <b/>
      <sz val="12"/>
      <color indexed="8"/>
      <name val="BIZ UDPゴシック"/>
      <family val="3"/>
      <charset val="128"/>
    </font>
    <font>
      <sz val="16"/>
      <color indexed="8"/>
      <name val="BIZ UDPゴシック"/>
      <family val="3"/>
      <charset val="128"/>
    </font>
    <font>
      <u/>
      <sz val="12"/>
      <color indexed="8"/>
      <name val="BIZ UDPゴシック"/>
      <family val="3"/>
      <charset val="128"/>
    </font>
    <font>
      <sz val="12"/>
      <name val="BIZ UDPゴシック"/>
      <family val="3"/>
      <charset val="128"/>
    </font>
    <font>
      <b/>
      <sz val="14"/>
      <color rgb="FF0070C0"/>
      <name val="BIZ UDPゴシック"/>
      <family val="3"/>
      <charset val="128"/>
    </font>
    <font>
      <u/>
      <sz val="11"/>
      <color indexed="8"/>
      <name val="BIZ UDPゴシック"/>
      <family val="3"/>
      <charset val="128"/>
    </font>
    <font>
      <sz val="14"/>
      <name val="BIZ UDPゴシック"/>
      <family val="3"/>
      <charset val="128"/>
    </font>
    <font>
      <sz val="18"/>
      <color indexed="8"/>
      <name val="BIZ UDPゴシック"/>
      <family val="3"/>
      <charset val="128"/>
    </font>
    <font>
      <sz val="12"/>
      <color rgb="FFFF0000"/>
      <name val="BIZ UDPゴシック"/>
      <family val="3"/>
      <charset val="128"/>
    </font>
    <font>
      <sz val="6"/>
      <color indexed="8"/>
      <name val="BIZ UDPゴシック"/>
      <family val="3"/>
      <charset val="128"/>
    </font>
    <font>
      <b/>
      <sz val="12"/>
      <color indexed="10"/>
      <name val="BIZ UDPゴシック"/>
      <family val="3"/>
      <charset val="128"/>
    </font>
    <font>
      <b/>
      <sz val="14"/>
      <color indexed="10"/>
      <name val="BIZ UDPゴシック"/>
      <family val="3"/>
      <charset val="128"/>
    </font>
    <font>
      <b/>
      <sz val="16"/>
      <color indexed="8"/>
      <name val="BIZ UDPゴシック"/>
      <family val="3"/>
      <charset val="128"/>
    </font>
    <font>
      <b/>
      <u/>
      <sz val="16"/>
      <color indexed="8"/>
      <name val="BIZ UDPゴシック"/>
      <family val="3"/>
      <charset val="128"/>
    </font>
    <font>
      <b/>
      <sz val="18"/>
      <color rgb="FFFFFF00"/>
      <name val="BIZ UDPゴシック"/>
      <family val="3"/>
      <charset val="128"/>
    </font>
    <font>
      <b/>
      <sz val="22"/>
      <color rgb="FFFFFF00"/>
      <name val="BIZ UDPゴシック"/>
      <family val="3"/>
      <charset val="128"/>
    </font>
    <font>
      <sz val="14"/>
      <color rgb="FFFF0000"/>
      <name val="BIZ UDPゴシック"/>
      <family val="3"/>
      <charset val="128"/>
    </font>
    <font>
      <b/>
      <sz val="14"/>
      <color rgb="FFFFFF00"/>
      <name val="BIZ UDPゴシック"/>
      <family val="3"/>
      <charset val="128"/>
    </font>
    <font>
      <sz val="20"/>
      <color theme="1"/>
      <name val="BIZ UDPゴシック"/>
      <family val="3"/>
      <charset val="128"/>
    </font>
    <font>
      <b/>
      <u/>
      <sz val="22"/>
      <color theme="1"/>
      <name val="BIZ UDPゴシック"/>
      <family val="3"/>
      <charset val="128"/>
    </font>
    <font>
      <b/>
      <u/>
      <sz val="14"/>
      <color rgb="FFFF0000"/>
      <name val="BIZ UDPゴシック"/>
      <family val="3"/>
      <charset val="128"/>
    </font>
    <font>
      <b/>
      <u/>
      <sz val="14"/>
      <color rgb="FFFFFF00"/>
      <name val="BIZ UDPゴシック"/>
      <family val="3"/>
      <charset val="128"/>
    </font>
    <font>
      <u/>
      <sz val="22"/>
      <color theme="1"/>
      <name val="BIZ UDPゴシック"/>
      <family val="3"/>
      <charset val="128"/>
    </font>
    <font>
      <b/>
      <sz val="22"/>
      <color theme="1"/>
      <name val="BIZ UDPゴシック"/>
      <family val="3"/>
      <charset val="128"/>
    </font>
    <font>
      <b/>
      <sz val="22"/>
      <color indexed="8"/>
      <name val="BIZ UDPゴシック"/>
      <family val="3"/>
      <charset val="128"/>
    </font>
    <font>
      <u/>
      <sz val="20"/>
      <color theme="1"/>
      <name val="BIZ UDPゴシック"/>
      <family val="3"/>
      <charset val="128"/>
    </font>
    <font>
      <b/>
      <u/>
      <sz val="26"/>
      <color theme="1"/>
      <name val="BIZ UDPゴシック"/>
      <family val="3"/>
      <charset val="128"/>
    </font>
    <font>
      <b/>
      <sz val="20"/>
      <color rgb="FFFFFF00"/>
      <name val="BIZ UDPゴシック"/>
      <family val="3"/>
      <charset val="128"/>
    </font>
    <font>
      <sz val="16"/>
      <color rgb="FFFFFF00"/>
      <name val="BIZ UDPゴシック"/>
      <family val="3"/>
      <charset val="128"/>
    </font>
    <font>
      <sz val="16"/>
      <color rgb="FFFF0000"/>
      <name val="BIZ UDPゴシック"/>
      <family val="3"/>
      <charset val="128"/>
    </font>
    <font>
      <b/>
      <u val="double"/>
      <sz val="22"/>
      <color theme="1"/>
      <name val="BIZ UDPゴシック"/>
      <family val="3"/>
      <charset val="128"/>
    </font>
    <font>
      <u/>
      <sz val="14"/>
      <color indexed="8"/>
      <name val="BIZ UDPゴシック"/>
      <family val="3"/>
      <charset val="128"/>
    </font>
    <font>
      <sz val="20"/>
      <color rgb="FFFFFF00"/>
      <name val="BIZ UDPゴシック"/>
      <family val="3"/>
      <charset val="128"/>
    </font>
    <font>
      <b/>
      <sz val="20"/>
      <color theme="7" tint="0.59999389629810485"/>
      <name val="BIZ UDPゴシック"/>
      <family val="3"/>
      <charset val="128"/>
    </font>
    <font>
      <b/>
      <sz val="20"/>
      <color theme="0"/>
      <name val="BIZ UDPゴシック"/>
      <family val="3"/>
      <charset val="128"/>
    </font>
    <font>
      <sz val="11"/>
      <color theme="1"/>
      <name val="BIZ UDPゴシック"/>
      <family val="3"/>
      <charset val="128"/>
    </font>
    <font>
      <sz val="22"/>
      <color theme="0"/>
      <name val="BIZ UDPゴシック"/>
      <family val="3"/>
      <charset val="128"/>
    </font>
    <font>
      <sz val="20"/>
      <color rgb="FF002060"/>
      <name val="BIZ UDP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
      <sz val="10"/>
      <color theme="1"/>
      <name val="游ゴシック"/>
      <family val="3"/>
      <charset val="128"/>
      <scheme val="minor"/>
    </font>
    <font>
      <sz val="10"/>
      <color indexed="8"/>
      <name val="ＭＳ Ｐゴシック"/>
      <family val="3"/>
      <charset val="128"/>
    </font>
    <font>
      <sz val="10"/>
      <color rgb="FFFF000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3"/>
      <charset val="128"/>
    </font>
    <font>
      <sz val="9"/>
      <color rgb="FFFF0000"/>
      <name val="ＭＳ Ｐゴシック"/>
      <family val="3"/>
      <charset val="128"/>
    </font>
    <font>
      <sz val="8"/>
      <name val="ＭＳ Ｐゴシック"/>
      <family val="3"/>
      <charset val="128"/>
    </font>
    <font>
      <sz val="10"/>
      <color rgb="FFFF0000"/>
      <name val="游ゴシック"/>
      <family val="3"/>
      <charset val="128"/>
      <scheme val="minor"/>
    </font>
    <font>
      <sz val="10"/>
      <name val="游ゴシック"/>
      <family val="3"/>
      <charset val="128"/>
      <scheme val="minor"/>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ＭＳ ゴシック"/>
      <family val="3"/>
      <charset val="128"/>
    </font>
    <font>
      <sz val="10"/>
      <color theme="1"/>
      <name val="ＭＳ ゴシック"/>
      <family val="3"/>
      <charset val="128"/>
    </font>
    <font>
      <sz val="16"/>
      <color theme="1"/>
      <name val="ＭＳ Ｐゴシック"/>
      <family val="3"/>
      <charset val="128"/>
    </font>
    <font>
      <sz val="12"/>
      <color theme="1"/>
      <name val="ＭＳ Ｐゴシック"/>
      <family val="3"/>
      <charset val="128"/>
    </font>
    <font>
      <b/>
      <sz val="12"/>
      <name val="ＭＳ Ｐゴシック"/>
      <family val="3"/>
      <charset val="128"/>
    </font>
    <font>
      <sz val="11"/>
      <name val="游ゴシック"/>
      <family val="3"/>
      <charset val="128"/>
      <scheme val="minor"/>
    </font>
    <font>
      <sz val="10"/>
      <name val="ＭＳ ゴシック"/>
      <family val="3"/>
      <charset val="128"/>
    </font>
    <font>
      <sz val="16"/>
      <name val="ＭＳ Ｐゴシック"/>
      <family val="3"/>
      <charset val="128"/>
    </font>
    <font>
      <sz val="12"/>
      <name val="ＭＳ Ｐ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4"/>
      <name val="ＭＳ Ｐゴシック"/>
      <family val="3"/>
      <charset val="128"/>
    </font>
    <font>
      <sz val="9"/>
      <name val="ＭＳ ゴシック"/>
      <family val="3"/>
      <charset val="128"/>
    </font>
    <font>
      <sz val="11"/>
      <name val="ＭＳ ゴシック"/>
      <family val="3"/>
      <charset val="128"/>
    </font>
    <font>
      <sz val="14"/>
      <color theme="1"/>
      <name val="ＭＳ Ｐゴシック"/>
      <family val="3"/>
      <charset val="128"/>
    </font>
    <font>
      <sz val="11"/>
      <color indexed="8"/>
      <name val="游ゴシック"/>
      <family val="3"/>
      <charset val="128"/>
      <scheme val="minor"/>
    </font>
    <font>
      <b/>
      <u/>
      <sz val="20"/>
      <color theme="1"/>
      <name val="BIZ UDPゴシック"/>
      <family val="3"/>
      <charset val="128"/>
    </font>
    <font>
      <sz val="12"/>
      <name val="HGｺﾞｼｯｸM"/>
      <family val="3"/>
      <charset val="128"/>
    </font>
    <font>
      <sz val="12"/>
      <color rgb="FFFF0000"/>
      <name val="HGｺﾞｼｯｸM"/>
      <family val="3"/>
      <charset val="128"/>
    </font>
    <font>
      <b/>
      <sz val="14"/>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b/>
      <sz val="14"/>
      <color theme="1"/>
      <name val="ＭＳ ゴシック"/>
      <family val="3"/>
      <charset val="128"/>
    </font>
    <font>
      <sz val="10"/>
      <color indexed="8"/>
      <name val="ＭＳ ゴシック"/>
      <family val="3"/>
      <charset val="128"/>
    </font>
    <font>
      <sz val="12"/>
      <color indexed="8"/>
      <name val="ＭＳ ゴシック"/>
      <family val="3"/>
      <charset val="128"/>
    </font>
    <font>
      <sz val="11"/>
      <color indexed="8"/>
      <name val="ＭＳ ゴシック"/>
      <family val="3"/>
      <charset val="128"/>
    </font>
    <font>
      <b/>
      <sz val="11"/>
      <name val="ＭＳ Ｐゴシック"/>
      <family val="3"/>
      <charset val="128"/>
    </font>
    <font>
      <b/>
      <u/>
      <sz val="10"/>
      <name val="ＭＳ Ｐゴシック"/>
      <family val="3"/>
      <charset val="128"/>
    </font>
    <font>
      <sz val="12"/>
      <color theme="1"/>
      <name val="HGｺﾞｼｯｸM"/>
      <family val="3"/>
      <charset val="128"/>
    </font>
    <font>
      <u/>
      <sz val="12"/>
      <color theme="1"/>
      <name val="ＭＳ Ｐゴシック"/>
      <family val="3"/>
      <charset val="128"/>
    </font>
    <font>
      <sz val="11"/>
      <color theme="1"/>
      <name val="游ゴシック"/>
      <family val="3"/>
      <charset val="128"/>
      <scheme val="minor"/>
    </font>
    <font>
      <sz val="11"/>
      <color rgb="FFFF0000"/>
      <name val="ＭＳ Ｐゴシック"/>
      <family val="3"/>
      <charset val="128"/>
    </font>
  </fonts>
  <fills count="8">
    <fill>
      <patternFill patternType="none"/>
    </fill>
    <fill>
      <patternFill patternType="gray125"/>
    </fill>
    <fill>
      <patternFill patternType="solid">
        <fgColor theme="7" tint="0.59999389629810485"/>
        <bgColor indexed="64"/>
      </patternFill>
    </fill>
    <fill>
      <patternFill patternType="solid">
        <fgColor indexed="9"/>
        <bgColor indexed="64"/>
      </patternFill>
    </fill>
    <fill>
      <patternFill patternType="solid">
        <fgColor theme="6" tint="0.7999206518753624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double">
        <color indexed="64"/>
      </bottom>
      <diagonal/>
    </border>
    <border>
      <left/>
      <right/>
      <top style="thin">
        <color indexed="64"/>
      </top>
      <bottom style="medium">
        <color indexed="64"/>
      </bottom>
      <diagonal/>
    </border>
    <border>
      <left style="thin">
        <color indexed="64"/>
      </left>
      <right/>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diagonal/>
    </border>
    <border>
      <left style="medium">
        <color indexed="64"/>
      </left>
      <right/>
      <top style="double">
        <color indexed="64"/>
      </top>
      <bottom/>
      <diagonal/>
    </border>
    <border>
      <left style="medium">
        <color indexed="64"/>
      </left>
      <right style="medium">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thin">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0" fontId="59" fillId="0" borderId="0">
      <alignment vertical="center"/>
    </xf>
    <xf numFmtId="0" fontId="59" fillId="0" borderId="0"/>
    <xf numFmtId="0" fontId="59" fillId="0" borderId="0">
      <alignment vertical="center"/>
    </xf>
    <xf numFmtId="0" fontId="59" fillId="0" borderId="0">
      <alignment vertical="center"/>
    </xf>
    <xf numFmtId="0" fontId="59" fillId="0" borderId="0">
      <alignment vertical="center"/>
    </xf>
    <xf numFmtId="0" fontId="92" fillId="0" borderId="0">
      <alignment vertical="center"/>
    </xf>
    <xf numFmtId="9" fontId="1" fillId="0" borderId="0" applyFont="0" applyFill="0" applyBorder="0" applyAlignment="0" applyProtection="0">
      <alignment vertical="center"/>
    </xf>
  </cellStyleXfs>
  <cellXfs count="129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9" xfId="0" applyFont="1" applyBorder="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177" fontId="4" fillId="0" borderId="35" xfId="0" applyNumberFormat="1" applyFont="1" applyBorder="1" applyAlignment="1">
      <alignment horizontal="center" vertical="center"/>
    </xf>
    <xf numFmtId="177" fontId="4" fillId="0" borderId="33"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38" fontId="4" fillId="0" borderId="32" xfId="1" applyFont="1" applyBorder="1" applyAlignment="1">
      <alignment horizontal="center" vertical="center"/>
    </xf>
    <xf numFmtId="0" fontId="4" fillId="0" borderId="0" xfId="0" applyFont="1" applyAlignment="1">
      <alignment vertical="center" shrinkToFit="1"/>
    </xf>
    <xf numFmtId="0" fontId="4" fillId="0" borderId="0" xfId="0" applyFont="1" applyAlignment="1">
      <alignment vertical="center" textRotation="255" shrinkToFit="1"/>
    </xf>
    <xf numFmtId="0" fontId="4" fillId="0" borderId="0" xfId="0" applyFont="1" applyAlignment="1">
      <alignment horizontal="center" vertical="center" shrinkToFit="1"/>
    </xf>
    <xf numFmtId="0" fontId="4" fillId="0" borderId="33" xfId="0" applyFont="1" applyBorder="1" applyAlignment="1">
      <alignment horizontal="center" vertical="center" shrinkToFit="1"/>
    </xf>
    <xf numFmtId="0" fontId="4" fillId="0" borderId="51" xfId="0" applyFont="1" applyBorder="1" applyAlignment="1">
      <alignment horizontal="center" vertical="center" shrinkToFit="1"/>
    </xf>
    <xf numFmtId="179" fontId="4" fillId="0" borderId="47" xfId="0" applyNumberFormat="1" applyFont="1" applyFill="1" applyBorder="1" applyAlignment="1">
      <alignment vertical="center" shrinkToFit="1"/>
    </xf>
    <xf numFmtId="0" fontId="4" fillId="0" borderId="46" xfId="0" applyFont="1" applyFill="1" applyBorder="1" applyAlignment="1">
      <alignment vertical="center" shrinkToFit="1"/>
    </xf>
    <xf numFmtId="0" fontId="4" fillId="0" borderId="51" xfId="0" applyFont="1" applyFill="1" applyBorder="1" applyAlignment="1">
      <alignment vertical="center" shrinkToFit="1"/>
    </xf>
    <xf numFmtId="0" fontId="4" fillId="0" borderId="1" xfId="0" applyFont="1" applyBorder="1">
      <alignment vertical="center"/>
    </xf>
    <xf numFmtId="0" fontId="4" fillId="0" borderId="35" xfId="0" applyFont="1" applyBorder="1" applyAlignment="1">
      <alignment horizontal="center" vertical="center" shrinkToFit="1"/>
    </xf>
    <xf numFmtId="179" fontId="4" fillId="0" borderId="23" xfId="0" applyNumberFormat="1" applyFont="1" applyFill="1" applyBorder="1" applyAlignment="1">
      <alignment vertical="center" shrinkToFit="1"/>
    </xf>
    <xf numFmtId="179"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0" fontId="4" fillId="0" borderId="35" xfId="0" applyFont="1" applyFill="1" applyBorder="1" applyAlignment="1">
      <alignment vertical="center" shrinkToFit="1"/>
    </xf>
    <xf numFmtId="0" fontId="4" fillId="0" borderId="23" xfId="0" applyFont="1" applyFill="1" applyBorder="1" applyAlignment="1">
      <alignment vertical="center" shrinkToFit="1"/>
    </xf>
    <xf numFmtId="0" fontId="4" fillId="0" borderId="49" xfId="0" applyFont="1" applyFill="1" applyBorder="1" applyAlignment="1">
      <alignment vertical="center" shrinkToFit="1"/>
    </xf>
    <xf numFmtId="0" fontId="4" fillId="0" borderId="10" xfId="0" applyFont="1" applyFill="1" applyBorder="1" applyAlignment="1">
      <alignment vertical="center" shrinkToFit="1"/>
    </xf>
    <xf numFmtId="179" fontId="4" fillId="0" borderId="10" xfId="0" applyNumberFormat="1" applyFont="1" applyFill="1" applyBorder="1" applyAlignment="1">
      <alignment vertical="center" shrinkToFit="1"/>
    </xf>
    <xf numFmtId="179" fontId="4" fillId="0" borderId="33" xfId="0" applyNumberFormat="1" applyFont="1" applyFill="1" applyBorder="1" applyAlignment="1">
      <alignment vertical="center" shrinkToFit="1"/>
    </xf>
    <xf numFmtId="0" fontId="4" fillId="0" borderId="47" xfId="0" applyFont="1" applyFill="1" applyBorder="1" applyAlignment="1">
      <alignment vertical="center" shrinkToFit="1"/>
    </xf>
    <xf numFmtId="179" fontId="4" fillId="0" borderId="46" xfId="0" applyNumberFormat="1" applyFont="1" applyFill="1" applyBorder="1" applyAlignment="1">
      <alignment vertical="center" shrinkToFit="1"/>
    </xf>
    <xf numFmtId="179" fontId="4" fillId="0" borderId="51" xfId="0" applyNumberFormat="1" applyFont="1" applyFill="1" applyBorder="1" applyAlignment="1">
      <alignment vertical="center" shrinkToFit="1"/>
    </xf>
    <xf numFmtId="179" fontId="4" fillId="0" borderId="35" xfId="0" applyNumberFormat="1" applyFont="1" applyFill="1" applyBorder="1" applyAlignment="1">
      <alignment vertical="center" shrinkToFit="1"/>
    </xf>
    <xf numFmtId="0" fontId="4" fillId="0" borderId="33" xfId="0" applyFont="1" applyFill="1" applyBorder="1" applyAlignment="1">
      <alignment vertical="center" shrinkToFit="1"/>
    </xf>
    <xf numFmtId="178"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wrapText="1"/>
    </xf>
    <xf numFmtId="0" fontId="8" fillId="0" borderId="0" xfId="0" applyFont="1" applyAlignment="1">
      <alignment horizontal="left" vertical="center" shrinkToFit="1"/>
    </xf>
    <xf numFmtId="0" fontId="0" fillId="0" borderId="1" xfId="0"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38" fontId="4" fillId="0" borderId="62" xfId="1" applyFont="1" applyBorder="1" applyAlignment="1">
      <alignment horizontal="center" vertical="center"/>
    </xf>
    <xf numFmtId="38" fontId="4" fillId="0" borderId="56" xfId="1" applyFont="1" applyBorder="1" applyAlignment="1">
      <alignment horizontal="center" vertical="center"/>
    </xf>
    <xf numFmtId="38" fontId="4" fillId="0" borderId="46" xfId="1" applyFont="1" applyBorder="1" applyAlignment="1">
      <alignment horizontal="center" vertical="center"/>
    </xf>
    <xf numFmtId="38" fontId="4" fillId="0" borderId="1" xfId="1" applyFont="1" applyBorder="1" applyAlignment="1">
      <alignment horizontal="center" vertical="center"/>
    </xf>
    <xf numFmtId="38" fontId="4" fillId="0" borderId="10" xfId="1" applyFont="1" applyBorder="1" applyAlignment="1">
      <alignment horizontal="center" vertical="center"/>
    </xf>
    <xf numFmtId="178" fontId="4" fillId="0" borderId="1" xfId="0" applyNumberFormat="1" applyFont="1" applyBorder="1">
      <alignment vertical="center"/>
    </xf>
    <xf numFmtId="178" fontId="4" fillId="0" borderId="17"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27" xfId="0" applyNumberFormat="1" applyFont="1" applyBorder="1" applyAlignment="1">
      <alignment horizontal="center" vertical="center"/>
    </xf>
    <xf numFmtId="176" fontId="8" fillId="0" borderId="0" xfId="0" applyNumberFormat="1" applyFont="1" applyBorder="1" applyAlignment="1">
      <alignment horizontal="center" vertical="center"/>
    </xf>
    <xf numFmtId="179" fontId="4" fillId="0" borderId="45" xfId="0" applyNumberFormat="1" applyFont="1" applyBorder="1" applyAlignment="1">
      <alignment horizontal="center" vertical="center"/>
    </xf>
    <xf numFmtId="176" fontId="8" fillId="0" borderId="0"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lignment vertical="center"/>
    </xf>
    <xf numFmtId="176" fontId="8" fillId="0" borderId="13" xfId="0" applyNumberFormat="1" applyFont="1" applyBorder="1" applyAlignment="1">
      <alignment vertical="center"/>
    </xf>
    <xf numFmtId="176" fontId="8" fillId="0" borderId="14" xfId="0" applyNumberFormat="1" applyFont="1" applyBorder="1" applyAlignment="1">
      <alignment vertical="center"/>
    </xf>
    <xf numFmtId="0" fontId="4" fillId="0" borderId="7" xfId="0" applyFont="1" applyFill="1" applyBorder="1" applyAlignment="1">
      <alignment vertical="center" shrinkToFit="1"/>
    </xf>
    <xf numFmtId="0" fontId="4" fillId="0" borderId="22" xfId="0" applyFont="1" applyFill="1" applyBorder="1" applyAlignment="1">
      <alignment vertical="center" shrinkToFit="1"/>
    </xf>
    <xf numFmtId="0" fontId="4" fillId="0" borderId="34" xfId="0" applyFont="1" applyFill="1" applyBorder="1" applyAlignment="1">
      <alignment vertical="center" shrinkToFit="1"/>
    </xf>
    <xf numFmtId="0" fontId="0" fillId="0" borderId="0" xfId="0" applyBorder="1" applyAlignment="1">
      <alignment horizontal="center" vertical="center"/>
    </xf>
    <xf numFmtId="177" fontId="4" fillId="0" borderId="51" xfId="0" applyNumberFormat="1" applyFont="1" applyBorder="1" applyAlignment="1">
      <alignment horizontal="center" vertical="center"/>
    </xf>
    <xf numFmtId="0" fontId="4" fillId="0" borderId="51" xfId="0" applyFont="1" applyFill="1" applyBorder="1" applyAlignment="1">
      <alignment horizontal="center" vertical="center" shrinkToFit="1"/>
    </xf>
    <xf numFmtId="0" fontId="8" fillId="0" borderId="48" xfId="0" applyFont="1" applyBorder="1" applyAlignment="1">
      <alignment vertical="center" shrinkToFit="1"/>
    </xf>
    <xf numFmtId="3" fontId="8" fillId="0" borderId="48" xfId="0" applyNumberFormat="1" applyFont="1" applyFill="1" applyBorder="1" applyAlignment="1">
      <alignment horizontal="center" vertical="center" shrinkToFit="1"/>
    </xf>
    <xf numFmtId="0" fontId="4" fillId="0" borderId="1" xfId="0" applyFont="1" applyBorder="1" applyAlignment="1">
      <alignment horizontal="center" vertical="center"/>
    </xf>
    <xf numFmtId="0" fontId="9" fillId="0" borderId="0" xfId="0" applyFont="1" applyAlignment="1">
      <alignment horizontal="left" vertical="center" wrapText="1"/>
    </xf>
    <xf numFmtId="0" fontId="8" fillId="2" borderId="17" xfId="0" applyFont="1" applyFill="1" applyBorder="1" applyAlignment="1">
      <alignment horizontal="center" vertical="center" shrinkToFit="1"/>
    </xf>
    <xf numFmtId="0" fontId="8" fillId="0" borderId="14" xfId="0" applyFont="1" applyBorder="1" applyAlignment="1">
      <alignment horizontal="center" vertical="center"/>
    </xf>
    <xf numFmtId="0" fontId="8" fillId="0" borderId="1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4" xfId="0" applyFont="1" applyBorder="1" applyAlignment="1">
      <alignment horizontal="center" vertical="center"/>
    </xf>
    <xf numFmtId="0" fontId="8" fillId="0" borderId="0" xfId="0" applyFont="1" applyAlignment="1">
      <alignment vertical="center" shrinkToFit="1"/>
    </xf>
    <xf numFmtId="0" fontId="8" fillId="0" borderId="0" xfId="0" applyFont="1" applyBorder="1" applyAlignment="1">
      <alignment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3" xfId="0" applyFont="1" applyBorder="1" applyAlignment="1">
      <alignment horizontal="center" vertical="center" shrinkToFit="1"/>
    </xf>
    <xf numFmtId="0" fontId="14" fillId="0" borderId="33" xfId="0" applyFont="1" applyBorder="1" applyAlignment="1">
      <alignment vertical="center" textRotation="255" shrinkToFit="1"/>
    </xf>
    <xf numFmtId="0" fontId="4" fillId="0" borderId="17" xfId="0" applyNumberFormat="1" applyFont="1" applyBorder="1" applyAlignment="1">
      <alignment horizontal="center" vertical="center"/>
    </xf>
    <xf numFmtId="0" fontId="0" fillId="0" borderId="24" xfId="0" applyBorder="1" applyAlignment="1">
      <alignment horizontal="center" vertical="center"/>
    </xf>
    <xf numFmtId="0" fontId="4" fillId="0" borderId="24" xfId="0" applyFont="1" applyBorder="1" applyAlignment="1">
      <alignment horizontal="center" vertical="center"/>
    </xf>
    <xf numFmtId="0" fontId="6" fillId="0" borderId="15" xfId="0" applyFont="1" applyFill="1" applyBorder="1" applyAlignment="1">
      <alignment vertical="center"/>
    </xf>
    <xf numFmtId="0" fontId="6" fillId="0" borderId="27" xfId="0" applyFont="1" applyFill="1" applyBorder="1" applyAlignment="1">
      <alignment vertical="center"/>
    </xf>
    <xf numFmtId="0" fontId="6" fillId="0" borderId="25" xfId="0" applyFont="1" applyFill="1" applyBorder="1" applyAlignment="1">
      <alignment vertical="center"/>
    </xf>
    <xf numFmtId="0" fontId="6" fillId="0" borderId="0" xfId="0" applyFont="1" applyFill="1" applyBorder="1" applyAlignment="1">
      <alignment vertical="center"/>
    </xf>
    <xf numFmtId="0" fontId="5" fillId="0" borderId="8" xfId="0" applyFont="1" applyFill="1" applyBorder="1" applyAlignment="1">
      <alignment vertical="center"/>
    </xf>
    <xf numFmtId="0" fontId="4" fillId="0" borderId="9" xfId="0" applyFont="1" applyFill="1" applyBorder="1" applyAlignment="1">
      <alignment horizontal="center" vertical="center"/>
    </xf>
    <xf numFmtId="0" fontId="6" fillId="0" borderId="16" xfId="0" applyFont="1" applyFill="1" applyBorder="1" applyAlignment="1">
      <alignment vertical="center"/>
    </xf>
    <xf numFmtId="0" fontId="7" fillId="5" borderId="44" xfId="0" applyFont="1" applyFill="1" applyBorder="1" applyAlignment="1">
      <alignment horizontal="center" vertical="center"/>
    </xf>
    <xf numFmtId="0" fontId="7" fillId="5" borderId="17" xfId="0" applyFont="1" applyFill="1" applyBorder="1" applyAlignment="1">
      <alignment horizontal="center" vertical="center"/>
    </xf>
    <xf numFmtId="0" fontId="7" fillId="0" borderId="41" xfId="0" applyFont="1" applyFill="1" applyBorder="1" applyAlignment="1">
      <alignment horizontal="center" vertical="center"/>
    </xf>
    <xf numFmtId="180" fontId="0" fillId="0" borderId="1" xfId="0" applyNumberFormat="1" applyBorder="1" applyAlignment="1">
      <alignment horizontal="center" vertical="center"/>
    </xf>
    <xf numFmtId="180" fontId="0" fillId="0" borderId="0" xfId="0" applyNumberFormat="1" applyAlignment="1">
      <alignment horizontal="center" vertical="center"/>
    </xf>
    <xf numFmtId="180" fontId="0" fillId="0" borderId="0" xfId="0" applyNumberFormat="1" applyBorder="1" applyAlignment="1">
      <alignment horizontal="center" vertical="center"/>
    </xf>
    <xf numFmtId="181" fontId="0" fillId="0" borderId="0" xfId="0" applyNumberFormat="1">
      <alignment vertical="center"/>
    </xf>
    <xf numFmtId="181" fontId="0" fillId="0" borderId="0" xfId="0" applyNumberFormat="1" applyAlignment="1">
      <alignment horizontal="center" vertical="center"/>
    </xf>
    <xf numFmtId="0" fontId="10" fillId="0" borderId="0" xfId="0" applyFont="1" applyAlignment="1">
      <alignment vertical="center"/>
    </xf>
    <xf numFmtId="0" fontId="9" fillId="0" borderId="0" xfId="0" applyFont="1" applyAlignment="1">
      <alignment vertical="center" wrapText="1"/>
    </xf>
    <xf numFmtId="0" fontId="15" fillId="3" borderId="0" xfId="2" applyFont="1" applyFill="1" applyAlignment="1" applyProtection="1">
      <alignment vertical="center"/>
    </xf>
    <xf numFmtId="0" fontId="18" fillId="3" borderId="0" xfId="2" applyFont="1" applyFill="1" applyAlignment="1" applyProtection="1">
      <alignment vertical="center"/>
    </xf>
    <xf numFmtId="0" fontId="20" fillId="3" borderId="0" xfId="2" applyFont="1" applyFill="1" applyAlignment="1" applyProtection="1">
      <alignment vertical="center"/>
    </xf>
    <xf numFmtId="0" fontId="21" fillId="3" borderId="18" xfId="2" applyFont="1" applyFill="1" applyBorder="1" applyAlignment="1" applyProtection="1">
      <alignment vertical="center"/>
    </xf>
    <xf numFmtId="0" fontId="21" fillId="3" borderId="26" xfId="2" applyFont="1" applyFill="1" applyBorder="1" applyAlignment="1" applyProtection="1">
      <alignment vertical="center"/>
    </xf>
    <xf numFmtId="0" fontId="21" fillId="3" borderId="23" xfId="2" applyFont="1" applyFill="1" applyBorder="1" applyAlignment="1" applyProtection="1">
      <alignment vertical="center"/>
    </xf>
    <xf numFmtId="0" fontId="24" fillId="3" borderId="0" xfId="2" applyFont="1" applyFill="1" applyAlignment="1" applyProtection="1">
      <alignment vertical="center"/>
    </xf>
    <xf numFmtId="0" fontId="21" fillId="3" borderId="9" xfId="2" applyFont="1" applyFill="1" applyBorder="1" applyAlignment="1" applyProtection="1">
      <alignment vertical="center"/>
    </xf>
    <xf numFmtId="0" fontId="21" fillId="3" borderId="0" xfId="2" applyFont="1" applyFill="1" applyAlignment="1" applyProtection="1">
      <alignment vertical="center"/>
    </xf>
    <xf numFmtId="0" fontId="38" fillId="3" borderId="0" xfId="2" applyFont="1" applyFill="1" applyAlignment="1" applyProtection="1">
      <alignment vertical="center"/>
    </xf>
    <xf numFmtId="0" fontId="27" fillId="3" borderId="0" xfId="2" applyFont="1" applyFill="1" applyAlignment="1" applyProtection="1">
      <alignment vertical="center"/>
    </xf>
    <xf numFmtId="0" fontId="3" fillId="5" borderId="1" xfId="0" applyFont="1" applyFill="1" applyBorder="1" applyAlignment="1" applyProtection="1">
      <alignment vertical="center" shrinkToFit="1"/>
    </xf>
    <xf numFmtId="0" fontId="15" fillId="3" borderId="34" xfId="2" applyFont="1" applyFill="1" applyBorder="1" applyAlignment="1" applyProtection="1">
      <alignment vertical="center" shrinkToFit="1"/>
    </xf>
    <xf numFmtId="0" fontId="15" fillId="3" borderId="28" xfId="2" applyFont="1" applyFill="1" applyBorder="1" applyAlignment="1" applyProtection="1">
      <alignment vertical="center" shrinkToFit="1"/>
    </xf>
    <xf numFmtId="0" fontId="15" fillId="3" borderId="59" xfId="2" applyFont="1" applyFill="1" applyBorder="1" applyAlignment="1" applyProtection="1">
      <alignment vertical="center" shrinkToFit="1"/>
    </xf>
    <xf numFmtId="0" fontId="15" fillId="5" borderId="60" xfId="2" applyFont="1" applyFill="1" applyBorder="1" applyAlignment="1" applyProtection="1">
      <alignment vertical="center" shrinkToFit="1"/>
    </xf>
    <xf numFmtId="0" fontId="29" fillId="3" borderId="0" xfId="2" applyFont="1" applyFill="1" applyAlignment="1" applyProtection="1">
      <alignment vertical="center"/>
    </xf>
    <xf numFmtId="0" fontId="25" fillId="3" borderId="0" xfId="2" applyFont="1" applyFill="1" applyBorder="1" applyAlignment="1" applyProtection="1">
      <alignment horizontal="center" vertical="center"/>
    </xf>
    <xf numFmtId="0" fontId="24" fillId="3" borderId="0" xfId="2" applyFont="1" applyFill="1" applyBorder="1" applyAlignment="1" applyProtection="1">
      <alignment horizontal="center" vertical="center"/>
    </xf>
    <xf numFmtId="0" fontId="20" fillId="3" borderId="0" xfId="2" applyFont="1" applyFill="1" applyBorder="1" applyAlignment="1" applyProtection="1">
      <alignment horizontal="center" vertical="center"/>
    </xf>
    <xf numFmtId="0" fontId="20" fillId="3" borderId="0" xfId="2" applyFont="1" applyFill="1" applyBorder="1" applyAlignment="1" applyProtection="1">
      <alignment horizontal="center" vertical="center" shrinkToFit="1"/>
    </xf>
    <xf numFmtId="0" fontId="31" fillId="3" borderId="0" xfId="2" applyFont="1" applyFill="1" applyBorder="1" applyAlignment="1" applyProtection="1">
      <alignment horizontal="center" vertical="center" shrinkToFit="1"/>
    </xf>
    <xf numFmtId="0" fontId="19" fillId="3" borderId="0" xfId="2" applyFont="1" applyFill="1" applyAlignment="1" applyProtection="1">
      <alignment vertical="center"/>
    </xf>
    <xf numFmtId="0" fontId="36" fillId="0" borderId="0" xfId="0" applyFont="1" applyAlignment="1" applyProtection="1">
      <alignment vertical="center" shrinkToFit="1"/>
    </xf>
    <xf numFmtId="0" fontId="7" fillId="0" borderId="0" xfId="0" applyFont="1" applyAlignment="1">
      <alignment horizontal="left" vertical="center" shrinkToFit="1"/>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18" fillId="5" borderId="17" xfId="2" applyFont="1" applyFill="1" applyBorder="1" applyAlignment="1" applyProtection="1">
      <alignment vertical="center"/>
    </xf>
    <xf numFmtId="0" fontId="18" fillId="5" borderId="17" xfId="2" applyFont="1" applyFill="1" applyBorder="1" applyAlignment="1" applyProtection="1">
      <alignment horizontal="center" vertical="center"/>
    </xf>
    <xf numFmtId="0" fontId="18" fillId="3" borderId="29" xfId="2" applyFont="1" applyFill="1" applyBorder="1" applyAlignment="1" applyProtection="1">
      <alignment vertical="center"/>
    </xf>
    <xf numFmtId="0" fontId="39" fillId="0" borderId="1" xfId="0" applyFont="1" applyBorder="1" applyAlignment="1">
      <alignment horizontal="center" vertical="center"/>
    </xf>
    <xf numFmtId="0" fontId="4" fillId="0" borderId="17" xfId="0" applyFont="1" applyBorder="1" applyAlignment="1">
      <alignment horizontal="center" vertical="center" wrapText="1"/>
    </xf>
    <xf numFmtId="0" fontId="3" fillId="0" borderId="0" xfId="0" applyFont="1" applyBorder="1" applyAlignment="1">
      <alignment vertical="center"/>
    </xf>
    <xf numFmtId="0" fontId="4" fillId="2" borderId="13" xfId="0" applyFont="1" applyFill="1" applyBorder="1" applyAlignment="1">
      <alignment horizontal="center" vertical="center"/>
    </xf>
    <xf numFmtId="0" fontId="4" fillId="2" borderId="13" xfId="0" applyFont="1" applyFill="1" applyBorder="1">
      <alignment vertical="center"/>
    </xf>
    <xf numFmtId="0" fontId="4" fillId="2" borderId="14" xfId="0" applyFont="1" applyFill="1" applyBorder="1">
      <alignment vertical="center"/>
    </xf>
    <xf numFmtId="0" fontId="5" fillId="5" borderId="17" xfId="0" applyFont="1" applyFill="1" applyBorder="1" applyAlignment="1">
      <alignment horizontal="center" vertical="center"/>
    </xf>
    <xf numFmtId="0" fontId="4" fillId="0" borderId="17" xfId="0" applyFont="1" applyFill="1" applyBorder="1" applyAlignment="1">
      <alignment horizontal="center" vertical="center"/>
    </xf>
    <xf numFmtId="176" fontId="39" fillId="0" borderId="13" xfId="0" applyNumberFormat="1" applyFont="1" applyBorder="1" applyAlignment="1">
      <alignment horizontal="center" vertical="center"/>
    </xf>
    <xf numFmtId="0" fontId="4" fillId="0" borderId="66" xfId="0" applyFont="1" applyBorder="1" applyAlignment="1">
      <alignment horizontal="center" vertical="center"/>
    </xf>
    <xf numFmtId="0" fontId="4" fillId="2" borderId="14" xfId="0" applyFont="1" applyFill="1" applyBorder="1" applyAlignment="1">
      <alignment horizontal="center" vertical="center"/>
    </xf>
    <xf numFmtId="176" fontId="6" fillId="5" borderId="14" xfId="0" applyNumberFormat="1" applyFont="1" applyFill="1" applyBorder="1" applyAlignment="1">
      <alignment vertical="center"/>
    </xf>
    <xf numFmtId="0" fontId="3" fillId="5" borderId="39"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50" xfId="0" applyFont="1" applyFill="1" applyBorder="1" applyAlignment="1">
      <alignment horizontal="center" vertical="center"/>
    </xf>
    <xf numFmtId="0" fontId="3" fillId="5" borderId="10" xfId="0" applyFont="1" applyFill="1" applyBorder="1" applyAlignment="1">
      <alignment horizontal="center" vertical="center"/>
    </xf>
    <xf numFmtId="176" fontId="3" fillId="5" borderId="63" xfId="0" applyNumberFormat="1" applyFont="1" applyFill="1" applyBorder="1" applyAlignment="1">
      <alignment horizontal="center" vertical="center"/>
    </xf>
    <xf numFmtId="176" fontId="3" fillId="5" borderId="37" xfId="0" applyNumberFormat="1" applyFont="1" applyFill="1" applyBorder="1" applyAlignment="1">
      <alignment horizontal="center" vertical="center" wrapText="1"/>
    </xf>
    <xf numFmtId="176" fontId="3" fillId="5" borderId="37" xfId="0" applyNumberFormat="1" applyFont="1" applyFill="1" applyBorder="1" applyAlignment="1">
      <alignment horizontal="center" vertical="center"/>
    </xf>
    <xf numFmtId="176" fontId="3" fillId="5" borderId="38" xfId="0" applyNumberFormat="1" applyFont="1" applyFill="1" applyBorder="1" applyAlignment="1">
      <alignment horizontal="center" vertical="center"/>
    </xf>
    <xf numFmtId="179" fontId="28" fillId="0" borderId="9" xfId="2" applyNumberFormat="1" applyFont="1" applyFill="1" applyBorder="1" applyAlignment="1" applyProtection="1">
      <alignment vertical="center" shrinkToFit="1"/>
    </xf>
    <xf numFmtId="0" fontId="27" fillId="3" borderId="0" xfId="2" applyFont="1" applyFill="1" applyAlignment="1" applyProtection="1">
      <alignment vertical="center" shrinkToFit="1"/>
    </xf>
    <xf numFmtId="0" fontId="24" fillId="3" borderId="0" xfId="2" applyFont="1" applyFill="1" applyAlignment="1" applyProtection="1">
      <alignment vertical="center" shrinkToFit="1"/>
    </xf>
    <xf numFmtId="0" fontId="3" fillId="5" borderId="24" xfId="0" applyFont="1" applyFill="1" applyBorder="1" applyAlignment="1" applyProtection="1">
      <alignment vertical="center" shrinkToFit="1"/>
    </xf>
    <xf numFmtId="0" fontId="24" fillId="3" borderId="61" xfId="2" applyFont="1" applyFill="1" applyBorder="1" applyAlignment="1" applyProtection="1">
      <alignment vertical="center"/>
    </xf>
    <xf numFmtId="0" fontId="24" fillId="3" borderId="54" xfId="2" applyFont="1" applyFill="1" applyBorder="1" applyAlignment="1" applyProtection="1">
      <alignment vertical="center"/>
    </xf>
    <xf numFmtId="181" fontId="0" fillId="0" borderId="1" xfId="0" applyNumberFormat="1" applyBorder="1">
      <alignment vertical="center"/>
    </xf>
    <xf numFmtId="181" fontId="4" fillId="0" borderId="1" xfId="0" applyNumberFormat="1" applyFont="1" applyBorder="1" applyAlignment="1">
      <alignment horizontal="center" vertical="center"/>
    </xf>
    <xf numFmtId="182" fontId="39" fillId="0" borderId="13" xfId="1" applyNumberFormat="1" applyFont="1" applyBorder="1" applyAlignment="1">
      <alignment horizontal="right" vertical="center" shrinkToFit="1"/>
    </xf>
    <xf numFmtId="182" fontId="39" fillId="0" borderId="13" xfId="1" applyNumberFormat="1" applyFont="1" applyBorder="1" applyAlignment="1">
      <alignment horizontal="center" vertical="center"/>
    </xf>
    <xf numFmtId="177" fontId="4" fillId="0" borderId="48"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77" xfId="0" applyNumberFormat="1" applyFont="1" applyBorder="1" applyAlignment="1">
      <alignment horizontal="center" vertical="center"/>
    </xf>
    <xf numFmtId="0" fontId="4" fillId="0" borderId="27" xfId="0" applyFont="1" applyBorder="1" applyAlignment="1">
      <alignment horizontal="center" vertical="center"/>
    </xf>
    <xf numFmtId="181" fontId="3" fillId="0" borderId="0" xfId="0" applyNumberFormat="1" applyFont="1" applyAlignment="1">
      <alignment horizontal="left" vertical="center" shrinkToFit="1"/>
    </xf>
    <xf numFmtId="181" fontId="3" fillId="0" borderId="0" xfId="0" applyNumberFormat="1" applyFont="1" applyAlignment="1">
      <alignment horizontal="left" vertical="center" wrapText="1"/>
    </xf>
    <xf numFmtId="181" fontId="4" fillId="0" borderId="0" xfId="0" applyNumberFormat="1" applyFont="1" applyAlignment="1">
      <alignment horizontal="center" vertical="center" shrinkToFit="1"/>
    </xf>
    <xf numFmtId="181" fontId="4" fillId="0" borderId="0" xfId="0" applyNumberFormat="1" applyFont="1" applyAlignment="1">
      <alignment horizontal="center" vertical="center"/>
    </xf>
    <xf numFmtId="181" fontId="3" fillId="0" borderId="14" xfId="0" applyNumberFormat="1" applyFont="1" applyBorder="1" applyAlignment="1">
      <alignment vertical="center" shrinkToFit="1"/>
    </xf>
    <xf numFmtId="181" fontId="3" fillId="0" borderId="17" xfId="0" applyNumberFormat="1" applyFont="1" applyBorder="1" applyAlignment="1">
      <alignment horizontal="center" vertical="center" wrapText="1"/>
    </xf>
    <xf numFmtId="181" fontId="4" fillId="0" borderId="12" xfId="0" applyNumberFormat="1" applyFont="1" applyBorder="1" applyAlignment="1">
      <alignment vertical="center" shrinkToFit="1"/>
    </xf>
    <xf numFmtId="181" fontId="4" fillId="0" borderId="12" xfId="0" applyNumberFormat="1" applyFont="1" applyBorder="1">
      <alignment vertical="center"/>
    </xf>
    <xf numFmtId="181" fontId="8" fillId="0" borderId="13" xfId="1" applyNumberFormat="1" applyFont="1" applyBorder="1" applyAlignment="1">
      <alignment vertical="center" shrinkToFit="1"/>
    </xf>
    <xf numFmtId="181" fontId="8" fillId="0" borderId="13" xfId="1" applyNumberFormat="1" applyFont="1" applyBorder="1" applyAlignment="1">
      <alignment vertical="center"/>
    </xf>
    <xf numFmtId="181" fontId="8" fillId="0" borderId="14" xfId="1" applyNumberFormat="1" applyFont="1" applyBorder="1" applyAlignment="1">
      <alignment vertical="center" shrinkToFit="1"/>
    </xf>
    <xf numFmtId="181" fontId="8" fillId="0" borderId="14" xfId="1" applyNumberFormat="1" applyFont="1" applyBorder="1" applyAlignment="1">
      <alignment vertical="center"/>
    </xf>
    <xf numFmtId="181" fontId="4" fillId="0" borderId="0" xfId="0" applyNumberFormat="1" applyFont="1" applyAlignment="1">
      <alignment vertical="center" shrinkToFit="1"/>
    </xf>
    <xf numFmtId="181" fontId="4" fillId="0" borderId="0" xfId="0" applyNumberFormat="1" applyFont="1">
      <alignment vertical="center"/>
    </xf>
    <xf numFmtId="0" fontId="0" fillId="0" borderId="72" xfId="0" applyBorder="1" applyAlignment="1">
      <alignment horizontal="center" vertical="center"/>
    </xf>
    <xf numFmtId="180" fontId="0" fillId="0" borderId="72" xfId="0" applyNumberFormat="1" applyBorder="1" applyAlignment="1">
      <alignment horizontal="center" vertical="center"/>
    </xf>
    <xf numFmtId="0" fontId="39" fillId="0" borderId="1" xfId="0" applyFont="1" applyBorder="1" applyAlignment="1">
      <alignment horizontal="center" vertical="center" shrinkToFit="1"/>
    </xf>
    <xf numFmtId="0" fontId="4" fillId="0" borderId="4" xfId="0" applyFont="1" applyBorder="1">
      <alignment vertical="center"/>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25" xfId="0" applyFont="1" applyBorder="1">
      <alignment vertical="center"/>
    </xf>
    <xf numFmtId="0" fontId="10" fillId="0" borderId="0" xfId="0" applyFont="1" applyBorder="1" applyAlignment="1">
      <alignment horizontal="left" vertical="center"/>
    </xf>
    <xf numFmtId="0" fontId="4" fillId="0" borderId="0" xfId="0" applyFont="1" applyBorder="1" applyAlignment="1">
      <alignment vertical="center" shrinkToFit="1"/>
    </xf>
    <xf numFmtId="0" fontId="4" fillId="0" borderId="27" xfId="0" applyFont="1" applyBorder="1" applyAlignment="1">
      <alignment vertical="center" shrinkToFit="1"/>
    </xf>
    <xf numFmtId="0" fontId="4" fillId="0" borderId="27" xfId="0" applyFont="1" applyBorder="1">
      <alignment vertical="center"/>
    </xf>
    <xf numFmtId="0" fontId="4" fillId="0" borderId="0" xfId="0" applyFont="1" applyBorder="1" applyAlignment="1">
      <alignment horizontal="center" vertical="center" shrinkToFit="1"/>
    </xf>
    <xf numFmtId="0" fontId="4" fillId="0" borderId="8" xfId="0" applyFont="1" applyBorder="1">
      <alignment vertical="center"/>
    </xf>
    <xf numFmtId="0" fontId="4" fillId="0" borderId="9" xfId="0" applyFont="1" applyBorder="1" applyAlignment="1">
      <alignment vertical="center" shrinkToFit="1"/>
    </xf>
    <xf numFmtId="0" fontId="4" fillId="0" borderId="16" xfId="0" applyFont="1" applyBorder="1">
      <alignment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6" xfId="0" applyFont="1" applyBorder="1">
      <alignment vertical="center"/>
    </xf>
    <xf numFmtId="0" fontId="10" fillId="0" borderId="5" xfId="0" applyFont="1" applyBorder="1" applyAlignment="1">
      <alignment vertical="center"/>
    </xf>
    <xf numFmtId="0" fontId="41" fillId="3" borderId="0" xfId="2" applyFont="1" applyFill="1" applyAlignment="1" applyProtection="1">
      <alignment vertical="center"/>
    </xf>
    <xf numFmtId="0" fontId="39" fillId="0" borderId="24" xfId="0" applyFont="1" applyBorder="1" applyAlignment="1">
      <alignment horizontal="center" vertical="center" shrinkToFit="1"/>
    </xf>
    <xf numFmtId="0" fontId="13" fillId="2" borderId="14" xfId="0" applyFont="1" applyFill="1" applyBorder="1" applyAlignment="1">
      <alignment horizontal="center" vertical="center"/>
    </xf>
    <xf numFmtId="0" fontId="10" fillId="0" borderId="17" xfId="0" applyFont="1" applyBorder="1" applyAlignment="1">
      <alignment horizontal="center" vertical="center"/>
    </xf>
    <xf numFmtId="179" fontId="3" fillId="0" borderId="47" xfId="0" applyNumberFormat="1"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179" fontId="3" fillId="0" borderId="23" xfId="0" applyNumberFormat="1" applyFont="1" applyFill="1" applyBorder="1" applyAlignment="1">
      <alignment horizontal="center" vertical="center" shrinkToFit="1"/>
    </xf>
    <xf numFmtId="179"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79" fontId="3" fillId="0" borderId="10" xfId="0" applyNumberFormat="1" applyFont="1" applyFill="1" applyBorder="1" applyAlignment="1">
      <alignment horizontal="center" vertical="center" shrinkToFit="1"/>
    </xf>
    <xf numFmtId="179" fontId="3" fillId="0" borderId="33" xfId="0" applyNumberFormat="1" applyFont="1" applyFill="1" applyBorder="1" applyAlignment="1">
      <alignment horizontal="center" vertical="center" shrinkToFit="1"/>
    </xf>
    <xf numFmtId="0" fontId="3" fillId="0" borderId="47" xfId="0" applyFont="1" applyFill="1" applyBorder="1" applyAlignment="1">
      <alignment horizontal="center" vertical="center" shrinkToFit="1"/>
    </xf>
    <xf numFmtId="179" fontId="3" fillId="0" borderId="46" xfId="0" applyNumberFormat="1" applyFont="1" applyFill="1" applyBorder="1" applyAlignment="1">
      <alignment horizontal="center" vertical="center" shrinkToFit="1"/>
    </xf>
    <xf numFmtId="179" fontId="3" fillId="0" borderId="51" xfId="0" applyNumberFormat="1" applyFont="1" applyFill="1" applyBorder="1" applyAlignment="1">
      <alignment horizontal="center" vertical="center" shrinkToFit="1"/>
    </xf>
    <xf numFmtId="179" fontId="3" fillId="0" borderId="35" xfId="0" applyNumberFormat="1"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8" fillId="0" borderId="26" xfId="0" applyNumberFormat="1" applyFont="1" applyFill="1" applyBorder="1" applyAlignment="1">
      <alignment vertical="center"/>
    </xf>
    <xf numFmtId="49" fontId="18" fillId="3" borderId="0" xfId="2" applyNumberFormat="1" applyFont="1" applyFill="1" applyAlignment="1" applyProtection="1">
      <alignment vertical="center"/>
    </xf>
    <xf numFmtId="0" fontId="4" fillId="0" borderId="5" xfId="0" applyFont="1" applyBorder="1">
      <alignment vertical="center"/>
    </xf>
    <xf numFmtId="0" fontId="4" fillId="2" borderId="25" xfId="0" applyFont="1" applyFill="1" applyBorder="1">
      <alignment vertical="center"/>
    </xf>
    <xf numFmtId="176" fontId="3" fillId="5" borderId="63" xfId="0" applyNumberFormat="1" applyFont="1" applyFill="1" applyBorder="1" applyAlignment="1">
      <alignment horizontal="center" vertical="center" wrapText="1"/>
    </xf>
    <xf numFmtId="179" fontId="4" fillId="0" borderId="17" xfId="0" applyNumberFormat="1" applyFont="1" applyBorder="1" applyAlignment="1">
      <alignment horizontal="center" vertical="center"/>
    </xf>
    <xf numFmtId="0" fontId="7" fillId="0" borderId="26" xfId="0" applyFont="1" applyFill="1" applyBorder="1" applyAlignment="1">
      <alignment horizontal="left" vertical="center"/>
    </xf>
    <xf numFmtId="176" fontId="18" fillId="3" borderId="0" xfId="2" applyNumberFormat="1" applyFont="1" applyFill="1" applyAlignment="1" applyProtection="1">
      <alignment vertical="center"/>
    </xf>
    <xf numFmtId="181" fontId="4" fillId="0" borderId="26" xfId="0" applyNumberFormat="1" applyFont="1" applyBorder="1" applyAlignment="1">
      <alignment horizontal="center" vertical="center"/>
    </xf>
    <xf numFmtId="181" fontId="4" fillId="0" borderId="23" xfId="0" applyNumberFormat="1" applyFont="1" applyBorder="1" applyAlignment="1">
      <alignment horizontal="center" vertical="center"/>
    </xf>
    <xf numFmtId="0" fontId="17" fillId="0" borderId="13" xfId="0" applyFont="1" applyBorder="1" applyAlignment="1">
      <alignment horizontal="center" vertical="top" textRotation="255"/>
    </xf>
    <xf numFmtId="176" fontId="20" fillId="3" borderId="0" xfId="2" applyNumberFormat="1" applyFont="1" applyFill="1" applyAlignment="1" applyProtection="1">
      <alignment vertical="center"/>
    </xf>
    <xf numFmtId="181" fontId="4" fillId="0" borderId="24" xfId="0" applyNumberFormat="1" applyFont="1" applyBorder="1" applyAlignment="1">
      <alignment horizontal="center" vertical="center"/>
    </xf>
    <xf numFmtId="0" fontId="0" fillId="0" borderId="0" xfId="0" applyBorder="1">
      <alignment vertical="center"/>
    </xf>
    <xf numFmtId="0" fontId="0" fillId="0" borderId="10" xfId="0" applyBorder="1" applyAlignment="1">
      <alignment horizontal="center" vertical="center"/>
    </xf>
    <xf numFmtId="0" fontId="0" fillId="0" borderId="9" xfId="0" applyBorder="1" applyAlignment="1">
      <alignment horizontal="center" vertical="center"/>
    </xf>
    <xf numFmtId="181" fontId="4" fillId="0" borderId="10" xfId="0" applyNumberFormat="1" applyFont="1" applyBorder="1" applyAlignment="1">
      <alignment horizontal="center" vertical="center"/>
    </xf>
    <xf numFmtId="0" fontId="0" fillId="0" borderId="9" xfId="0" applyBorder="1">
      <alignment vertical="center"/>
    </xf>
    <xf numFmtId="0" fontId="4" fillId="0" borderId="50" xfId="0" applyFont="1" applyBorder="1" applyAlignment="1">
      <alignment horizontal="center" vertical="center"/>
    </xf>
    <xf numFmtId="0" fontId="4" fillId="0" borderId="46" xfId="0" applyFont="1" applyBorder="1" applyAlignment="1">
      <alignment horizontal="center" vertical="center"/>
    </xf>
    <xf numFmtId="0" fontId="0" fillId="0" borderId="46" xfId="0" applyBorder="1" applyAlignment="1">
      <alignment horizontal="center" vertical="center"/>
    </xf>
    <xf numFmtId="0" fontId="0" fillId="0" borderId="5" xfId="0" applyBorder="1" applyAlignment="1">
      <alignment horizontal="center" vertical="center"/>
    </xf>
    <xf numFmtId="181" fontId="4" fillId="0" borderId="46" xfId="0" applyNumberFormat="1" applyFont="1" applyBorder="1" applyAlignment="1">
      <alignment horizontal="center" vertical="center"/>
    </xf>
    <xf numFmtId="0" fontId="0" fillId="0" borderId="5" xfId="0" applyBorder="1">
      <alignment vertical="center"/>
    </xf>
    <xf numFmtId="0" fontId="8" fillId="0" borderId="0" xfId="0" applyFont="1" applyBorder="1" applyAlignment="1">
      <alignment horizontal="center" vertical="center" textRotation="255" shrinkToFit="1"/>
    </xf>
    <xf numFmtId="0" fontId="8"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4" fillId="0" borderId="0" xfId="0" applyFont="1" applyFill="1" applyBorder="1" applyAlignment="1">
      <alignment vertical="center" shrinkToFit="1"/>
    </xf>
    <xf numFmtId="0" fontId="9" fillId="0" borderId="0" xfId="0" applyFont="1" applyAlignment="1">
      <alignment vertical="center"/>
    </xf>
    <xf numFmtId="0" fontId="45" fillId="6" borderId="18" xfId="2" applyFont="1" applyFill="1" applyBorder="1" applyAlignment="1" applyProtection="1">
      <alignment horizontal="center" vertical="center"/>
    </xf>
    <xf numFmtId="0" fontId="45" fillId="6" borderId="26" xfId="2" applyFont="1" applyFill="1" applyBorder="1" applyAlignment="1" applyProtection="1">
      <alignment horizontal="center" vertical="center"/>
    </xf>
    <xf numFmtId="0" fontId="45" fillId="6" borderId="23" xfId="2" applyFont="1" applyFill="1" applyBorder="1" applyAlignment="1" applyProtection="1">
      <alignment horizontal="center" vertical="center"/>
    </xf>
    <xf numFmtId="0" fontId="8" fillId="6" borderId="4" xfId="0" applyFont="1" applyFill="1" applyBorder="1" applyAlignment="1">
      <alignment horizontal="center" vertical="center" shrinkToFit="1"/>
    </xf>
    <xf numFmtId="0" fontId="8" fillId="6" borderId="25" xfId="0" applyFont="1" applyFill="1" applyBorder="1" applyAlignment="1">
      <alignment horizontal="center" vertical="center" shrinkToFit="1"/>
    </xf>
    <xf numFmtId="0" fontId="8" fillId="6" borderId="52" xfId="0" applyFont="1" applyFill="1" applyBorder="1" applyAlignment="1">
      <alignment horizontal="center" vertical="center" shrinkToFit="1"/>
    </xf>
    <xf numFmtId="3" fontId="8" fillId="6" borderId="52" xfId="0" applyNumberFormat="1" applyFont="1" applyFill="1" applyBorder="1" applyAlignment="1">
      <alignment horizontal="center" vertical="center" shrinkToFit="1"/>
    </xf>
    <xf numFmtId="0" fontId="8" fillId="6" borderId="31" xfId="0" applyFont="1" applyFill="1" applyBorder="1" applyAlignment="1">
      <alignment horizontal="center" vertical="center" shrinkToFit="1"/>
    </xf>
    <xf numFmtId="0" fontId="8" fillId="6" borderId="53" xfId="0" applyFont="1" applyFill="1" applyBorder="1" applyAlignment="1">
      <alignment horizontal="center" vertical="center" shrinkToFit="1"/>
    </xf>
    <xf numFmtId="179" fontId="28" fillId="0" borderId="9" xfId="2" applyNumberFormat="1" applyFont="1" applyFill="1" applyBorder="1" applyAlignment="1" applyProtection="1">
      <alignment vertical="center" shrinkToFit="1"/>
    </xf>
    <xf numFmtId="0" fontId="20" fillId="3" borderId="0" xfId="2" applyFont="1" applyFill="1" applyBorder="1" applyAlignment="1" applyProtection="1">
      <alignment horizontal="center" vertical="center"/>
    </xf>
    <xf numFmtId="0" fontId="8" fillId="0" borderId="0" xfId="0" applyFont="1" applyAlignment="1">
      <alignment horizontal="left" vertical="center" shrinkToFit="1"/>
    </xf>
    <xf numFmtId="0" fontId="7" fillId="0" borderId="0" xfId="0" applyFont="1" applyAlignment="1">
      <alignment horizontal="left" vertical="center" shrinkToFit="1"/>
    </xf>
    <xf numFmtId="0" fontId="7" fillId="0" borderId="26" xfId="0" applyFont="1" applyFill="1" applyBorder="1" applyAlignment="1">
      <alignment horizontal="center" vertical="center"/>
    </xf>
    <xf numFmtId="0" fontId="8" fillId="0" borderId="44" xfId="0" applyFont="1" applyBorder="1" applyAlignment="1">
      <alignment horizontal="center" vertical="center"/>
    </xf>
    <xf numFmtId="0" fontId="17" fillId="0" borderId="13" xfId="0" applyFont="1" applyBorder="1" applyAlignment="1">
      <alignment horizontal="center" vertical="top" textRotation="255"/>
    </xf>
    <xf numFmtId="0" fontId="8" fillId="0" borderId="44" xfId="0" applyFont="1" applyBorder="1" applyAlignment="1">
      <alignment horizontal="center" vertical="center"/>
    </xf>
    <xf numFmtId="0" fontId="17" fillId="0" borderId="13" xfId="0" applyFont="1" applyBorder="1" applyAlignment="1">
      <alignment horizontal="center" vertical="top" textRotation="255"/>
    </xf>
    <xf numFmtId="0" fontId="3" fillId="7" borderId="1" xfId="0" applyFont="1" applyFill="1" applyBorder="1" applyAlignment="1">
      <alignment horizontal="center" vertical="center" shrinkToFit="1"/>
    </xf>
    <xf numFmtId="179" fontId="3" fillId="7" borderId="35" xfId="0" applyNumberFormat="1" applyFont="1" applyFill="1" applyBorder="1" applyAlignment="1">
      <alignment horizontal="center" vertical="center" shrinkToFit="1"/>
    </xf>
    <xf numFmtId="179" fontId="4" fillId="7" borderId="35" xfId="0" applyNumberFormat="1" applyFont="1" applyFill="1" applyBorder="1" applyAlignment="1">
      <alignment vertical="center" shrinkToFit="1"/>
    </xf>
    <xf numFmtId="0" fontId="50" fillId="0" borderId="0" xfId="0" applyFont="1" applyAlignment="1">
      <alignment vertical="center"/>
    </xf>
    <xf numFmtId="14" fontId="56" fillId="0" borderId="0" xfId="0" applyNumberFormat="1" applyFont="1" applyAlignment="1">
      <alignment vertical="center" shrinkToFit="1"/>
    </xf>
    <xf numFmtId="0" fontId="39" fillId="0" borderId="1" xfId="0" applyFont="1" applyFill="1" applyBorder="1" applyAlignment="1">
      <alignment horizontal="center" vertical="center" shrinkToFit="1"/>
    </xf>
    <xf numFmtId="0" fontId="58" fillId="0" borderId="1" xfId="0" applyFont="1" applyFill="1" applyBorder="1" applyAlignment="1">
      <alignment horizontal="center" vertical="center" shrinkToFit="1"/>
    </xf>
    <xf numFmtId="0" fontId="58" fillId="0" borderId="1" xfId="0" applyFont="1" applyFill="1" applyBorder="1" applyAlignment="1">
      <alignment vertical="center" shrinkToFit="1"/>
    </xf>
    <xf numFmtId="0" fontId="58" fillId="0" borderId="1" xfId="0" applyNumberFormat="1" applyFont="1" applyFill="1" applyBorder="1" applyAlignment="1">
      <alignment horizontal="center" vertical="center" shrinkToFit="1"/>
    </xf>
    <xf numFmtId="0" fontId="5" fillId="5" borderId="17"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7" fillId="5" borderId="17" xfId="0" applyFont="1" applyFill="1" applyBorder="1" applyAlignment="1">
      <alignment horizontal="center" vertical="center" shrinkToFit="1"/>
    </xf>
    <xf numFmtId="0" fontId="6" fillId="0" borderId="25" xfId="0" applyFont="1" applyFill="1" applyBorder="1" applyAlignment="1">
      <alignment vertical="center" shrinkToFit="1"/>
    </xf>
    <xf numFmtId="0" fontId="5" fillId="0" borderId="8" xfId="0" applyFont="1" applyFill="1" applyBorder="1" applyAlignment="1">
      <alignment vertical="center" shrinkToFit="1"/>
    </xf>
    <xf numFmtId="0" fontId="5" fillId="5" borderId="17" xfId="0" applyFont="1" applyFill="1" applyBorder="1" applyAlignment="1" applyProtection="1">
      <alignment horizontal="center" vertical="center" shrinkToFit="1"/>
    </xf>
    <xf numFmtId="181" fontId="0" fillId="0" borderId="1" xfId="0" applyNumberFormat="1" applyBorder="1" applyAlignment="1">
      <alignment horizontal="center" vertical="center"/>
    </xf>
    <xf numFmtId="0" fontId="45" fillId="6" borderId="26" xfId="2" applyFont="1" applyFill="1" applyBorder="1" applyAlignment="1" applyProtection="1">
      <alignment horizontal="center" vertical="center" shrinkToFit="1"/>
    </xf>
    <xf numFmtId="0" fontId="3" fillId="0" borderId="80" xfId="0" applyFont="1" applyFill="1" applyBorder="1" applyAlignment="1">
      <alignment horizontal="center" vertical="center" shrinkToFit="1"/>
    </xf>
    <xf numFmtId="0" fontId="10" fillId="0" borderId="0" xfId="0" applyFont="1">
      <alignment vertical="center"/>
    </xf>
    <xf numFmtId="0" fontId="10" fillId="0" borderId="0" xfId="0" applyFont="1" applyAlignment="1">
      <alignment horizontal="left" vertical="center" wrapText="1"/>
    </xf>
    <xf numFmtId="0" fontId="10" fillId="2" borderId="14" xfId="0" applyFont="1" applyFill="1" applyBorder="1" applyAlignment="1">
      <alignment horizontal="center" vertical="center"/>
    </xf>
    <xf numFmtId="0" fontId="10" fillId="0" borderId="24" xfId="0" applyFont="1" applyBorder="1" applyAlignment="1">
      <alignment horizontal="center" vertical="center" shrinkToFit="1"/>
    </xf>
    <xf numFmtId="0" fontId="10" fillId="0" borderId="0" xfId="0" applyFont="1" applyBorder="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0" fillId="0" borderId="9" xfId="0" applyFont="1" applyBorder="1">
      <alignment vertical="center"/>
    </xf>
    <xf numFmtId="0" fontId="10" fillId="0" borderId="0" xfId="0" applyFont="1" applyAlignment="1">
      <alignment vertical="center" shrinkToFit="1"/>
    </xf>
    <xf numFmtId="0" fontId="10" fillId="0" borderId="0" xfId="0" applyFont="1" applyAlignment="1">
      <alignment vertical="center" wrapText="1"/>
    </xf>
    <xf numFmtId="0" fontId="10" fillId="0" borderId="5" xfId="0" applyFont="1" applyBorder="1" applyAlignment="1">
      <alignment vertical="center" shrinkToFit="1"/>
    </xf>
    <xf numFmtId="0" fontId="10" fillId="0" borderId="0" xfId="0" applyFont="1" applyBorder="1" applyAlignment="1">
      <alignment vertical="center" shrinkToFit="1"/>
    </xf>
    <xf numFmtId="0" fontId="60" fillId="0" borderId="0" xfId="3" applyFont="1">
      <alignment vertical="center"/>
    </xf>
    <xf numFmtId="0" fontId="61" fillId="0" borderId="0" xfId="3" applyFont="1">
      <alignment vertical="center"/>
    </xf>
    <xf numFmtId="0" fontId="61" fillId="0" borderId="10" xfId="3" applyFont="1" applyBorder="1" applyAlignment="1">
      <alignment horizontal="center" vertical="center" wrapText="1"/>
    </xf>
    <xf numFmtId="0" fontId="61" fillId="0" borderId="1" xfId="3" applyFont="1" applyBorder="1" applyAlignment="1">
      <alignment horizontal="center" vertical="center" wrapText="1"/>
    </xf>
    <xf numFmtId="0" fontId="61" fillId="0" borderId="81" xfId="3" applyFont="1" applyBorder="1" applyAlignment="1">
      <alignment horizontal="center" vertical="center" wrapText="1"/>
    </xf>
    <xf numFmtId="0" fontId="61" fillId="0" borderId="24" xfId="3" applyFont="1" applyBorder="1" applyAlignment="1">
      <alignment horizontal="center" vertical="center" wrapText="1"/>
    </xf>
    <xf numFmtId="0" fontId="61" fillId="0" borderId="18" xfId="3" applyFont="1" applyBorder="1" applyAlignment="1">
      <alignment vertical="center" wrapText="1"/>
    </xf>
    <xf numFmtId="0" fontId="64" fillId="0" borderId="1" xfId="3" applyFont="1" applyBorder="1" applyAlignment="1">
      <alignment horizontal="center" vertical="center" wrapText="1"/>
    </xf>
    <xf numFmtId="0" fontId="64" fillId="0" borderId="18" xfId="3" applyFont="1" applyBorder="1" applyAlignment="1">
      <alignment horizontal="center" vertical="center" wrapText="1"/>
    </xf>
    <xf numFmtId="0" fontId="67" fillId="0" borderId="86" xfId="3" applyFont="1" applyBorder="1" applyAlignment="1">
      <alignment horizontal="center" vertical="center" wrapText="1"/>
    </xf>
    <xf numFmtId="0" fontId="61" fillId="0" borderId="48" xfId="3" applyFont="1" applyBorder="1" applyAlignment="1">
      <alignment horizontal="center" vertical="center" wrapText="1"/>
    </xf>
    <xf numFmtId="0" fontId="61" fillId="0" borderId="46" xfId="3" applyFont="1" applyBorder="1" applyAlignment="1">
      <alignment horizontal="center" vertical="center" wrapText="1"/>
    </xf>
    <xf numFmtId="0" fontId="61" fillId="0" borderId="87" xfId="3" applyFont="1" applyBorder="1" applyAlignment="1">
      <alignment horizontal="center" vertical="center" wrapText="1"/>
    </xf>
    <xf numFmtId="0" fontId="66" fillId="0" borderId="10" xfId="3" applyFont="1" applyBorder="1" applyAlignment="1">
      <alignment horizontal="center" vertical="center" wrapText="1"/>
    </xf>
    <xf numFmtId="0" fontId="69" fillId="0" borderId="1" xfId="3" applyFont="1" applyBorder="1" applyAlignment="1">
      <alignment horizontal="center" vertical="center" wrapText="1"/>
    </xf>
    <xf numFmtId="0" fontId="66" fillId="0" borderId="1" xfId="3" applyFont="1" applyBorder="1" applyAlignment="1">
      <alignment horizontal="center" vertical="center" wrapText="1"/>
    </xf>
    <xf numFmtId="0" fontId="71" fillId="0" borderId="46" xfId="3" applyFont="1" applyBorder="1" applyAlignment="1">
      <alignment horizontal="center" vertical="center" wrapText="1"/>
    </xf>
    <xf numFmtId="0" fontId="66" fillId="0" borderId="46" xfId="3" applyFont="1" applyBorder="1" applyAlignment="1">
      <alignment horizontal="center" vertical="center" wrapText="1"/>
    </xf>
    <xf numFmtId="0" fontId="62" fillId="0" borderId="88" xfId="3" applyFont="1" applyBorder="1" applyAlignment="1">
      <alignment vertical="center" wrapText="1"/>
    </xf>
    <xf numFmtId="0" fontId="74" fillId="0" borderId="89" xfId="3" applyFont="1" applyBorder="1" applyAlignment="1">
      <alignment horizontal="center" vertical="center" wrapText="1"/>
    </xf>
    <xf numFmtId="0" fontId="74" fillId="0" borderId="90" xfId="3" applyFont="1" applyBorder="1" applyAlignment="1">
      <alignment horizontal="center" vertical="center" wrapText="1"/>
    </xf>
    <xf numFmtId="0" fontId="74" fillId="0" borderId="91" xfId="3" applyFont="1" applyBorder="1" applyAlignment="1">
      <alignment horizontal="center" vertical="center" wrapText="1"/>
    </xf>
    <xf numFmtId="0" fontId="74" fillId="0" borderId="92" xfId="3" applyFont="1" applyBorder="1" applyAlignment="1">
      <alignment horizontal="center" vertical="center" wrapText="1"/>
    </xf>
    <xf numFmtId="0" fontId="74" fillId="0" borderId="93" xfId="3" applyFont="1" applyBorder="1" applyAlignment="1">
      <alignment horizontal="center" vertical="center" wrapText="1"/>
    </xf>
    <xf numFmtId="0" fontId="74" fillId="0" borderId="10" xfId="3" applyFont="1" applyBorder="1" applyAlignment="1">
      <alignment horizontal="center" vertical="center" wrapText="1"/>
    </xf>
    <xf numFmtId="0" fontId="74" fillId="0" borderId="71" xfId="3" applyFont="1" applyBorder="1" applyAlignment="1">
      <alignment horizontal="center" vertical="center" wrapText="1"/>
    </xf>
    <xf numFmtId="0" fontId="74" fillId="0" borderId="94" xfId="3" applyFont="1" applyBorder="1" applyAlignment="1">
      <alignment horizontal="center" vertical="center" wrapText="1"/>
    </xf>
    <xf numFmtId="0" fontId="74" fillId="0" borderId="95" xfId="3" applyFont="1" applyBorder="1" applyAlignment="1">
      <alignment horizontal="center" vertical="center" wrapText="1"/>
    </xf>
    <xf numFmtId="0" fontId="74" fillId="0" borderId="96" xfId="3" applyFont="1" applyBorder="1" applyAlignment="1">
      <alignment horizontal="center" vertical="center" wrapText="1"/>
    </xf>
    <xf numFmtId="0" fontId="74" fillId="0" borderId="97" xfId="3" applyFont="1" applyBorder="1" applyAlignment="1">
      <alignment horizontal="center" vertical="center" wrapText="1"/>
    </xf>
    <xf numFmtId="0" fontId="74" fillId="0" borderId="98" xfId="3" applyFont="1" applyBorder="1" applyAlignment="1">
      <alignment horizontal="center" vertical="center" wrapText="1"/>
    </xf>
    <xf numFmtId="0" fontId="74" fillId="0" borderId="81" xfId="3" applyFont="1" applyBorder="1" applyAlignment="1">
      <alignment horizontal="center" vertical="center" wrapText="1"/>
    </xf>
    <xf numFmtId="0" fontId="74" fillId="0" borderId="94" xfId="3" applyFont="1" applyBorder="1" applyAlignment="1">
      <alignment vertical="center" wrapText="1"/>
    </xf>
    <xf numFmtId="0" fontId="74" fillId="0" borderId="95" xfId="3" applyFont="1" applyBorder="1" applyAlignment="1">
      <alignment vertical="center" wrapText="1"/>
    </xf>
    <xf numFmtId="0" fontId="74" fillId="0" borderId="99" xfId="3" applyFont="1" applyBorder="1" applyAlignment="1">
      <alignment horizontal="center" vertical="center" wrapText="1"/>
    </xf>
    <xf numFmtId="0" fontId="74" fillId="0" borderId="100" xfId="3" applyFont="1" applyBorder="1" applyAlignment="1">
      <alignment horizontal="center" vertical="center" wrapText="1"/>
    </xf>
    <xf numFmtId="0" fontId="74" fillId="0" borderId="101" xfId="3" applyFont="1" applyBorder="1" applyAlignment="1">
      <alignment horizontal="center" vertical="center" wrapText="1"/>
    </xf>
    <xf numFmtId="0" fontId="74" fillId="0" borderId="1" xfId="3" applyFont="1" applyBorder="1" applyAlignment="1">
      <alignment horizontal="center" vertical="center" wrapText="1"/>
    </xf>
    <xf numFmtId="0" fontId="72" fillId="0" borderId="102" xfId="3" applyFont="1" applyBorder="1" applyAlignment="1">
      <alignment horizontal="center" vertical="center" wrapText="1"/>
    </xf>
    <xf numFmtId="0" fontId="72" fillId="0" borderId="103" xfId="3" applyFont="1" applyBorder="1" applyAlignment="1">
      <alignment horizontal="center" vertical="center" wrapText="1"/>
    </xf>
    <xf numFmtId="0" fontId="72" fillId="0" borderId="99" xfId="3" applyFont="1" applyBorder="1" applyAlignment="1">
      <alignment horizontal="center" vertical="center" wrapText="1"/>
    </xf>
    <xf numFmtId="0" fontId="72" fillId="0" borderId="100" xfId="3" applyFont="1" applyBorder="1" applyAlignment="1">
      <alignment horizontal="center" vertical="center" wrapText="1"/>
    </xf>
    <xf numFmtId="0" fontId="72" fillId="0" borderId="101" xfId="3" applyFont="1" applyBorder="1" applyAlignment="1">
      <alignment horizontal="center" vertical="center" wrapText="1"/>
    </xf>
    <xf numFmtId="0" fontId="72" fillId="0" borderId="107" xfId="3" applyFont="1" applyBorder="1" applyAlignment="1">
      <alignment horizontal="center" vertical="center" wrapText="1"/>
    </xf>
    <xf numFmtId="0" fontId="61" fillId="0" borderId="108" xfId="3" applyFont="1" applyBorder="1" applyAlignment="1">
      <alignment horizontal="center" vertical="center" wrapText="1"/>
    </xf>
    <xf numFmtId="0" fontId="78" fillId="0" borderId="0" xfId="6" applyFont="1" applyAlignment="1">
      <alignment vertical="center"/>
    </xf>
    <xf numFmtId="0" fontId="79" fillId="0" borderId="0" xfId="3" applyFont="1">
      <alignment vertical="center"/>
    </xf>
    <xf numFmtId="0" fontId="59" fillId="0" borderId="0" xfId="3" applyFont="1">
      <alignment vertical="center"/>
    </xf>
    <xf numFmtId="0" fontId="59" fillId="0" borderId="0" xfId="3" applyFont="1" applyBorder="1">
      <alignment vertical="center"/>
    </xf>
    <xf numFmtId="0" fontId="66" fillId="0" borderId="108" xfId="3" applyFont="1" applyBorder="1" applyAlignment="1">
      <alignment horizontal="center" vertical="center" wrapText="1"/>
    </xf>
    <xf numFmtId="0" fontId="59" fillId="0" borderId="0" xfId="6" applyFont="1" applyAlignment="1">
      <alignment vertical="center"/>
    </xf>
    <xf numFmtId="0" fontId="83" fillId="0" borderId="0" xfId="6" applyFont="1" applyAlignment="1">
      <alignment horizontal="right" vertical="center"/>
    </xf>
    <xf numFmtId="0" fontId="59" fillId="0" borderId="0" xfId="3" applyFont="1" applyFill="1" applyBorder="1">
      <alignment vertical="center"/>
    </xf>
    <xf numFmtId="0" fontId="85" fillId="0" borderId="0" xfId="5" applyFont="1">
      <alignment vertical="center"/>
    </xf>
    <xf numFmtId="0" fontId="84" fillId="0" borderId="0" xfId="5" applyFont="1">
      <alignment vertical="center"/>
    </xf>
    <xf numFmtId="0" fontId="86" fillId="0" borderId="0" xfId="5" applyFont="1">
      <alignment vertical="center"/>
    </xf>
    <xf numFmtId="0" fontId="59" fillId="0" borderId="0" xfId="6" applyFont="1">
      <alignment vertical="center"/>
    </xf>
    <xf numFmtId="0" fontId="59" fillId="0" borderId="0" xfId="6" applyFont="1" applyAlignment="1">
      <alignment horizontal="right" vertical="center"/>
    </xf>
    <xf numFmtId="0" fontId="83" fillId="0" borderId="0" xfId="5" applyFont="1" applyFill="1" applyAlignment="1">
      <alignment vertical="center"/>
    </xf>
    <xf numFmtId="0" fontId="89" fillId="0" borderId="0" xfId="6" applyFont="1">
      <alignment vertical="center"/>
    </xf>
    <xf numFmtId="0" fontId="59" fillId="0" borderId="10" xfId="6" applyFont="1" applyBorder="1" applyAlignment="1">
      <alignment horizontal="center" vertical="center"/>
    </xf>
    <xf numFmtId="0" fontId="59" fillId="0" borderId="1" xfId="6" applyFont="1" applyBorder="1" applyAlignment="1">
      <alignment horizontal="center" vertical="center"/>
    </xf>
    <xf numFmtId="0" fontId="59" fillId="0" borderId="81" xfId="6" applyFont="1" applyBorder="1" applyAlignment="1">
      <alignment horizontal="distributed" vertical="center"/>
    </xf>
    <xf numFmtId="0" fontId="59" fillId="0" borderId="1" xfId="6" applyFont="1" applyBorder="1" applyAlignment="1">
      <alignment horizontal="distributed" vertical="center"/>
    </xf>
    <xf numFmtId="0" fontId="83" fillId="0" borderId="0" xfId="6" applyFont="1">
      <alignment vertical="center"/>
    </xf>
    <xf numFmtId="0" fontId="59" fillId="0" borderId="0" xfId="7" applyFont="1">
      <alignment vertical="center"/>
    </xf>
    <xf numFmtId="0" fontId="59" fillId="0" borderId="0" xfId="7" applyFont="1" applyAlignment="1">
      <alignment horizontal="left" vertical="center"/>
    </xf>
    <xf numFmtId="0" fontId="59" fillId="0" borderId="22" xfId="7" applyFont="1" applyBorder="1">
      <alignment vertical="center"/>
    </xf>
    <xf numFmtId="0" fontId="59" fillId="0" borderId="29" xfId="7" applyFont="1" applyBorder="1">
      <alignment vertical="center"/>
    </xf>
    <xf numFmtId="0" fontId="59" fillId="0" borderId="24" xfId="7" applyFont="1" applyBorder="1" applyAlignment="1">
      <alignment horizontal="left" vertical="center" indent="1"/>
    </xf>
    <xf numFmtId="0" fontId="59" fillId="0" borderId="3" xfId="7" applyFont="1" applyBorder="1">
      <alignment vertical="center"/>
    </xf>
    <xf numFmtId="0" fontId="59" fillId="0" borderId="0" xfId="7" applyFont="1" applyBorder="1" applyAlignment="1">
      <alignment horizontal="left" vertical="center"/>
    </xf>
    <xf numFmtId="0" fontId="59" fillId="0" borderId="0" xfId="7" applyFont="1" applyBorder="1" applyAlignment="1">
      <alignment horizontal="right" vertical="center"/>
    </xf>
    <xf numFmtId="0" fontId="59" fillId="0" borderId="0" xfId="7" applyFont="1" applyBorder="1">
      <alignment vertical="center"/>
    </xf>
    <xf numFmtId="0" fontId="59" fillId="0" borderId="72" xfId="7" applyFont="1" applyBorder="1" applyAlignment="1">
      <alignment horizontal="left" vertical="center" indent="1"/>
    </xf>
    <xf numFmtId="0" fontId="59" fillId="0" borderId="20" xfId="7" applyFont="1" applyBorder="1">
      <alignment vertical="center"/>
    </xf>
    <xf numFmtId="0" fontId="59" fillId="0" borderId="30" xfId="7" applyFont="1" applyBorder="1">
      <alignment vertical="center"/>
    </xf>
    <xf numFmtId="0" fontId="59" fillId="0" borderId="81" xfId="7" applyFont="1" applyBorder="1" applyAlignment="1">
      <alignment horizontal="left" vertical="center" indent="1"/>
    </xf>
    <xf numFmtId="0" fontId="59" fillId="0" borderId="29" xfId="7" applyFont="1" applyBorder="1" applyAlignment="1">
      <alignment horizontal="left" vertical="center" indent="1"/>
    </xf>
    <xf numFmtId="0" fontId="59" fillId="0" borderId="21" xfId="7" applyFont="1" applyBorder="1" applyAlignment="1">
      <alignment horizontal="right" vertical="center"/>
    </xf>
    <xf numFmtId="0" fontId="59" fillId="0" borderId="23" xfId="7" applyFont="1" applyBorder="1">
      <alignment vertical="center"/>
    </xf>
    <xf numFmtId="0" fontId="59" fillId="0" borderId="26" xfId="7" applyFont="1" applyBorder="1">
      <alignment vertical="center"/>
    </xf>
    <xf numFmtId="0" fontId="59" fillId="0" borderId="26" xfId="7" applyFont="1" applyBorder="1" applyAlignment="1">
      <alignment horizontal="left" vertical="center" indent="1"/>
    </xf>
    <xf numFmtId="0" fontId="59" fillId="0" borderId="18" xfId="7" applyFont="1" applyBorder="1" applyAlignment="1">
      <alignment horizontal="right" vertical="center"/>
    </xf>
    <xf numFmtId="0" fontId="59" fillId="0" borderId="18" xfId="7" applyFont="1" applyBorder="1" applyAlignment="1">
      <alignment horizontal="center" vertical="center"/>
    </xf>
    <xf numFmtId="0" fontId="88" fillId="0" borderId="0" xfId="7" applyFont="1" applyBorder="1" applyAlignment="1">
      <alignment horizontal="center" vertical="center"/>
    </xf>
    <xf numFmtId="0" fontId="90" fillId="0" borderId="0" xfId="6" applyFont="1" applyBorder="1" applyAlignment="1">
      <alignment horizontal="left" vertical="top" wrapText="1"/>
    </xf>
    <xf numFmtId="0" fontId="66" fillId="0" borderId="0" xfId="5" applyFont="1" applyBorder="1" applyAlignment="1">
      <alignment horizontal="left" vertical="top" wrapText="1"/>
    </xf>
    <xf numFmtId="0" fontId="66" fillId="0" borderId="0" xfId="5" applyFont="1" applyBorder="1" applyAlignment="1">
      <alignment vertical="top" wrapText="1"/>
    </xf>
    <xf numFmtId="0" fontId="83" fillId="0" borderId="36" xfId="5" applyFont="1" applyBorder="1" applyAlignment="1">
      <alignment vertical="center" shrinkToFit="1"/>
    </xf>
    <xf numFmtId="0" fontId="83" fillId="0" borderId="34" xfId="5" applyFont="1" applyBorder="1" applyAlignment="1">
      <alignment vertical="center" shrinkToFit="1"/>
    </xf>
    <xf numFmtId="0" fontId="83" fillId="0" borderId="55" xfId="5" applyFont="1" applyFill="1" applyBorder="1" applyAlignment="1">
      <alignment vertical="center"/>
    </xf>
    <xf numFmtId="0" fontId="83" fillId="0" borderId="82" xfId="5" applyFont="1" applyFill="1" applyBorder="1" applyAlignment="1">
      <alignment horizontal="left" vertical="center" indent="1"/>
    </xf>
    <xf numFmtId="0" fontId="83" fillId="0" borderId="30" xfId="5" applyFont="1" applyFill="1" applyBorder="1" applyAlignment="1">
      <alignment horizontal="left" vertical="center" indent="1"/>
    </xf>
    <xf numFmtId="0" fontId="83" fillId="0" borderId="19" xfId="5" applyFont="1" applyFill="1" applyBorder="1" applyAlignment="1">
      <alignment horizontal="left" vertical="center" indent="1"/>
    </xf>
    <xf numFmtId="0" fontId="83" fillId="0" borderId="55" xfId="5" applyFont="1" applyFill="1" applyBorder="1" applyAlignment="1">
      <alignment horizontal="distributed" vertical="center" indent="1"/>
    </xf>
    <xf numFmtId="0" fontId="85" fillId="0" borderId="0" xfId="5" applyFont="1" applyAlignment="1">
      <alignment vertical="center" wrapText="1"/>
    </xf>
    <xf numFmtId="0" fontId="76" fillId="0" borderId="0" xfId="5" applyFont="1">
      <alignment vertical="center"/>
    </xf>
    <xf numFmtId="0" fontId="60" fillId="0" borderId="0" xfId="5" applyFont="1" applyBorder="1" applyAlignment="1">
      <alignment vertical="top" wrapText="1"/>
    </xf>
    <xf numFmtId="0" fontId="78" fillId="0" borderId="5" xfId="5" applyFont="1" applyBorder="1" applyAlignment="1">
      <alignment horizontal="center" vertical="center"/>
    </xf>
    <xf numFmtId="0" fontId="78" fillId="0" borderId="5" xfId="5" applyFont="1" applyBorder="1" applyAlignment="1">
      <alignment vertical="center" shrinkToFit="1"/>
    </xf>
    <xf numFmtId="0" fontId="78" fillId="0" borderId="36" xfId="5" applyFont="1" applyBorder="1" applyAlignment="1">
      <alignment vertical="center" shrinkToFit="1"/>
    </xf>
    <xf numFmtId="0" fontId="78" fillId="0" borderId="34" xfId="5" applyFont="1" applyBorder="1" applyAlignment="1">
      <alignment vertical="center" shrinkToFit="1"/>
    </xf>
    <xf numFmtId="0" fontId="80" fillId="0" borderId="0" xfId="8" applyFont="1">
      <alignment vertical="center"/>
    </xf>
    <xf numFmtId="0" fontId="66" fillId="0" borderId="0" xfId="8" applyFont="1">
      <alignment vertical="center"/>
    </xf>
    <xf numFmtId="0" fontId="88" fillId="0" borderId="0" xfId="8" applyFont="1">
      <alignment vertical="center"/>
    </xf>
    <xf numFmtId="0" fontId="59" fillId="0" borderId="0" xfId="5" applyFont="1" applyAlignment="1">
      <alignment vertical="center"/>
    </xf>
    <xf numFmtId="0" fontId="3" fillId="5" borderId="28" xfId="0" applyFont="1" applyFill="1" applyBorder="1" applyAlignment="1">
      <alignment horizontal="center" vertical="center"/>
    </xf>
    <xf numFmtId="176" fontId="3" fillId="5" borderId="129" xfId="0" applyNumberFormat="1" applyFont="1" applyFill="1" applyBorder="1" applyAlignment="1">
      <alignment horizontal="center" vertical="center" wrapText="1"/>
    </xf>
    <xf numFmtId="176" fontId="3" fillId="5" borderId="38" xfId="0" applyNumberFormat="1" applyFont="1" applyFill="1" applyBorder="1" applyAlignment="1">
      <alignment horizontal="center" vertical="center" wrapText="1"/>
    </xf>
    <xf numFmtId="0" fontId="22" fillId="3" borderId="30" xfId="2" applyFont="1" applyFill="1" applyBorder="1" applyAlignment="1" applyProtection="1">
      <alignment vertical="center"/>
    </xf>
    <xf numFmtId="0" fontId="22" fillId="3" borderId="29" xfId="2" applyFont="1" applyFill="1" applyBorder="1" applyAlignment="1" applyProtection="1">
      <alignment vertical="center"/>
    </xf>
    <xf numFmtId="0" fontId="39" fillId="0" borderId="0" xfId="0" applyFont="1" applyAlignment="1">
      <alignment vertical="center"/>
    </xf>
    <xf numFmtId="0" fontId="88" fillId="0" borderId="0" xfId="8" applyFont="1" applyBorder="1" applyAlignment="1">
      <alignment horizontal="right" vertical="center" shrinkToFit="1"/>
    </xf>
    <xf numFmtId="0" fontId="80" fillId="0" borderId="0" xfId="8" applyFont="1" applyAlignment="1">
      <alignment vertical="center" wrapText="1"/>
    </xf>
    <xf numFmtId="0" fontId="81" fillId="0" borderId="0" xfId="8" applyFont="1" applyAlignment="1">
      <alignment horizontal="left" vertical="center" wrapText="1"/>
    </xf>
    <xf numFmtId="0" fontId="59" fillId="0" borderId="0" xfId="6">
      <alignment vertical="center"/>
    </xf>
    <xf numFmtId="0" fontId="94" fillId="0" borderId="0" xfId="6" applyFont="1" applyAlignment="1">
      <alignment horizontal="center" vertical="center"/>
    </xf>
    <xf numFmtId="0" fontId="97" fillId="0" borderId="1" xfId="6" applyFont="1" applyBorder="1" applyAlignment="1">
      <alignment vertical="center"/>
    </xf>
    <xf numFmtId="0" fontId="94" fillId="0" borderId="0" xfId="6" applyFont="1">
      <alignment vertical="center"/>
    </xf>
    <xf numFmtId="0" fontId="94" fillId="0" borderId="18" xfId="6" applyFont="1" applyBorder="1" applyAlignment="1">
      <alignment horizontal="center" vertical="center"/>
    </xf>
    <xf numFmtId="0" fontId="94" fillId="0" borderId="130" xfId="6" applyFont="1" applyBorder="1">
      <alignment vertical="center"/>
    </xf>
    <xf numFmtId="0" fontId="94" fillId="0" borderId="131" xfId="6" applyFont="1" applyBorder="1">
      <alignment vertical="center"/>
    </xf>
    <xf numFmtId="0" fontId="94" fillId="0" borderId="132" xfId="6" applyFont="1" applyBorder="1">
      <alignment vertical="center"/>
    </xf>
    <xf numFmtId="0" fontId="94" fillId="0" borderId="133" xfId="6" applyFont="1" applyBorder="1">
      <alignment vertical="center"/>
    </xf>
    <xf numFmtId="0" fontId="94" fillId="0" borderId="21" xfId="6" applyFont="1" applyBorder="1" applyAlignment="1">
      <alignment horizontal="center" vertical="center"/>
    </xf>
    <xf numFmtId="0" fontId="94" fillId="0" borderId="134" xfId="6" applyFont="1" applyBorder="1">
      <alignment vertical="center"/>
    </xf>
    <xf numFmtId="0" fontId="94" fillId="0" borderId="135" xfId="6" applyFont="1" applyBorder="1">
      <alignment vertical="center"/>
    </xf>
    <xf numFmtId="0" fontId="94" fillId="0" borderId="0" xfId="6" applyFont="1" applyAlignment="1">
      <alignment horizontal="left" vertical="center" wrapText="1"/>
    </xf>
    <xf numFmtId="0" fontId="98" fillId="0" borderId="1" xfId="6" applyFont="1" applyBorder="1" applyAlignment="1">
      <alignment horizontal="center" vertical="center" wrapText="1"/>
    </xf>
    <xf numFmtId="0" fontId="94" fillId="0" borderId="18" xfId="6" applyFont="1" applyBorder="1">
      <alignment vertical="center"/>
    </xf>
    <xf numFmtId="0" fontId="94" fillId="0" borderId="23" xfId="6" applyFont="1" applyBorder="1">
      <alignment vertical="center"/>
    </xf>
    <xf numFmtId="0" fontId="98" fillId="0" borderId="24" xfId="6" applyFont="1" applyBorder="1" applyAlignment="1">
      <alignment horizontal="center" vertical="center" wrapText="1"/>
    </xf>
    <xf numFmtId="0" fontId="94" fillId="0" borderId="0" xfId="6" applyFont="1" applyAlignment="1">
      <alignment vertical="center" textRotation="255" wrapText="1"/>
    </xf>
    <xf numFmtId="0" fontId="97" fillId="0" borderId="0" xfId="6" applyFont="1">
      <alignment vertical="center"/>
    </xf>
    <xf numFmtId="0" fontId="97" fillId="0" borderId="1" xfId="6" applyFont="1" applyBorder="1" applyAlignment="1">
      <alignment horizontal="center" vertical="center"/>
    </xf>
    <xf numFmtId="0" fontId="59" fillId="0" borderId="0" xfId="6" applyFill="1">
      <alignment vertical="center"/>
    </xf>
    <xf numFmtId="0" fontId="59" fillId="0" borderId="0" xfId="8" applyFont="1">
      <alignment vertical="center"/>
    </xf>
    <xf numFmtId="0" fontId="59" fillId="0" borderId="81" xfId="8" applyFont="1" applyBorder="1" applyAlignment="1">
      <alignment vertical="center"/>
    </xf>
    <xf numFmtId="0" fontId="59" fillId="0" borderId="18" xfId="8" applyFont="1" applyBorder="1" applyAlignment="1">
      <alignment horizontal="center" vertical="center"/>
    </xf>
    <xf numFmtId="0" fontId="59" fillId="0" borderId="26" xfId="8" applyFont="1" applyBorder="1" applyAlignment="1">
      <alignment horizontal="center" vertical="center"/>
    </xf>
    <xf numFmtId="0" fontId="59" fillId="0" borderId="23" xfId="8" applyFont="1" applyBorder="1" applyAlignment="1">
      <alignment horizontal="center" vertical="center"/>
    </xf>
    <xf numFmtId="0" fontId="88" fillId="0" borderId="0" xfId="8" applyFont="1" applyBorder="1" applyAlignment="1">
      <alignment horizontal="center" vertical="center"/>
    </xf>
    <xf numFmtId="0" fontId="59" fillId="0" borderId="26" xfId="8" applyFont="1" applyBorder="1" applyAlignment="1">
      <alignment horizontal="left" vertical="center"/>
    </xf>
    <xf numFmtId="0" fontId="59" fillId="0" borderId="23" xfId="8" applyFont="1" applyBorder="1" applyAlignment="1">
      <alignment horizontal="left" vertical="center"/>
    </xf>
    <xf numFmtId="0" fontId="66" fillId="0" borderId="0" xfId="8" applyFont="1" applyAlignment="1">
      <alignment horizontal="left" vertical="center"/>
    </xf>
    <xf numFmtId="0" fontId="20" fillId="3" borderId="0" xfId="2" applyFont="1" applyFill="1" applyBorder="1" applyAlignment="1" applyProtection="1">
      <alignment vertical="center"/>
    </xf>
    <xf numFmtId="0" fontId="86" fillId="0" borderId="0" xfId="5" applyFont="1" applyAlignment="1">
      <alignment horizontal="center" vertical="center" shrinkToFit="1"/>
    </xf>
    <xf numFmtId="0" fontId="86" fillId="0" borderId="0" xfId="5" applyFont="1" applyAlignment="1">
      <alignment horizontal="center" vertical="center"/>
    </xf>
    <xf numFmtId="0" fontId="86" fillId="0" borderId="0" xfId="5" applyFont="1" applyAlignment="1">
      <alignment horizontal="distributed" vertical="center" indent="1"/>
    </xf>
    <xf numFmtId="0" fontId="84" fillId="0" borderId="0" xfId="5" applyFont="1" applyFill="1">
      <alignment vertical="center"/>
    </xf>
    <xf numFmtId="0" fontId="59" fillId="0" borderId="19" xfId="8" applyFont="1" applyBorder="1" applyAlignment="1">
      <alignment vertical="center"/>
    </xf>
    <xf numFmtId="0" fontId="104" fillId="0" borderId="26" xfId="8" applyFont="1" applyBorder="1" applyAlignment="1">
      <alignment horizontal="center" vertical="center"/>
    </xf>
    <xf numFmtId="0" fontId="59" fillId="0" borderId="1" xfId="8" applyFont="1" applyBorder="1" applyAlignment="1">
      <alignment vertical="center" wrapText="1"/>
    </xf>
    <xf numFmtId="0" fontId="59" fillId="0" borderId="1" xfId="8" applyFont="1" applyBorder="1" applyAlignment="1">
      <alignment horizontal="center" vertical="center" wrapText="1"/>
    </xf>
    <xf numFmtId="185" fontId="59" fillId="0" borderId="1" xfId="9" applyNumberFormat="1" applyFont="1" applyBorder="1" applyAlignment="1">
      <alignment horizontal="center" vertical="center" wrapText="1"/>
    </xf>
    <xf numFmtId="0" fontId="59" fillId="0" borderId="18" xfId="8" applyFont="1" applyBorder="1" applyAlignment="1">
      <alignment vertical="center"/>
    </xf>
    <xf numFmtId="0" fontId="59" fillId="0" borderId="23" xfId="8" applyFont="1" applyBorder="1" applyAlignment="1">
      <alignment vertical="center"/>
    </xf>
    <xf numFmtId="0" fontId="60" fillId="0" borderId="0" xfId="5" applyFont="1" applyAlignment="1">
      <alignment horizontal="left" vertical="center"/>
    </xf>
    <xf numFmtId="0" fontId="91" fillId="0" borderId="0" xfId="5" applyFont="1" applyAlignment="1">
      <alignment horizontal="center" vertical="center"/>
    </xf>
    <xf numFmtId="0" fontId="85" fillId="0" borderId="0" xfId="6" applyFont="1" applyBorder="1" applyAlignment="1">
      <alignment horizontal="left" vertical="top" wrapText="1"/>
    </xf>
    <xf numFmtId="0" fontId="60" fillId="0" borderId="0" xfId="5" applyFont="1" applyBorder="1" applyAlignment="1">
      <alignment horizontal="left" vertical="top" wrapText="1"/>
    </xf>
    <xf numFmtId="0" fontId="61" fillId="0" borderId="81" xfId="3" applyFont="1" applyBorder="1" applyAlignment="1">
      <alignment horizontal="center" vertical="center" wrapText="1"/>
    </xf>
    <xf numFmtId="0" fontId="61" fillId="0" borderId="24" xfId="3" applyFont="1" applyBorder="1" applyAlignment="1">
      <alignment horizontal="center" vertical="center" wrapText="1"/>
    </xf>
    <xf numFmtId="0" fontId="64" fillId="0" borderId="18" xfId="3" applyFont="1" applyBorder="1" applyAlignment="1">
      <alignment horizontal="center" vertical="center" wrapText="1"/>
    </xf>
    <xf numFmtId="0" fontId="78" fillId="0" borderId="0" xfId="6" applyFont="1" applyAlignment="1">
      <alignment horizontal="right" vertical="center"/>
    </xf>
    <xf numFmtId="0" fontId="83" fillId="0" borderId="0" xfId="5" applyFont="1" applyAlignment="1">
      <alignment vertical="center"/>
    </xf>
    <xf numFmtId="0" fontId="66" fillId="0" borderId="24" xfId="5" applyFont="1" applyFill="1" applyBorder="1" applyAlignment="1">
      <alignment horizontal="distributed" vertical="center"/>
    </xf>
    <xf numFmtId="0" fontId="66" fillId="0" borderId="60" xfId="5" applyFont="1" applyFill="1" applyBorder="1" applyAlignment="1">
      <alignment horizontal="distributed" vertical="center"/>
    </xf>
    <xf numFmtId="0" fontId="66" fillId="0" borderId="107" xfId="3" applyFont="1" applyBorder="1" applyAlignment="1">
      <alignment horizontal="center" vertical="center" wrapText="1"/>
    </xf>
    <xf numFmtId="0" fontId="65" fillId="0" borderId="101" xfId="3" applyFont="1" applyBorder="1" applyAlignment="1">
      <alignment horizontal="center" vertical="center" wrapText="1"/>
    </xf>
    <xf numFmtId="0" fontId="65" fillId="0" borderId="100" xfId="3" applyFont="1" applyBorder="1" applyAlignment="1">
      <alignment horizontal="center" vertical="center" wrapText="1"/>
    </xf>
    <xf numFmtId="0" fontId="65" fillId="0" borderId="26" xfId="3" applyFont="1" applyBorder="1" applyAlignment="1">
      <alignment horizontal="center" vertical="center" wrapText="1"/>
    </xf>
    <xf numFmtId="0" fontId="59" fillId="0" borderId="36" xfId="3" applyFont="1" applyBorder="1" applyAlignment="1">
      <alignment horizontal="center" vertical="center" shrinkToFit="1"/>
    </xf>
    <xf numFmtId="0" fontId="59" fillId="0" borderId="93" xfId="3" applyFont="1" applyBorder="1" applyAlignment="1">
      <alignment horizontal="center" vertical="center" shrinkToFit="1"/>
    </xf>
    <xf numFmtId="0" fontId="59" fillId="0" borderId="92" xfId="3" applyFont="1" applyBorder="1" applyAlignment="1">
      <alignment horizontal="center" vertical="center" shrinkToFit="1"/>
    </xf>
    <xf numFmtId="0" fontId="59" fillId="0" borderId="77" xfId="3" applyFont="1" applyBorder="1" applyAlignment="1">
      <alignment horizontal="center" vertical="center" shrinkToFit="1"/>
    </xf>
    <xf numFmtId="0" fontId="59" fillId="0" borderId="33" xfId="3" applyFont="1" applyBorder="1" applyAlignment="1">
      <alignment horizontal="center" vertical="center" shrinkToFit="1"/>
    </xf>
    <xf numFmtId="0" fontId="78" fillId="0" borderId="0" xfId="5" applyFont="1" applyFill="1" applyAlignment="1">
      <alignment vertical="center"/>
    </xf>
    <xf numFmtId="0" fontId="78" fillId="0" borderId="28" xfId="5" applyFont="1" applyBorder="1" applyAlignment="1">
      <alignment vertical="center" shrinkToFit="1"/>
    </xf>
    <xf numFmtId="0" fontId="91" fillId="0" borderId="0" xfId="8" applyFont="1">
      <alignment vertical="center"/>
    </xf>
    <xf numFmtId="0" fontId="60" fillId="0" borderId="0" xfId="5" applyFont="1" applyAlignment="1">
      <alignment vertical="center"/>
    </xf>
    <xf numFmtId="0" fontId="108" fillId="0" borderId="0" xfId="8" applyFont="1">
      <alignment vertical="center"/>
    </xf>
    <xf numFmtId="0" fontId="91" fillId="0" borderId="0" xfId="8" applyFont="1" applyBorder="1" applyAlignment="1">
      <alignment horizontal="center" vertical="center"/>
    </xf>
    <xf numFmtId="0" fontId="60" fillId="0" borderId="18" xfId="8" applyFont="1" applyBorder="1" applyAlignment="1">
      <alignment horizontal="center" vertical="center"/>
    </xf>
    <xf numFmtId="0" fontId="60" fillId="0" borderId="81" xfId="8" applyFont="1" applyBorder="1" applyAlignment="1">
      <alignment horizontal="left" vertical="center" indent="1"/>
    </xf>
    <xf numFmtId="0" fontId="60" fillId="0" borderId="19" xfId="8" applyFont="1" applyBorder="1" applyAlignment="1">
      <alignment horizontal="left" vertical="center" indent="1"/>
    </xf>
    <xf numFmtId="0" fontId="60" fillId="0" borderId="18" xfId="8" applyFont="1" applyBorder="1" applyAlignment="1">
      <alignment horizontal="left" vertical="center" wrapText="1" indent="1"/>
    </xf>
    <xf numFmtId="0" fontId="60" fillId="0" borderId="18" xfId="8" applyFont="1" applyBorder="1" applyAlignment="1">
      <alignment vertical="center" wrapText="1"/>
    </xf>
    <xf numFmtId="0" fontId="60" fillId="0" borderId="26" xfId="8" applyFont="1" applyBorder="1" applyAlignment="1">
      <alignment horizontal="center" vertical="center"/>
    </xf>
    <xf numFmtId="0" fontId="60" fillId="0" borderId="0" xfId="8" applyFont="1">
      <alignment vertical="center"/>
    </xf>
    <xf numFmtId="0" fontId="61" fillId="0" borderId="0" xfId="8" applyFont="1">
      <alignment vertical="center"/>
    </xf>
    <xf numFmtId="0" fontId="15" fillId="3" borderId="62" xfId="2" applyNumberFormat="1" applyFont="1" applyFill="1" applyBorder="1" applyAlignment="1" applyProtection="1">
      <alignment horizontal="center" vertical="center" shrinkToFit="1"/>
    </xf>
    <xf numFmtId="0" fontId="15" fillId="3" borderId="26" xfId="2" applyNumberFormat="1" applyFont="1" applyFill="1" applyBorder="1" applyAlignment="1" applyProtection="1">
      <alignment horizontal="center" vertical="center" shrinkToFit="1"/>
    </xf>
    <xf numFmtId="0" fontId="15" fillId="3" borderId="23" xfId="2" applyNumberFormat="1" applyFont="1" applyFill="1" applyBorder="1" applyAlignment="1" applyProtection="1">
      <alignment horizontal="center" vertical="center" shrinkToFit="1"/>
    </xf>
    <xf numFmtId="0" fontId="15" fillId="3" borderId="18" xfId="2" applyNumberFormat="1" applyFont="1" applyFill="1" applyBorder="1" applyAlignment="1" applyProtection="1">
      <alignment horizontal="center" vertical="center" shrinkToFit="1"/>
    </xf>
    <xf numFmtId="0" fontId="15" fillId="3" borderId="71" xfId="2" applyNumberFormat="1" applyFont="1" applyFill="1" applyBorder="1" applyAlignment="1" applyProtection="1">
      <alignment horizontal="center" vertical="center" shrinkToFit="1"/>
    </xf>
    <xf numFmtId="0" fontId="32" fillId="3" borderId="19" xfId="2" applyFont="1" applyFill="1" applyBorder="1" applyAlignment="1" applyProtection="1">
      <alignment horizontal="center" vertical="center"/>
    </xf>
    <xf numFmtId="0" fontId="32" fillId="3" borderId="30" xfId="2" applyFont="1" applyFill="1" applyBorder="1" applyAlignment="1" applyProtection="1">
      <alignment horizontal="center" vertical="center"/>
    </xf>
    <xf numFmtId="0" fontId="32" fillId="3" borderId="20" xfId="2" applyFont="1" applyFill="1" applyBorder="1" applyAlignment="1" applyProtection="1">
      <alignment horizontal="center" vertical="center"/>
    </xf>
    <xf numFmtId="0" fontId="32" fillId="3" borderId="21" xfId="2" applyFont="1" applyFill="1" applyBorder="1" applyAlignment="1" applyProtection="1">
      <alignment horizontal="center" vertical="center"/>
    </xf>
    <xf numFmtId="0" fontId="32" fillId="3" borderId="29" xfId="2" applyFont="1" applyFill="1" applyBorder="1" applyAlignment="1" applyProtection="1">
      <alignment horizontal="center" vertical="center"/>
    </xf>
    <xf numFmtId="0" fontId="32" fillId="3" borderId="22" xfId="2" applyFont="1" applyFill="1" applyBorder="1" applyAlignment="1" applyProtection="1">
      <alignment horizontal="center" vertical="center"/>
    </xf>
    <xf numFmtId="0" fontId="20" fillId="3" borderId="19" xfId="2" applyFont="1" applyFill="1" applyBorder="1" applyAlignment="1" applyProtection="1">
      <alignment horizontal="center" vertical="center" shrinkToFit="1"/>
    </xf>
    <xf numFmtId="0" fontId="20" fillId="3" borderId="30" xfId="2" applyFont="1" applyFill="1" applyBorder="1" applyAlignment="1" applyProtection="1">
      <alignment horizontal="center" vertical="center" shrinkToFit="1"/>
    </xf>
    <xf numFmtId="0" fontId="20" fillId="3" borderId="20" xfId="2" applyFont="1" applyFill="1" applyBorder="1" applyAlignment="1" applyProtection="1">
      <alignment horizontal="center" vertical="center" shrinkToFit="1"/>
    </xf>
    <xf numFmtId="0" fontId="20" fillId="3" borderId="21" xfId="2" applyFont="1" applyFill="1" applyBorder="1" applyAlignment="1" applyProtection="1">
      <alignment horizontal="center" vertical="center" shrinkToFit="1"/>
    </xf>
    <xf numFmtId="0" fontId="20" fillId="3" borderId="29" xfId="2" applyFont="1" applyFill="1" applyBorder="1" applyAlignment="1" applyProtection="1">
      <alignment horizontal="center" vertical="center" shrinkToFit="1"/>
    </xf>
    <xf numFmtId="0" fontId="20" fillId="3" borderId="22" xfId="2" applyFont="1" applyFill="1" applyBorder="1" applyAlignment="1" applyProtection="1">
      <alignment horizontal="center" vertical="center" shrinkToFit="1"/>
    </xf>
    <xf numFmtId="0" fontId="15" fillId="3" borderId="56" xfId="2" applyNumberFormat="1" applyFont="1" applyFill="1" applyBorder="1" applyAlignment="1" applyProtection="1">
      <alignment horizontal="center" vertical="center" shrinkToFit="1"/>
    </xf>
    <xf numFmtId="0" fontId="15" fillId="3" borderId="77" xfId="2" applyNumberFormat="1" applyFont="1" applyFill="1" applyBorder="1" applyAlignment="1" applyProtection="1">
      <alignment horizontal="center" vertical="center" shrinkToFit="1"/>
    </xf>
    <xf numFmtId="0" fontId="15" fillId="3" borderId="49" xfId="2" applyNumberFormat="1" applyFont="1" applyFill="1" applyBorder="1" applyAlignment="1" applyProtection="1">
      <alignment horizontal="center" vertical="center" shrinkToFit="1"/>
    </xf>
    <xf numFmtId="0" fontId="15" fillId="3" borderId="57" xfId="2" applyNumberFormat="1" applyFont="1" applyFill="1" applyBorder="1" applyAlignment="1" applyProtection="1">
      <alignment horizontal="center" vertical="center" shrinkToFit="1"/>
    </xf>
    <xf numFmtId="0" fontId="15" fillId="3" borderId="79" xfId="2" applyNumberFormat="1" applyFont="1" applyFill="1" applyBorder="1" applyAlignment="1" applyProtection="1">
      <alignment horizontal="center" vertical="center" shrinkToFit="1"/>
    </xf>
    <xf numFmtId="181" fontId="15" fillId="0" borderId="55" xfId="2" applyNumberFormat="1" applyFont="1" applyFill="1" applyBorder="1" applyAlignment="1" applyProtection="1">
      <alignment horizontal="center" vertical="center" shrinkToFit="1"/>
    </xf>
    <xf numFmtId="181" fontId="15" fillId="0" borderId="29" xfId="2" applyNumberFormat="1" applyFont="1" applyFill="1" applyBorder="1" applyAlignment="1" applyProtection="1">
      <alignment horizontal="center" vertical="center" shrinkToFit="1"/>
    </xf>
    <xf numFmtId="181" fontId="15" fillId="0" borderId="58" xfId="2" applyNumberFormat="1" applyFont="1" applyFill="1" applyBorder="1" applyAlignment="1" applyProtection="1">
      <alignment horizontal="center" vertical="center" shrinkToFit="1"/>
    </xf>
    <xf numFmtId="177" fontId="15" fillId="0" borderId="55" xfId="2" applyNumberFormat="1" applyFont="1" applyFill="1" applyBorder="1" applyAlignment="1" applyProtection="1">
      <alignment horizontal="center" vertical="center" shrinkToFit="1"/>
    </xf>
    <xf numFmtId="177" fontId="15" fillId="0" borderId="29" xfId="2" applyNumberFormat="1" applyFont="1" applyFill="1" applyBorder="1" applyAlignment="1" applyProtection="1">
      <alignment horizontal="center" vertical="center" shrinkToFit="1"/>
    </xf>
    <xf numFmtId="177" fontId="15" fillId="0" borderId="58" xfId="2" applyNumberFormat="1" applyFont="1" applyFill="1" applyBorder="1" applyAlignment="1" applyProtection="1">
      <alignment horizontal="center" vertical="center" shrinkToFit="1"/>
    </xf>
    <xf numFmtId="181" fontId="15" fillId="0" borderId="68" xfId="2" applyNumberFormat="1" applyFont="1" applyFill="1" applyBorder="1" applyAlignment="1" applyProtection="1">
      <alignment horizontal="center" vertical="center" shrinkToFit="1"/>
    </xf>
    <xf numFmtId="181" fontId="15" fillId="0" borderId="69" xfId="2" applyNumberFormat="1" applyFont="1" applyFill="1" applyBorder="1" applyAlignment="1" applyProtection="1">
      <alignment horizontal="center" vertical="center" shrinkToFit="1"/>
    </xf>
    <xf numFmtId="181" fontId="15" fillId="0" borderId="70" xfId="2" applyNumberFormat="1" applyFont="1" applyFill="1" applyBorder="1" applyAlignment="1" applyProtection="1">
      <alignment horizontal="center" vertical="center" shrinkToFit="1"/>
    </xf>
    <xf numFmtId="177" fontId="15" fillId="0" borderId="68" xfId="2" applyNumberFormat="1" applyFont="1" applyFill="1" applyBorder="1" applyAlignment="1" applyProtection="1">
      <alignment horizontal="center" vertical="center" shrinkToFit="1"/>
    </xf>
    <xf numFmtId="177" fontId="15" fillId="0" borderId="69" xfId="2" applyNumberFormat="1" applyFont="1" applyFill="1" applyBorder="1" applyAlignment="1" applyProtection="1">
      <alignment horizontal="center" vertical="center" shrinkToFit="1"/>
    </xf>
    <xf numFmtId="177" fontId="15" fillId="0" borderId="70" xfId="2" applyNumberFormat="1" applyFont="1" applyFill="1" applyBorder="1" applyAlignment="1" applyProtection="1">
      <alignment horizontal="center" vertical="center" shrinkToFit="1"/>
    </xf>
    <xf numFmtId="176" fontId="15" fillId="0" borderId="55" xfId="2" applyNumberFormat="1" applyFont="1" applyFill="1" applyBorder="1" applyAlignment="1" applyProtection="1">
      <alignment vertical="center" shrinkToFit="1"/>
    </xf>
    <xf numFmtId="176" fontId="15" fillId="0" borderId="29" xfId="2" applyNumberFormat="1" applyFont="1" applyFill="1" applyBorder="1" applyAlignment="1" applyProtection="1">
      <alignment vertical="center" shrinkToFit="1"/>
    </xf>
    <xf numFmtId="0" fontId="15" fillId="0" borderId="29" xfId="2" applyFont="1" applyFill="1" applyBorder="1" applyAlignment="1" applyProtection="1">
      <alignment horizontal="center" vertical="center" shrinkToFit="1"/>
    </xf>
    <xf numFmtId="0" fontId="15" fillId="0" borderId="58" xfId="2" applyFont="1" applyFill="1" applyBorder="1" applyAlignment="1" applyProtection="1">
      <alignment horizontal="center" vertical="center" shrinkToFit="1"/>
    </xf>
    <xf numFmtId="181" fontId="15" fillId="0" borderId="55" xfId="2" applyNumberFormat="1" applyFont="1" applyFill="1" applyBorder="1" applyAlignment="1" applyProtection="1">
      <alignment vertical="center" shrinkToFit="1"/>
    </xf>
    <xf numFmtId="181" fontId="15" fillId="0" borderId="29" xfId="2" applyNumberFormat="1" applyFont="1" applyFill="1" applyBorder="1" applyAlignment="1" applyProtection="1">
      <alignment vertical="center" shrinkToFit="1"/>
    </xf>
    <xf numFmtId="179" fontId="28" fillId="0" borderId="8" xfId="2" applyNumberFormat="1" applyFont="1" applyFill="1" applyBorder="1" applyAlignment="1" applyProtection="1">
      <alignment horizontal="right" vertical="center" shrinkToFit="1"/>
    </xf>
    <xf numFmtId="179" fontId="28" fillId="0" borderId="9" xfId="2" applyNumberFormat="1" applyFont="1" applyFill="1" applyBorder="1" applyAlignment="1" applyProtection="1">
      <alignment horizontal="right" vertical="center" shrinkToFit="1"/>
    </xf>
    <xf numFmtId="0" fontId="18" fillId="3" borderId="21" xfId="2" applyFont="1" applyFill="1" applyBorder="1" applyAlignment="1" applyProtection="1">
      <alignment horizontal="center" vertical="center"/>
    </xf>
    <xf numFmtId="0" fontId="18" fillId="3" borderId="29" xfId="2" applyFont="1" applyFill="1" applyBorder="1" applyAlignment="1" applyProtection="1">
      <alignment horizontal="center" vertical="center"/>
    </xf>
    <xf numFmtId="0" fontId="19" fillId="3" borderId="0" xfId="2" applyFont="1" applyFill="1" applyAlignment="1" applyProtection="1">
      <alignment horizontal="center" vertical="center"/>
    </xf>
    <xf numFmtId="0" fontId="19" fillId="3" borderId="3" xfId="2" applyFont="1" applyFill="1" applyBorder="1" applyAlignment="1" applyProtection="1">
      <alignment horizontal="center" vertical="center"/>
    </xf>
    <xf numFmtId="0" fontId="21" fillId="3" borderId="18" xfId="2" applyFont="1" applyFill="1" applyBorder="1" applyAlignment="1" applyProtection="1">
      <alignment horizontal="left" vertical="center"/>
    </xf>
    <xf numFmtId="0" fontId="21" fillId="3" borderId="26" xfId="2" applyFont="1" applyFill="1" applyBorder="1" applyAlignment="1" applyProtection="1">
      <alignment horizontal="left" vertical="center"/>
    </xf>
    <xf numFmtId="0" fontId="21" fillId="3" borderId="23" xfId="2" applyFont="1" applyFill="1" applyBorder="1" applyAlignment="1" applyProtection="1">
      <alignment horizontal="left" vertical="center"/>
    </xf>
    <xf numFmtId="0" fontId="19" fillId="3" borderId="0" xfId="2" applyFont="1" applyFill="1" applyBorder="1" applyAlignment="1" applyProtection="1">
      <alignment horizontal="center" vertical="center"/>
    </xf>
    <xf numFmtId="0" fontId="35" fillId="0" borderId="0" xfId="0" applyFont="1" applyAlignment="1" applyProtection="1">
      <alignment horizontal="left" vertical="center" shrinkToFit="1"/>
    </xf>
    <xf numFmtId="0" fontId="37" fillId="0" borderId="0" xfId="0" applyFont="1" applyAlignment="1" applyProtection="1">
      <alignment horizontal="left" vertical="center" wrapText="1" shrinkToFit="1"/>
    </xf>
    <xf numFmtId="0" fontId="19" fillId="3" borderId="0" xfId="2" applyFont="1" applyFill="1" applyAlignment="1" applyProtection="1">
      <alignment horizontal="left" vertical="center"/>
    </xf>
    <xf numFmtId="0" fontId="21" fillId="3" borderId="29" xfId="2" applyFont="1" applyFill="1" applyBorder="1" applyAlignment="1" applyProtection="1">
      <alignment horizontal="left" vertical="center"/>
    </xf>
    <xf numFmtId="0" fontId="21" fillId="3" borderId="22" xfId="2" applyFont="1" applyFill="1" applyBorder="1" applyAlignment="1" applyProtection="1">
      <alignment horizontal="left" vertical="center"/>
    </xf>
    <xf numFmtId="49" fontId="15" fillId="4" borderId="18" xfId="2" applyNumberFormat="1" applyFont="1" applyFill="1" applyBorder="1" applyAlignment="1" applyProtection="1">
      <alignment horizontal="center" vertical="center" shrinkToFit="1"/>
    </xf>
    <xf numFmtId="49" fontId="15" fillId="4" borderId="26" xfId="2" applyNumberFormat="1" applyFont="1" applyFill="1" applyBorder="1" applyAlignment="1" applyProtection="1">
      <alignment horizontal="center" vertical="center" shrinkToFit="1"/>
    </xf>
    <xf numFmtId="49" fontId="15" fillId="4" borderId="30" xfId="2" applyNumberFormat="1" applyFont="1" applyFill="1" applyBorder="1" applyAlignment="1" applyProtection="1">
      <alignment horizontal="center" vertical="center" shrinkToFit="1"/>
    </xf>
    <xf numFmtId="49" fontId="15" fillId="4" borderId="23" xfId="2" applyNumberFormat="1" applyFont="1" applyFill="1" applyBorder="1" applyAlignment="1" applyProtection="1">
      <alignment horizontal="center" vertical="center" shrinkToFit="1"/>
    </xf>
    <xf numFmtId="49" fontId="20" fillId="4" borderId="1" xfId="2" applyNumberFormat="1" applyFont="1" applyFill="1" applyBorder="1" applyAlignment="1" applyProtection="1">
      <alignment horizontal="center" vertical="center" shrinkToFit="1"/>
    </xf>
    <xf numFmtId="0" fontId="33" fillId="3" borderId="0" xfId="2" applyFont="1" applyFill="1" applyAlignment="1" applyProtection="1">
      <alignment horizontal="center" vertical="center"/>
    </xf>
    <xf numFmtId="0" fontId="17" fillId="0" borderId="0" xfId="0" applyFont="1" applyAlignment="1" applyProtection="1">
      <alignment horizontal="left" vertical="center" shrinkToFit="1"/>
    </xf>
    <xf numFmtId="0" fontId="48" fillId="0" borderId="0" xfId="0" applyFont="1" applyAlignment="1" applyProtection="1">
      <alignment horizontal="left" vertical="center" shrinkToFit="1"/>
    </xf>
    <xf numFmtId="0" fontId="18" fillId="3" borderId="0" xfId="2" applyFont="1" applyFill="1" applyAlignment="1" applyProtection="1">
      <alignment horizontal="center" vertical="center"/>
    </xf>
    <xf numFmtId="0" fontId="18" fillId="5" borderId="44" xfId="2" applyFont="1" applyFill="1" applyBorder="1" applyAlignment="1" applyProtection="1">
      <alignment horizontal="center" vertical="center"/>
    </xf>
    <xf numFmtId="0" fontId="18" fillId="5" borderId="64" xfId="2" applyFont="1" applyFill="1" applyBorder="1" applyAlignment="1" applyProtection="1">
      <alignment horizontal="center" vertical="center"/>
    </xf>
    <xf numFmtId="0" fontId="18" fillId="5" borderId="45" xfId="2" applyFont="1" applyFill="1" applyBorder="1" applyAlignment="1" applyProtection="1">
      <alignment horizontal="center" vertical="center"/>
    </xf>
    <xf numFmtId="0" fontId="20" fillId="3" borderId="4" xfId="2" applyFont="1" applyFill="1" applyBorder="1" applyAlignment="1" applyProtection="1">
      <alignment horizontal="center" vertical="center"/>
    </xf>
    <xf numFmtId="0" fontId="20" fillId="3" borderId="5" xfId="2" applyFont="1" applyFill="1" applyBorder="1" applyAlignment="1" applyProtection="1">
      <alignment horizontal="center" vertical="center"/>
    </xf>
    <xf numFmtId="0" fontId="20" fillId="3" borderId="15" xfId="2" applyFont="1" applyFill="1" applyBorder="1" applyAlignment="1" applyProtection="1">
      <alignment horizontal="center" vertical="center"/>
    </xf>
    <xf numFmtId="0" fontId="20" fillId="3" borderId="61" xfId="2" applyFont="1" applyFill="1" applyBorder="1" applyAlignment="1" applyProtection="1">
      <alignment horizontal="center" vertical="center"/>
    </xf>
    <xf numFmtId="0" fontId="20" fillId="3" borderId="54" xfId="2" applyFont="1" applyFill="1" applyBorder="1" applyAlignment="1" applyProtection="1">
      <alignment horizontal="center" vertical="center"/>
    </xf>
    <xf numFmtId="0" fontId="20" fillId="3" borderId="67" xfId="2" applyFont="1" applyFill="1" applyBorder="1" applyAlignment="1" applyProtection="1">
      <alignment horizontal="center" vertical="center"/>
    </xf>
    <xf numFmtId="0" fontId="15" fillId="3" borderId="4" xfId="2" applyFont="1" applyFill="1" applyBorder="1" applyAlignment="1" applyProtection="1">
      <alignment horizontal="left" vertical="center"/>
    </xf>
    <xf numFmtId="0" fontId="15" fillId="3" borderId="5" xfId="2" applyFont="1" applyFill="1" applyBorder="1" applyAlignment="1" applyProtection="1">
      <alignment horizontal="left" vertical="center"/>
    </xf>
    <xf numFmtId="0" fontId="15" fillId="3" borderId="15" xfId="2" applyFont="1" applyFill="1" applyBorder="1" applyAlignment="1" applyProtection="1">
      <alignment horizontal="left" vertical="center"/>
    </xf>
    <xf numFmtId="0" fontId="20" fillId="4" borderId="18" xfId="2" applyFont="1" applyFill="1" applyBorder="1" applyAlignment="1" applyProtection="1">
      <alignment horizontal="center" vertical="center"/>
    </xf>
    <xf numFmtId="0" fontId="20" fillId="4" borderId="26" xfId="2" applyFont="1" applyFill="1" applyBorder="1" applyAlignment="1" applyProtection="1">
      <alignment horizontal="center" vertical="center"/>
    </xf>
    <xf numFmtId="0" fontId="20" fillId="4" borderId="23" xfId="2" applyFont="1" applyFill="1" applyBorder="1" applyAlignment="1" applyProtection="1">
      <alignment horizontal="center" vertical="center"/>
    </xf>
    <xf numFmtId="0" fontId="20" fillId="3" borderId="1" xfId="2" applyFont="1" applyFill="1" applyBorder="1" applyAlignment="1" applyProtection="1">
      <alignment horizontal="center" vertical="center"/>
    </xf>
    <xf numFmtId="0" fontId="20" fillId="3" borderId="18" xfId="2" applyFont="1" applyFill="1" applyBorder="1" applyAlignment="1" applyProtection="1">
      <alignment horizontal="center" vertical="center"/>
    </xf>
    <xf numFmtId="0" fontId="20" fillId="3" borderId="26" xfId="2" applyFont="1" applyFill="1" applyBorder="1" applyAlignment="1" applyProtection="1">
      <alignment horizontal="center" vertical="center"/>
    </xf>
    <xf numFmtId="0" fontId="20" fillId="3" borderId="23" xfId="2" applyFont="1" applyFill="1" applyBorder="1" applyAlignment="1" applyProtection="1">
      <alignment horizontal="center" vertical="center"/>
    </xf>
    <xf numFmtId="0" fontId="22" fillId="0" borderId="18" xfId="2" applyFont="1" applyFill="1" applyBorder="1" applyAlignment="1" applyProtection="1">
      <alignment horizontal="center" vertical="center"/>
    </xf>
    <xf numFmtId="0" fontId="22" fillId="0" borderId="26" xfId="2" applyFont="1" applyFill="1" applyBorder="1" applyAlignment="1" applyProtection="1">
      <alignment horizontal="center" vertical="center"/>
    </xf>
    <xf numFmtId="0" fontId="20" fillId="4" borderId="1" xfId="2" applyFont="1" applyFill="1" applyBorder="1" applyAlignment="1" applyProtection="1">
      <alignment horizontal="center" vertical="center"/>
    </xf>
    <xf numFmtId="0" fontId="18" fillId="3" borderId="61" xfId="2" applyFont="1" applyFill="1" applyBorder="1" applyAlignment="1" applyProtection="1">
      <alignment horizontal="center" vertical="center" wrapText="1"/>
    </xf>
    <xf numFmtId="0" fontId="18" fillId="3" borderId="54" xfId="2" applyFont="1" applyFill="1" applyBorder="1" applyAlignment="1" applyProtection="1">
      <alignment horizontal="center" vertical="center" wrapText="1"/>
    </xf>
    <xf numFmtId="0" fontId="18" fillId="3" borderId="76" xfId="2" applyFont="1" applyFill="1" applyBorder="1" applyAlignment="1" applyProtection="1">
      <alignment horizontal="center" vertical="center" wrapText="1"/>
    </xf>
    <xf numFmtId="0" fontId="18" fillId="3" borderId="78" xfId="2" applyFont="1" applyFill="1" applyBorder="1" applyAlignment="1" applyProtection="1">
      <alignment horizontal="center" vertical="center" wrapText="1"/>
    </xf>
    <xf numFmtId="0" fontId="18" fillId="3" borderId="67" xfId="2" applyFont="1" applyFill="1" applyBorder="1" applyAlignment="1" applyProtection="1">
      <alignment horizontal="center" vertical="center" wrapText="1"/>
    </xf>
    <xf numFmtId="0" fontId="28" fillId="3" borderId="32" xfId="2" applyFont="1" applyFill="1" applyBorder="1" applyAlignment="1" applyProtection="1">
      <alignment horizontal="center" vertical="center" wrapText="1"/>
    </xf>
    <xf numFmtId="0" fontId="28" fillId="3" borderId="48" xfId="2" applyFont="1" applyFill="1" applyBorder="1" applyAlignment="1" applyProtection="1">
      <alignment horizontal="center" vertical="center" wrapText="1"/>
    </xf>
    <xf numFmtId="0" fontId="28" fillId="3" borderId="40" xfId="2" applyFont="1" applyFill="1" applyBorder="1" applyAlignment="1" applyProtection="1">
      <alignment horizontal="center" vertical="center" wrapText="1"/>
    </xf>
    <xf numFmtId="0" fontId="15" fillId="3" borderId="4" xfId="2" applyFont="1" applyFill="1" applyBorder="1" applyAlignment="1" applyProtection="1">
      <alignment horizontal="center" wrapText="1"/>
    </xf>
    <xf numFmtId="0" fontId="20" fillId="3" borderId="7" xfId="2" applyFont="1" applyFill="1" applyBorder="1" applyAlignment="1" applyProtection="1">
      <alignment horizontal="center" wrapText="1"/>
    </xf>
    <xf numFmtId="0" fontId="20" fillId="3" borderId="61" xfId="2" applyFont="1" applyFill="1" applyBorder="1" applyAlignment="1" applyProtection="1">
      <alignment horizontal="center" wrapText="1"/>
    </xf>
    <xf numFmtId="0" fontId="20" fillId="3" borderId="76" xfId="2" applyFont="1" applyFill="1" applyBorder="1" applyAlignment="1" applyProtection="1">
      <alignment horizontal="center" wrapText="1"/>
    </xf>
    <xf numFmtId="0" fontId="20" fillId="3" borderId="74" xfId="2" applyFont="1" applyFill="1" applyBorder="1" applyAlignment="1" applyProtection="1">
      <alignment horizontal="center" vertical="center" wrapText="1" shrinkToFit="1"/>
    </xf>
    <xf numFmtId="0" fontId="20" fillId="3" borderId="75" xfId="2" applyFont="1" applyFill="1" applyBorder="1" applyAlignment="1" applyProtection="1">
      <alignment horizontal="center" vertical="center" wrapText="1" shrinkToFit="1"/>
    </xf>
    <xf numFmtId="0" fontId="20" fillId="3" borderId="73" xfId="2" applyFont="1" applyFill="1" applyBorder="1" applyAlignment="1" applyProtection="1">
      <alignment horizontal="center" vertical="center" wrapText="1" shrinkToFit="1"/>
    </xf>
    <xf numFmtId="0" fontId="31" fillId="3" borderId="18" xfId="2" applyFont="1" applyFill="1" applyBorder="1" applyAlignment="1" applyProtection="1">
      <alignment horizontal="center" vertical="center" shrinkToFit="1"/>
    </xf>
    <xf numFmtId="0" fontId="31" fillId="3" borderId="26" xfId="2" applyFont="1" applyFill="1" applyBorder="1" applyAlignment="1" applyProtection="1">
      <alignment horizontal="center" vertical="center" shrinkToFit="1"/>
    </xf>
    <xf numFmtId="0" fontId="31" fillId="3" borderId="23" xfId="2" applyFont="1" applyFill="1" applyBorder="1" applyAlignment="1" applyProtection="1">
      <alignment horizontal="center" vertical="center" shrinkToFit="1"/>
    </xf>
    <xf numFmtId="0" fontId="15" fillId="3" borderId="26" xfId="2" applyFont="1" applyFill="1" applyBorder="1" applyAlignment="1" applyProtection="1">
      <alignment horizontal="center" vertical="center"/>
    </xf>
    <xf numFmtId="0" fontId="20" fillId="0" borderId="9" xfId="2" applyFont="1" applyFill="1" applyBorder="1" applyAlignment="1" applyProtection="1">
      <alignment horizontal="center" vertical="center" shrinkToFit="1"/>
    </xf>
    <xf numFmtId="0" fontId="20" fillId="0" borderId="16" xfId="2" applyFont="1" applyFill="1" applyBorder="1" applyAlignment="1" applyProtection="1">
      <alignment horizontal="center" vertical="center" shrinkToFit="1"/>
    </xf>
    <xf numFmtId="0" fontId="15" fillId="0" borderId="69" xfId="2" applyFont="1" applyFill="1" applyBorder="1" applyAlignment="1" applyProtection="1">
      <alignment horizontal="center" vertical="center" shrinkToFit="1"/>
    </xf>
    <xf numFmtId="0" fontId="15" fillId="0" borderId="70" xfId="2" applyFont="1" applyFill="1" applyBorder="1" applyAlignment="1" applyProtection="1">
      <alignment horizontal="center" vertical="center" shrinkToFit="1"/>
    </xf>
    <xf numFmtId="0" fontId="28" fillId="0" borderId="8" xfId="2" applyFont="1" applyFill="1" applyBorder="1" applyAlignment="1" applyProtection="1">
      <alignment vertical="center" shrinkToFit="1"/>
    </xf>
    <xf numFmtId="0" fontId="28" fillId="0" borderId="9" xfId="2" applyFont="1" applyFill="1" applyBorder="1" applyAlignment="1" applyProtection="1">
      <alignment vertical="center" shrinkToFit="1"/>
    </xf>
    <xf numFmtId="176" fontId="15" fillId="0" borderId="68" xfId="2" applyNumberFormat="1" applyFont="1" applyFill="1" applyBorder="1" applyAlignment="1" applyProtection="1">
      <alignment vertical="center" shrinkToFit="1"/>
    </xf>
    <xf numFmtId="176" fontId="15" fillId="0" borderId="69" xfId="2" applyNumberFormat="1" applyFont="1" applyFill="1" applyBorder="1" applyAlignment="1" applyProtection="1">
      <alignment vertical="center" shrinkToFit="1"/>
    </xf>
    <xf numFmtId="0" fontId="20" fillId="3" borderId="8" xfId="2" applyFont="1" applyFill="1" applyBorder="1" applyAlignment="1" applyProtection="1">
      <alignment horizontal="center" vertical="center" shrinkToFit="1"/>
    </xf>
    <xf numFmtId="0" fontId="20" fillId="3" borderId="66" xfId="2" applyFont="1" applyFill="1" applyBorder="1" applyAlignment="1" applyProtection="1">
      <alignment horizontal="center" vertical="center" shrinkToFit="1"/>
    </xf>
    <xf numFmtId="0" fontId="15" fillId="3" borderId="21" xfId="2" applyNumberFormat="1" applyFont="1" applyFill="1" applyBorder="1" applyAlignment="1" applyProtection="1">
      <alignment horizontal="center" vertical="center" shrinkToFit="1"/>
    </xf>
    <xf numFmtId="0" fontId="15" fillId="3" borderId="29" xfId="2" applyNumberFormat="1" applyFont="1" applyFill="1" applyBorder="1" applyAlignment="1" applyProtection="1">
      <alignment horizontal="center" vertical="center" shrinkToFit="1"/>
    </xf>
    <xf numFmtId="0" fontId="15" fillId="3" borderId="58" xfId="2" applyNumberFormat="1" applyFont="1" applyFill="1" applyBorder="1" applyAlignment="1" applyProtection="1">
      <alignment horizontal="center" vertical="center" shrinkToFit="1"/>
    </xf>
    <xf numFmtId="0" fontId="15" fillId="3" borderId="55" xfId="2" applyNumberFormat="1" applyFont="1" applyFill="1" applyBorder="1" applyAlignment="1" applyProtection="1">
      <alignment horizontal="center" vertical="center" shrinkToFit="1"/>
    </xf>
    <xf numFmtId="0" fontId="15" fillId="3" borderId="22" xfId="2" applyNumberFormat="1" applyFont="1" applyFill="1" applyBorder="1" applyAlignment="1" applyProtection="1">
      <alignment horizontal="center" vertical="center" shrinkToFit="1"/>
    </xf>
    <xf numFmtId="0" fontId="22" fillId="3" borderId="19" xfId="2" applyFont="1" applyFill="1" applyBorder="1" applyAlignment="1" applyProtection="1">
      <alignment horizontal="center" vertical="center"/>
    </xf>
    <xf numFmtId="0" fontId="22" fillId="3" borderId="30" xfId="2" applyFont="1" applyFill="1" applyBorder="1" applyAlignment="1" applyProtection="1">
      <alignment horizontal="center" vertical="center"/>
    </xf>
    <xf numFmtId="0" fontId="22" fillId="3" borderId="21" xfId="2" applyFont="1" applyFill="1" applyBorder="1" applyAlignment="1" applyProtection="1">
      <alignment horizontal="center" vertical="center"/>
    </xf>
    <xf numFmtId="0" fontId="22" fillId="3" borderId="29" xfId="2" applyFont="1" applyFill="1" applyBorder="1" applyAlignment="1" applyProtection="1">
      <alignment horizontal="center" vertical="center"/>
    </xf>
    <xf numFmtId="0" fontId="20" fillId="3" borderId="1" xfId="2" applyFont="1" applyFill="1" applyBorder="1" applyAlignment="1" applyProtection="1">
      <alignment horizontal="center" vertical="center" shrinkToFit="1"/>
    </xf>
    <xf numFmtId="0" fontId="22" fillId="3" borderId="1" xfId="2" applyFont="1" applyFill="1" applyBorder="1" applyAlignment="1" applyProtection="1">
      <alignment horizontal="center" vertical="center" shrinkToFit="1"/>
    </xf>
    <xf numFmtId="0" fontId="20" fillId="3" borderId="18" xfId="2" applyFont="1" applyFill="1" applyBorder="1" applyAlignment="1" applyProtection="1">
      <alignment horizontal="center" vertical="center" shrinkToFit="1"/>
    </xf>
    <xf numFmtId="0" fontId="20" fillId="3" borderId="26" xfId="2" applyFont="1" applyFill="1" applyBorder="1" applyAlignment="1" applyProtection="1">
      <alignment horizontal="center" vertical="center" shrinkToFit="1"/>
    </xf>
    <xf numFmtId="0" fontId="20" fillId="3" borderId="23" xfId="2" applyFont="1" applyFill="1" applyBorder="1" applyAlignment="1" applyProtection="1">
      <alignment horizontal="center" vertical="center" shrinkToFit="1"/>
    </xf>
    <xf numFmtId="179" fontId="22" fillId="4" borderId="18" xfId="2" applyNumberFormat="1" applyFont="1" applyFill="1" applyBorder="1" applyAlignment="1" applyProtection="1">
      <alignment horizontal="center" vertical="center"/>
    </xf>
    <xf numFmtId="179" fontId="22" fillId="4" borderId="26" xfId="2" applyNumberFormat="1" applyFont="1" applyFill="1" applyBorder="1" applyAlignment="1" applyProtection="1">
      <alignment horizontal="center" vertical="center"/>
    </xf>
    <xf numFmtId="179" fontId="22" fillId="4" borderId="23" xfId="2" applyNumberFormat="1" applyFont="1" applyFill="1" applyBorder="1" applyAlignment="1" applyProtection="1">
      <alignment horizontal="center" vertical="center"/>
    </xf>
    <xf numFmtId="176" fontId="22" fillId="4" borderId="18" xfId="2" applyNumberFormat="1" applyFont="1" applyFill="1" applyBorder="1" applyAlignment="1" applyProtection="1">
      <alignment horizontal="center" vertical="center"/>
    </xf>
    <xf numFmtId="176" fontId="22" fillId="4" borderId="26" xfId="2" applyNumberFormat="1" applyFont="1" applyFill="1" applyBorder="1" applyAlignment="1" applyProtection="1">
      <alignment horizontal="center" vertical="center"/>
    </xf>
    <xf numFmtId="176" fontId="22" fillId="4" borderId="23" xfId="2" applyNumberFormat="1" applyFont="1" applyFill="1" applyBorder="1" applyAlignment="1" applyProtection="1">
      <alignment horizontal="center" vertical="center"/>
    </xf>
    <xf numFmtId="179" fontId="28" fillId="0" borderId="8" xfId="2" applyNumberFormat="1" applyFont="1" applyFill="1" applyBorder="1" applyAlignment="1" applyProtection="1">
      <alignment vertical="center" shrinkToFit="1"/>
    </xf>
    <xf numFmtId="179" fontId="28" fillId="0" borderId="9" xfId="2" applyNumberFormat="1" applyFont="1" applyFill="1" applyBorder="1" applyAlignment="1" applyProtection="1">
      <alignment vertical="center" shrinkToFit="1"/>
    </xf>
    <xf numFmtId="177" fontId="28" fillId="0" borderId="9" xfId="2" applyNumberFormat="1" applyFont="1" applyFill="1" applyBorder="1" applyAlignment="1" applyProtection="1">
      <alignment horizontal="center" vertical="center" shrinkToFit="1"/>
    </xf>
    <xf numFmtId="177" fontId="20" fillId="0" borderId="9" xfId="2" applyNumberFormat="1" applyFont="1" applyFill="1" applyBorder="1" applyAlignment="1" applyProtection="1">
      <alignment horizontal="center" vertical="center" shrinkToFit="1"/>
    </xf>
    <xf numFmtId="177" fontId="20" fillId="0" borderId="16" xfId="2" applyNumberFormat="1" applyFont="1" applyFill="1" applyBorder="1" applyAlignment="1" applyProtection="1">
      <alignment horizontal="center" vertical="center" shrinkToFit="1"/>
    </xf>
    <xf numFmtId="181" fontId="28" fillId="0" borderId="8" xfId="2" applyNumberFormat="1" applyFont="1" applyFill="1" applyBorder="1" applyAlignment="1" applyProtection="1">
      <alignment vertical="center" shrinkToFit="1"/>
    </xf>
    <xf numFmtId="181" fontId="28" fillId="0" borderId="9" xfId="2" applyNumberFormat="1" applyFont="1" applyFill="1" applyBorder="1" applyAlignment="1" applyProtection="1">
      <alignment vertical="center" shrinkToFit="1"/>
    </xf>
    <xf numFmtId="181" fontId="20" fillId="0" borderId="9" xfId="2" applyNumberFormat="1" applyFont="1" applyFill="1" applyBorder="1" applyAlignment="1" applyProtection="1">
      <alignment horizontal="center" vertical="center" shrinkToFit="1"/>
    </xf>
    <xf numFmtId="181" fontId="20" fillId="0" borderId="16" xfId="2" applyNumberFormat="1" applyFont="1" applyFill="1" applyBorder="1" applyAlignment="1" applyProtection="1">
      <alignment horizontal="center" vertical="center" shrinkToFit="1"/>
    </xf>
    <xf numFmtId="181" fontId="15" fillId="0" borderId="68" xfId="2" applyNumberFormat="1" applyFont="1" applyFill="1" applyBorder="1" applyAlignment="1" applyProtection="1">
      <alignment vertical="center" shrinkToFit="1"/>
    </xf>
    <xf numFmtId="181" fontId="15" fillId="0" borderId="69" xfId="2" applyNumberFormat="1" applyFont="1" applyFill="1" applyBorder="1" applyAlignment="1" applyProtection="1">
      <alignment vertical="center" shrinkToFit="1"/>
    </xf>
    <xf numFmtId="0" fontId="20" fillId="3" borderId="4" xfId="2" applyFont="1" applyFill="1" applyBorder="1" applyAlignment="1" applyProtection="1">
      <alignment horizontal="center" vertical="top" wrapText="1" shrinkToFit="1"/>
    </xf>
    <xf numFmtId="0" fontId="20" fillId="3" borderId="5" xfId="2" applyFont="1" applyFill="1" applyBorder="1" applyAlignment="1" applyProtection="1">
      <alignment horizontal="center" vertical="top" shrinkToFit="1"/>
    </xf>
    <xf numFmtId="0" fontId="20" fillId="3" borderId="15" xfId="2" applyFont="1" applyFill="1" applyBorder="1" applyAlignment="1" applyProtection="1">
      <alignment horizontal="center" vertical="top" shrinkToFit="1"/>
    </xf>
    <xf numFmtId="0" fontId="20" fillId="3" borderId="61" xfId="2" applyFont="1" applyFill="1" applyBorder="1" applyAlignment="1" applyProtection="1">
      <alignment horizontal="center" vertical="top" shrinkToFit="1"/>
    </xf>
    <xf numFmtId="0" fontId="20" fillId="3" borderId="54" xfId="2" applyFont="1" applyFill="1" applyBorder="1" applyAlignment="1" applyProtection="1">
      <alignment horizontal="center" vertical="top" shrinkToFit="1"/>
    </xf>
    <xf numFmtId="0" fontId="20" fillId="3" borderId="67" xfId="2" applyFont="1" applyFill="1" applyBorder="1" applyAlignment="1" applyProtection="1">
      <alignment horizontal="center" vertical="top"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9" xfId="0" applyFont="1" applyBorder="1" applyAlignment="1">
      <alignment horizontal="center" vertical="center"/>
    </xf>
    <xf numFmtId="0" fontId="3" fillId="0" borderId="51" xfId="0" applyFont="1" applyBorder="1" applyAlignment="1">
      <alignment horizontal="center" vertical="center"/>
    </xf>
    <xf numFmtId="0" fontId="36" fillId="0" borderId="0" xfId="0" applyFont="1" applyAlignment="1" applyProtection="1">
      <alignment horizontal="left" vertical="center" shrinkToFit="1"/>
    </xf>
    <xf numFmtId="0" fontId="7" fillId="0" borderId="0" xfId="0" applyFont="1" applyAlignment="1">
      <alignment horizontal="left" vertical="center" shrinkToFit="1"/>
    </xf>
    <xf numFmtId="0" fontId="7" fillId="0" borderId="26"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181" fontId="9" fillId="0" borderId="26" xfId="0" applyNumberFormat="1" applyFont="1" applyBorder="1" applyAlignment="1">
      <alignment horizontal="left" vertical="center" shrinkToFit="1"/>
    </xf>
    <xf numFmtId="181" fontId="9" fillId="0" borderId="23" xfId="0" applyNumberFormat="1" applyFont="1" applyBorder="1" applyAlignment="1">
      <alignment horizontal="left" vertical="center" shrinkToFi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57" fillId="0" borderId="0" xfId="0" applyFont="1" applyBorder="1" applyAlignment="1">
      <alignment horizontal="left" vertical="center"/>
    </xf>
    <xf numFmtId="0" fontId="39" fillId="0" borderId="0" xfId="0" applyFont="1" applyAlignment="1">
      <alignment horizontal="left" vertical="center" wrapText="1"/>
    </xf>
    <xf numFmtId="0" fontId="8" fillId="0" borderId="0" xfId="0" applyFont="1" applyAlignment="1">
      <alignment horizontal="left" vertical="center" shrinkToFit="1"/>
    </xf>
    <xf numFmtId="0" fontId="44" fillId="0" borderId="0" xfId="0" applyFont="1" applyAlignment="1">
      <alignment horizontal="center" vertical="center" wrapText="1"/>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39" fillId="0" borderId="1" xfId="0" applyFont="1" applyFill="1" applyBorder="1" applyAlignment="1">
      <alignment horizontal="center" vertical="center" shrinkToFit="1"/>
    </xf>
    <xf numFmtId="0" fontId="58" fillId="0" borderId="1" xfId="0" applyFont="1" applyFill="1" applyBorder="1" applyAlignment="1">
      <alignment horizontal="center" vertical="center" shrinkToFit="1"/>
    </xf>
    <xf numFmtId="0" fontId="8" fillId="0" borderId="0" xfId="0" applyFont="1" applyAlignment="1">
      <alignment horizontal="left" vertical="center" wrapText="1"/>
    </xf>
    <xf numFmtId="0" fontId="8" fillId="0" borderId="48" xfId="0" applyFont="1" applyBorder="1" applyAlignment="1">
      <alignment horizontal="center" vertical="center" shrinkToFit="1"/>
    </xf>
    <xf numFmtId="0" fontId="8" fillId="0" borderId="40" xfId="0" applyFont="1" applyBorder="1" applyAlignment="1">
      <alignment horizontal="center" vertical="center" shrinkToFit="1"/>
    </xf>
    <xf numFmtId="0" fontId="14" fillId="0" borderId="8" xfId="0" applyFont="1" applyBorder="1" applyAlignment="1">
      <alignment horizontal="center" vertical="center" textRotation="255" shrinkToFit="1"/>
    </xf>
    <xf numFmtId="0" fontId="14" fillId="0" borderId="66" xfId="0" applyFont="1" applyBorder="1" applyAlignment="1">
      <alignment horizontal="center" vertical="center" textRotation="255" shrinkToFit="1"/>
    </xf>
    <xf numFmtId="0" fontId="8" fillId="6" borderId="25" xfId="0" applyFont="1" applyFill="1" applyBorder="1" applyAlignment="1">
      <alignment horizontal="center" vertical="center" textRotation="255" shrinkToFit="1"/>
    </xf>
    <xf numFmtId="0" fontId="8" fillId="6" borderId="8" xfId="0" applyFont="1" applyFill="1" applyBorder="1" applyAlignment="1">
      <alignment horizontal="center" vertical="center" textRotation="255" shrinkToFit="1"/>
    </xf>
    <xf numFmtId="0" fontId="8" fillId="0" borderId="44"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65" xfId="0" applyFont="1" applyBorder="1" applyAlignment="1">
      <alignment horizontal="center" vertical="center" shrinkToFit="1"/>
    </xf>
    <xf numFmtId="0" fontId="14" fillId="0" borderId="4" xfId="0" applyFont="1" applyBorder="1" applyAlignment="1">
      <alignment horizontal="center" vertical="center" textRotation="255" shrinkToFit="1"/>
    </xf>
    <xf numFmtId="0" fontId="14" fillId="0" borderId="5" xfId="0" applyFont="1" applyBorder="1" applyAlignment="1">
      <alignment horizontal="center" vertical="center" textRotation="255" shrinkToFit="1"/>
    </xf>
    <xf numFmtId="0" fontId="14" fillId="0" borderId="40" xfId="0" applyFont="1" applyBorder="1" applyAlignment="1">
      <alignment horizontal="center" vertical="center" textRotation="255" shrinkToFit="1"/>
    </xf>
    <xf numFmtId="0" fontId="44" fillId="6" borderId="18" xfId="0" applyFont="1" applyFill="1" applyBorder="1" applyAlignment="1">
      <alignment horizontal="center" vertical="center"/>
    </xf>
    <xf numFmtId="0" fontId="44" fillId="6" borderId="26" xfId="0" applyFont="1" applyFill="1" applyBorder="1" applyAlignment="1">
      <alignment horizontal="center" vertical="center"/>
    </xf>
    <xf numFmtId="0" fontId="44" fillId="6" borderId="23" xfId="0" applyFont="1" applyFill="1" applyBorder="1" applyAlignment="1">
      <alignment horizontal="center" vertical="center"/>
    </xf>
    <xf numFmtId="0" fontId="8" fillId="0" borderId="44" xfId="0" applyFont="1" applyBorder="1" applyAlignment="1">
      <alignment horizontal="center" vertical="center"/>
    </xf>
    <xf numFmtId="0" fontId="8" fillId="0" borderId="64" xfId="0" applyFont="1" applyBorder="1" applyAlignment="1">
      <alignment horizontal="center" vertical="center"/>
    </xf>
    <xf numFmtId="0" fontId="8" fillId="0" borderId="45" xfId="0" applyFont="1" applyBorder="1" applyAlignment="1">
      <alignment horizontal="center" vertical="center"/>
    </xf>
    <xf numFmtId="0" fontId="17" fillId="0" borderId="12" xfId="0" applyFont="1" applyBorder="1" applyAlignment="1">
      <alignment horizontal="center" vertical="top" textRotation="255"/>
    </xf>
    <xf numFmtId="0" fontId="17" fillId="0" borderId="13" xfId="0" applyFont="1" applyBorder="1" applyAlignment="1">
      <alignment horizontal="center" vertical="top" textRotation="255"/>
    </xf>
    <xf numFmtId="0" fontId="17" fillId="0" borderId="14" xfId="0" applyFont="1" applyBorder="1" applyAlignment="1">
      <alignment horizontal="center" vertical="top" textRotation="255"/>
    </xf>
    <xf numFmtId="0" fontId="8" fillId="0" borderId="41" xfId="0" applyFont="1" applyBorder="1" applyAlignment="1">
      <alignment horizontal="center" vertical="center" shrinkToFit="1"/>
    </xf>
    <xf numFmtId="0" fontId="53" fillId="0" borderId="0" xfId="0" applyFont="1" applyAlignment="1" applyProtection="1">
      <alignment horizontal="left" vertical="center" shrinkToFit="1"/>
    </xf>
    <xf numFmtId="49" fontId="20" fillId="4" borderId="1" xfId="2" applyNumberFormat="1" applyFont="1" applyFill="1" applyBorder="1" applyAlignment="1" applyProtection="1">
      <alignment horizontal="center" vertical="center"/>
    </xf>
    <xf numFmtId="0" fontId="3" fillId="0" borderId="4" xfId="0" applyFont="1" applyBorder="1" applyAlignment="1">
      <alignment horizontal="center" vertical="center"/>
    </xf>
    <xf numFmtId="0" fontId="3" fillId="0" borderId="25" xfId="0" applyFont="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49" fillId="0" borderId="0" xfId="0" applyFont="1" applyAlignment="1" applyProtection="1">
      <alignment horizontal="left" vertical="center" shrinkToFit="1"/>
    </xf>
    <xf numFmtId="0" fontId="64" fillId="0" borderId="18" xfId="3" applyFont="1" applyBorder="1" applyAlignment="1">
      <alignment horizontal="center" vertical="center" wrapText="1"/>
    </xf>
    <xf numFmtId="0" fontId="64" fillId="0" borderId="26" xfId="3" applyFont="1" applyBorder="1" applyAlignment="1">
      <alignment horizontal="center" vertical="center" wrapText="1"/>
    </xf>
    <xf numFmtId="0" fontId="64" fillId="0" borderId="71" xfId="3" applyFont="1" applyBorder="1" applyAlignment="1">
      <alignment horizontal="center" vertical="center" wrapText="1"/>
    </xf>
    <xf numFmtId="0" fontId="64" fillId="0" borderId="57" xfId="3" applyFont="1" applyBorder="1" applyAlignment="1">
      <alignment horizontal="center" vertical="center" wrapText="1"/>
    </xf>
    <xf numFmtId="0" fontId="64" fillId="0" borderId="77" xfId="3" applyFont="1" applyBorder="1" applyAlignment="1">
      <alignment horizontal="center" vertical="center" wrapText="1"/>
    </xf>
    <xf numFmtId="0" fontId="64" fillId="0" borderId="79" xfId="3" applyFont="1" applyBorder="1" applyAlignment="1">
      <alignment horizontal="center" vertical="center" wrapText="1"/>
    </xf>
    <xf numFmtId="0" fontId="62" fillId="0" borderId="0" xfId="3" applyFont="1" applyFill="1" applyBorder="1" applyAlignment="1">
      <alignment horizontal="left" vertical="center"/>
    </xf>
    <xf numFmtId="0" fontId="61" fillId="0" borderId="0" xfId="3" applyFont="1" applyAlignment="1">
      <alignment horizontal="left" vertical="center" wrapText="1"/>
    </xf>
    <xf numFmtId="0" fontId="61" fillId="0" borderId="0" xfId="3" applyFont="1" applyAlignment="1">
      <alignment horizontal="left" vertical="center"/>
    </xf>
    <xf numFmtId="0" fontId="62" fillId="0" borderId="0" xfId="3" applyFont="1" applyFill="1" applyAlignment="1">
      <alignment vertical="center" wrapText="1"/>
    </xf>
    <xf numFmtId="0" fontId="61" fillId="0" borderId="0" xfId="3" applyFont="1" applyFill="1" applyAlignment="1">
      <alignment horizontal="left" vertical="center" wrapText="1"/>
    </xf>
    <xf numFmtId="0" fontId="66" fillId="0" borderId="81" xfId="3" applyFont="1" applyBorder="1" applyAlignment="1">
      <alignment horizontal="center" vertical="center" wrapText="1"/>
    </xf>
    <xf numFmtId="0" fontId="66" fillId="0" borderId="72" xfId="3" applyFont="1" applyBorder="1" applyAlignment="1">
      <alignment horizontal="center" vertical="center" wrapText="1"/>
    </xf>
    <xf numFmtId="0" fontId="65" fillId="0" borderId="81" xfId="3" applyFont="1" applyBorder="1" applyAlignment="1">
      <alignment horizontal="center" vertical="center" wrapText="1"/>
    </xf>
    <xf numFmtId="0" fontId="65" fillId="0" borderId="72" xfId="3" applyFont="1" applyBorder="1" applyAlignment="1">
      <alignment horizontal="center" vertical="center" wrapText="1"/>
    </xf>
    <xf numFmtId="0" fontId="64" fillId="0" borderId="19" xfId="3" applyFont="1" applyBorder="1" applyAlignment="1">
      <alignment horizontal="center" vertical="center" wrapText="1"/>
    </xf>
    <xf numFmtId="0" fontId="64" fillId="0" borderId="30" xfId="3" applyFont="1" applyBorder="1" applyAlignment="1">
      <alignment horizontal="center" vertical="center" wrapText="1"/>
    </xf>
    <xf numFmtId="0" fontId="64" fillId="0" borderId="82" xfId="3" applyFont="1" applyBorder="1" applyAlignment="1">
      <alignment horizontal="center" vertical="center" wrapText="1"/>
    </xf>
    <xf numFmtId="0" fontId="61" fillId="0" borderId="53" xfId="3" applyFont="1" applyBorder="1" applyAlignment="1">
      <alignment horizontal="center" vertical="center" wrapText="1"/>
    </xf>
    <xf numFmtId="0" fontId="61" fillId="0" borderId="52" xfId="3" applyFont="1" applyBorder="1" applyAlignment="1">
      <alignment horizontal="center" vertical="center" wrapText="1"/>
    </xf>
    <xf numFmtId="0" fontId="61" fillId="0" borderId="31" xfId="3" applyFont="1" applyBorder="1" applyAlignment="1">
      <alignment horizontal="center" vertical="center" wrapText="1"/>
    </xf>
    <xf numFmtId="0" fontId="66" fillId="0" borderId="87" xfId="3" applyFont="1" applyBorder="1" applyAlignment="1">
      <alignment horizontal="center" vertical="center" wrapText="1"/>
    </xf>
    <xf numFmtId="0" fontId="66" fillId="0" borderId="24" xfId="3" applyFont="1" applyBorder="1" applyAlignment="1">
      <alignment horizontal="center" vertical="center" wrapText="1"/>
    </xf>
    <xf numFmtId="0" fontId="65" fillId="0" borderId="87" xfId="3" applyFont="1" applyBorder="1" applyAlignment="1">
      <alignment horizontal="center" vertical="center" wrapText="1"/>
    </xf>
    <xf numFmtId="0" fontId="65" fillId="0" borderId="24" xfId="3" applyFont="1" applyBorder="1" applyAlignment="1">
      <alignment horizontal="center" vertical="center" wrapText="1"/>
    </xf>
    <xf numFmtId="0" fontId="64" fillId="0" borderId="23" xfId="3" applyFont="1" applyBorder="1" applyAlignment="1">
      <alignment horizontal="center" vertical="center" wrapText="1"/>
    </xf>
    <xf numFmtId="0" fontId="61" fillId="0" borderId="18" xfId="3" applyFont="1" applyBorder="1" applyAlignment="1">
      <alignment horizontal="center" vertical="center" wrapText="1"/>
    </xf>
    <xf numFmtId="0" fontId="61" fillId="0" borderId="23" xfId="3" applyFont="1" applyBorder="1" applyAlignment="1">
      <alignment horizontal="center" vertical="center" wrapText="1"/>
    </xf>
    <xf numFmtId="0" fontId="61" fillId="0" borderId="81" xfId="3" applyFont="1" applyBorder="1" applyAlignment="1">
      <alignment horizontal="center" vertical="center" wrapText="1"/>
    </xf>
    <xf numFmtId="0" fontId="61" fillId="0" borderId="24" xfId="3" applyFont="1" applyBorder="1" applyAlignment="1">
      <alignment horizontal="center" vertical="center" wrapText="1"/>
    </xf>
    <xf numFmtId="0" fontId="67" fillId="0" borderId="19" xfId="3" applyFont="1" applyBorder="1" applyAlignment="1">
      <alignment horizontal="center" vertical="center" wrapText="1"/>
    </xf>
    <xf numFmtId="0" fontId="67" fillId="0" borderId="21" xfId="3" applyFont="1" applyBorder="1" applyAlignment="1">
      <alignment horizontal="center" vertical="center" wrapText="1"/>
    </xf>
    <xf numFmtId="0" fontId="66" fillId="0" borderId="50" xfId="3" applyFont="1" applyBorder="1" applyAlignment="1">
      <alignment horizontal="center" vertical="center" wrapText="1"/>
    </xf>
    <xf numFmtId="0" fontId="65" fillId="0" borderId="50" xfId="3" applyFont="1" applyBorder="1" applyAlignment="1">
      <alignment horizontal="center" vertical="center" wrapText="1"/>
    </xf>
    <xf numFmtId="0" fontId="61" fillId="0" borderId="11" xfId="3" applyFont="1" applyBorder="1" applyAlignment="1">
      <alignment horizontal="center" vertical="center" wrapText="1"/>
    </xf>
    <xf numFmtId="0" fontId="61" fillId="0" borderId="9" xfId="3" applyFont="1" applyBorder="1" applyAlignment="1">
      <alignment horizontal="center" vertical="center" wrapText="1"/>
    </xf>
    <xf numFmtId="0" fontId="61" fillId="0" borderId="16" xfId="3" applyFont="1" applyBorder="1" applyAlignment="1">
      <alignment horizontal="center" vertical="center" wrapText="1"/>
    </xf>
    <xf numFmtId="0" fontId="62" fillId="0" borderId="85" xfId="3" applyFont="1" applyBorder="1" applyAlignment="1">
      <alignment horizontal="center" vertical="center" wrapText="1"/>
    </xf>
    <xf numFmtId="0" fontId="62" fillId="0" borderId="84" xfId="3" applyFont="1" applyBorder="1" applyAlignment="1">
      <alignment horizontal="center" vertical="center" wrapText="1"/>
    </xf>
    <xf numFmtId="0" fontId="62" fillId="0" borderId="83" xfId="3" applyFont="1" applyBorder="1" applyAlignment="1">
      <alignment horizontal="center" vertical="center" wrapText="1"/>
    </xf>
    <xf numFmtId="0" fontId="60" fillId="0" borderId="85" xfId="3" applyFont="1" applyBorder="1" applyAlignment="1">
      <alignment vertical="center"/>
    </xf>
    <xf numFmtId="0" fontId="59" fillId="0" borderId="84" xfId="4" applyBorder="1" applyAlignment="1">
      <alignment vertical="center"/>
    </xf>
    <xf numFmtId="0" fontId="59" fillId="0" borderId="83" xfId="4" applyBorder="1" applyAlignment="1">
      <alignment vertical="center"/>
    </xf>
    <xf numFmtId="0" fontId="68" fillId="0" borderId="19" xfId="3" applyFont="1" applyBorder="1" applyAlignment="1">
      <alignment horizontal="center" vertical="center" wrapText="1"/>
    </xf>
    <xf numFmtId="0" fontId="68" fillId="0" borderId="21" xfId="3" applyFont="1" applyBorder="1" applyAlignment="1">
      <alignment horizontal="center" vertical="center" wrapText="1"/>
    </xf>
    <xf numFmtId="0" fontId="61" fillId="0" borderId="86" xfId="3" applyFont="1" applyBorder="1" applyAlignment="1">
      <alignment horizontal="center" vertical="center" wrapText="1"/>
    </xf>
    <xf numFmtId="0" fontId="61" fillId="0" borderId="47" xfId="3" applyFont="1" applyBorder="1" applyAlignment="1">
      <alignment horizontal="center" vertical="center" wrapText="1"/>
    </xf>
    <xf numFmtId="0" fontId="61" fillId="0" borderId="39" xfId="3" applyFont="1" applyBorder="1" applyAlignment="1">
      <alignment horizontal="center" vertical="center" wrapText="1"/>
    </xf>
    <xf numFmtId="0" fontId="61" fillId="0" borderId="34" xfId="3" applyFont="1" applyBorder="1" applyAlignment="1">
      <alignment horizontal="center" vertical="center" wrapText="1"/>
    </xf>
    <xf numFmtId="0" fontId="61" fillId="0" borderId="36" xfId="3" applyFont="1" applyBorder="1" applyAlignment="1">
      <alignment horizontal="center" vertical="center" wrapText="1"/>
    </xf>
    <xf numFmtId="0" fontId="70" fillId="0" borderId="46" xfId="3" applyFont="1" applyBorder="1" applyAlignment="1">
      <alignment horizontal="center" vertical="center" wrapText="1"/>
    </xf>
    <xf numFmtId="0" fontId="62" fillId="0" borderId="46" xfId="3" applyFont="1" applyBorder="1" applyAlignment="1">
      <alignment horizontal="center" vertical="center" wrapText="1"/>
    </xf>
    <xf numFmtId="0" fontId="67" fillId="0" borderId="23" xfId="3" applyFont="1" applyBorder="1" applyAlignment="1">
      <alignment horizontal="center" vertical="center" wrapText="1"/>
    </xf>
    <xf numFmtId="0" fontId="64" fillId="0" borderId="21" xfId="3" applyFont="1" applyBorder="1" applyAlignment="1">
      <alignment horizontal="center" vertical="center" wrapText="1"/>
    </xf>
    <xf numFmtId="0" fontId="64" fillId="0" borderId="29" xfId="3" applyFont="1" applyBorder="1" applyAlignment="1">
      <alignment horizontal="center" vertical="center" wrapText="1"/>
    </xf>
    <xf numFmtId="0" fontId="64" fillId="0" borderId="58" xfId="3" applyFont="1" applyBorder="1" applyAlignment="1">
      <alignment horizontal="center" vertical="center" wrapText="1"/>
    </xf>
    <xf numFmtId="0" fontId="66" fillId="0" borderId="3" xfId="3" applyFont="1" applyBorder="1" applyAlignment="1">
      <alignment horizontal="center" vertical="center" wrapText="1"/>
    </xf>
    <xf numFmtId="0" fontId="71" fillId="0" borderId="81" xfId="3" applyFont="1" applyBorder="1" applyAlignment="1">
      <alignment horizontal="center" vertical="center" wrapText="1"/>
    </xf>
    <xf numFmtId="0" fontId="71" fillId="0" borderId="72" xfId="3" applyFont="1" applyBorder="1" applyAlignment="1">
      <alignment horizontal="center" vertical="center" wrapText="1"/>
    </xf>
    <xf numFmtId="0" fontId="62" fillId="0" borderId="2" xfId="3" applyFont="1" applyBorder="1" applyAlignment="1">
      <alignment horizontal="center" vertical="center" wrapText="1"/>
    </xf>
    <xf numFmtId="0" fontId="62" fillId="0" borderId="0" xfId="3" applyFont="1" applyBorder="1" applyAlignment="1">
      <alignment horizontal="center" vertical="center" wrapText="1"/>
    </xf>
    <xf numFmtId="0" fontId="62" fillId="0" borderId="27" xfId="3" applyFont="1" applyBorder="1" applyAlignment="1">
      <alignment horizontal="center" vertical="center" wrapText="1"/>
    </xf>
    <xf numFmtId="0" fontId="61" fillId="0" borderId="72" xfId="3" applyFont="1" applyBorder="1" applyAlignment="1">
      <alignment horizontal="center" vertical="center" wrapText="1"/>
    </xf>
    <xf numFmtId="0" fontId="67" fillId="0" borderId="81" xfId="3" applyFont="1" applyBorder="1" applyAlignment="1">
      <alignment horizontal="center" vertical="center" wrapText="1"/>
    </xf>
    <xf numFmtId="0" fontId="67" fillId="0" borderId="72" xfId="3" applyFont="1" applyBorder="1" applyAlignment="1">
      <alignment horizontal="center" vertical="center" wrapText="1"/>
    </xf>
    <xf numFmtId="0" fontId="67" fillId="0" borderId="24" xfId="3" applyFont="1" applyBorder="1" applyAlignment="1">
      <alignment horizontal="center" vertical="center" wrapText="1"/>
    </xf>
    <xf numFmtId="0" fontId="70" fillId="0" borderId="62" xfId="3" applyFont="1" applyBorder="1" applyAlignment="1">
      <alignment horizontal="center" vertical="center" wrapText="1"/>
    </xf>
    <xf numFmtId="0" fontId="70" fillId="0" borderId="23" xfId="3" applyFont="1" applyBorder="1" applyAlignment="1">
      <alignment horizontal="center" vertical="center" wrapText="1"/>
    </xf>
    <xf numFmtId="0" fontId="62" fillId="0" borderId="87" xfId="3" applyFont="1" applyBorder="1" applyAlignment="1">
      <alignment horizontal="center" vertical="center" wrapText="1"/>
    </xf>
    <xf numFmtId="0" fontId="62" fillId="0" borderId="24" xfId="3" applyFont="1" applyBorder="1" applyAlignment="1">
      <alignment horizontal="center" vertical="center" wrapText="1"/>
    </xf>
    <xf numFmtId="0" fontId="72" fillId="0" borderId="81" xfId="3" applyFont="1" applyBorder="1" applyAlignment="1">
      <alignment horizontal="center" vertical="center" wrapText="1"/>
    </xf>
    <xf numFmtId="0" fontId="72" fillId="0" borderId="72" xfId="3" applyFont="1" applyBorder="1" applyAlignment="1">
      <alignment horizontal="center" vertical="center" wrapText="1"/>
    </xf>
    <xf numFmtId="0" fontId="72" fillId="0" borderId="24" xfId="3" applyFont="1" applyBorder="1" applyAlignment="1">
      <alignment horizontal="center" vertical="center" wrapText="1"/>
    </xf>
    <xf numFmtId="0" fontId="64" fillId="0" borderId="86" xfId="3" applyFont="1" applyBorder="1" applyAlignment="1">
      <alignment horizontal="center" vertical="center" wrapText="1"/>
    </xf>
    <xf numFmtId="0" fontId="64" fillId="0" borderId="48" xfId="3" applyFont="1" applyBorder="1" applyAlignment="1">
      <alignment horizontal="center" vertical="center" wrapText="1"/>
    </xf>
    <xf numFmtId="0" fontId="64" fillId="0" borderId="40" xfId="3" applyFont="1" applyBorder="1" applyAlignment="1">
      <alignment horizontal="center" vertical="center" wrapText="1"/>
    </xf>
    <xf numFmtId="0" fontId="61" fillId="0" borderId="109" xfId="3" applyFont="1" applyBorder="1" applyAlignment="1">
      <alignment horizontal="center" vertical="center" wrapText="1"/>
    </xf>
    <xf numFmtId="0" fontId="70" fillId="0" borderId="106" xfId="3" applyFont="1" applyBorder="1" applyAlignment="1">
      <alignment horizontal="center" vertical="center" wrapText="1"/>
    </xf>
    <xf numFmtId="0" fontId="70" fillId="0" borderId="105" xfId="3" applyFont="1" applyBorder="1" applyAlignment="1">
      <alignment horizontal="center" vertical="center" wrapText="1"/>
    </xf>
    <xf numFmtId="0" fontId="70" fillId="0" borderId="104" xfId="3" applyFont="1" applyBorder="1" applyAlignment="1">
      <alignment horizontal="center" vertical="center" wrapText="1"/>
    </xf>
    <xf numFmtId="0" fontId="72" fillId="0" borderId="26" xfId="3" applyFont="1" applyBorder="1" applyAlignment="1">
      <alignment horizontal="center" vertical="center" wrapText="1"/>
    </xf>
    <xf numFmtId="0" fontId="77" fillId="0" borderId="9" xfId="3" applyFont="1" applyBorder="1" applyAlignment="1">
      <alignment horizontal="center" vertical="center"/>
    </xf>
    <xf numFmtId="0" fontId="61" fillId="0" borderId="32" xfId="3" applyFont="1" applyBorder="1" applyAlignment="1">
      <alignment horizontal="distributed" vertical="center"/>
    </xf>
    <xf numFmtId="0" fontId="61" fillId="0" borderId="48" xfId="3" applyFont="1" applyBorder="1" applyAlignment="1">
      <alignment horizontal="distributed" vertical="center"/>
    </xf>
    <xf numFmtId="0" fontId="61" fillId="0" borderId="48" xfId="4" applyFont="1" applyBorder="1" applyAlignment="1">
      <alignment horizontal="distributed" vertical="center"/>
    </xf>
    <xf numFmtId="0" fontId="64" fillId="0" borderId="86" xfId="3" applyFont="1" applyBorder="1" applyAlignment="1">
      <alignment horizontal="center" vertical="center"/>
    </xf>
    <xf numFmtId="0" fontId="64" fillId="0" borderId="48" xfId="3" applyFont="1" applyBorder="1" applyAlignment="1">
      <alignment horizontal="center" vertical="center"/>
    </xf>
    <xf numFmtId="0" fontId="64" fillId="0" borderId="40" xfId="3" applyFont="1" applyBorder="1" applyAlignment="1">
      <alignment horizontal="center" vertical="center"/>
    </xf>
    <xf numFmtId="0" fontId="76" fillId="0" borderId="55" xfId="5" applyFont="1" applyFill="1" applyBorder="1" applyAlignment="1">
      <alignment horizontal="distributed" vertical="center"/>
    </xf>
    <xf numFmtId="0" fontId="76" fillId="0" borderId="29" xfId="5" applyFont="1" applyFill="1" applyBorder="1" applyAlignment="1">
      <alignment horizontal="distributed" vertical="center"/>
    </xf>
    <xf numFmtId="0" fontId="62" fillId="0" borderId="29" xfId="4" applyFont="1" applyBorder="1" applyAlignment="1">
      <alignment horizontal="distributed" vertical="center"/>
    </xf>
    <xf numFmtId="0" fontId="62" fillId="0" borderId="4" xfId="3" applyFont="1" applyBorder="1" applyAlignment="1">
      <alignment horizontal="center" vertical="center" wrapText="1"/>
    </xf>
    <xf numFmtId="0" fontId="62" fillId="0" borderId="5" xfId="3" applyFont="1" applyBorder="1" applyAlignment="1">
      <alignment horizontal="center" vertical="center" wrapText="1"/>
    </xf>
    <xf numFmtId="0" fontId="62" fillId="0" borderId="55" xfId="3" applyFont="1" applyBorder="1" applyAlignment="1">
      <alignment horizontal="center" vertical="center" wrapText="1"/>
    </xf>
    <xf numFmtId="0" fontId="62" fillId="0" borderId="29" xfId="3" applyFont="1" applyBorder="1" applyAlignment="1">
      <alignment horizontal="center" vertical="center" wrapText="1"/>
    </xf>
    <xf numFmtId="0" fontId="62" fillId="0" borderId="86" xfId="3" applyFont="1" applyBorder="1" applyAlignment="1">
      <alignment horizontal="center" vertical="center" wrapText="1"/>
    </xf>
    <xf numFmtId="0" fontId="62" fillId="0" borderId="48" xfId="3" applyFont="1" applyBorder="1" applyAlignment="1">
      <alignment horizontal="center" vertical="center" wrapText="1"/>
    </xf>
    <xf numFmtId="0" fontId="62" fillId="0" borderId="47" xfId="3" applyFont="1" applyBorder="1" applyAlignment="1">
      <alignment horizontal="center" vertical="center" wrapText="1"/>
    </xf>
    <xf numFmtId="0" fontId="62" fillId="0" borderId="56" xfId="3" applyFont="1" applyBorder="1" applyAlignment="1">
      <alignment horizontal="center" vertical="center" wrapText="1"/>
    </xf>
    <xf numFmtId="0" fontId="62" fillId="0" borderId="77" xfId="3" applyFont="1" applyBorder="1" applyAlignment="1">
      <alignment horizontal="center" vertical="center" wrapText="1"/>
    </xf>
    <xf numFmtId="0" fontId="72" fillId="0" borderId="15" xfId="3" applyFont="1" applyBorder="1" applyAlignment="1">
      <alignment horizontal="center" vertical="center" wrapText="1"/>
    </xf>
    <xf numFmtId="0" fontId="72" fillId="0" borderId="58" xfId="3" applyFont="1" applyBorder="1" applyAlignment="1">
      <alignment horizontal="center" vertical="center" wrapText="1"/>
    </xf>
    <xf numFmtId="0" fontId="70" fillId="0" borderId="26" xfId="3" applyFont="1" applyBorder="1" applyAlignment="1">
      <alignment horizontal="center" vertical="center" wrapText="1"/>
    </xf>
    <xf numFmtId="0" fontId="78" fillId="0" borderId="0" xfId="6" applyFont="1" applyAlignment="1">
      <alignment horizontal="right" vertical="center"/>
    </xf>
    <xf numFmtId="0" fontId="61" fillId="0" borderId="44" xfId="3" applyFont="1" applyBorder="1" applyAlignment="1">
      <alignment horizontal="distributed" vertical="center"/>
    </xf>
    <xf numFmtId="0" fontId="61" fillId="0" borderId="64" xfId="3" applyFont="1" applyBorder="1" applyAlignment="1">
      <alignment horizontal="distributed" vertical="center"/>
    </xf>
    <xf numFmtId="0" fontId="61" fillId="0" borderId="64" xfId="4" applyFont="1" applyBorder="1" applyAlignment="1">
      <alignment horizontal="distributed" vertical="center"/>
    </xf>
    <xf numFmtId="0" fontId="75" fillId="0" borderId="18" xfId="5" applyFont="1" applyFill="1" applyBorder="1" applyAlignment="1">
      <alignment horizontal="center" vertical="center"/>
    </xf>
    <xf numFmtId="0" fontId="75" fillId="0" borderId="26" xfId="5" applyFont="1" applyFill="1" applyBorder="1" applyAlignment="1">
      <alignment horizontal="center" vertical="center"/>
    </xf>
    <xf numFmtId="0" fontId="75" fillId="0" borderId="71" xfId="5" applyFont="1" applyFill="1" applyBorder="1" applyAlignment="1">
      <alignment horizontal="center" vertical="center"/>
    </xf>
    <xf numFmtId="0" fontId="66" fillId="0" borderId="0" xfId="3" applyFont="1" applyFill="1" applyAlignment="1">
      <alignment vertical="center" wrapText="1"/>
    </xf>
    <xf numFmtId="0" fontId="66" fillId="0" borderId="0" xfId="3" applyFont="1" applyAlignment="1">
      <alignment horizontal="left" vertical="center" wrapText="1"/>
    </xf>
    <xf numFmtId="0" fontId="66" fillId="0" borderId="53" xfId="3" applyFont="1" applyBorder="1" applyAlignment="1">
      <alignment horizontal="center" vertical="center" wrapText="1"/>
    </xf>
    <xf numFmtId="0" fontId="66" fillId="0" borderId="52" xfId="3" applyFont="1" applyBorder="1" applyAlignment="1">
      <alignment horizontal="center" vertical="center" wrapText="1"/>
    </xf>
    <xf numFmtId="0" fontId="66" fillId="0" borderId="31" xfId="3" applyFont="1" applyBorder="1" applyAlignment="1">
      <alignment horizontal="center" vertical="center" wrapText="1"/>
    </xf>
    <xf numFmtId="0" fontId="66" fillId="0" borderId="46" xfId="3" applyFont="1" applyBorder="1" applyAlignment="1">
      <alignment vertical="center" shrinkToFit="1"/>
    </xf>
    <xf numFmtId="0" fontId="66" fillId="0" borderId="51" xfId="3" applyFont="1" applyBorder="1" applyAlignment="1">
      <alignment vertical="center" shrinkToFit="1"/>
    </xf>
    <xf numFmtId="0" fontId="66" fillId="0" borderId="1" xfId="3" applyFont="1" applyBorder="1" applyAlignment="1">
      <alignment vertical="center" wrapText="1"/>
    </xf>
    <xf numFmtId="0" fontId="66" fillId="0" borderId="35" xfId="3" applyFont="1" applyBorder="1" applyAlignment="1">
      <alignment vertical="center" wrapText="1"/>
    </xf>
    <xf numFmtId="0" fontId="66" fillId="0" borderId="57" xfId="3" applyFont="1" applyBorder="1" applyAlignment="1">
      <alignment horizontal="center" vertical="center" wrapText="1"/>
    </xf>
    <xf numFmtId="0" fontId="66" fillId="0" borderId="77" xfId="3" applyFont="1" applyBorder="1" applyAlignment="1">
      <alignment horizontal="center" vertical="center" wrapText="1"/>
    </xf>
    <xf numFmtId="0" fontId="66" fillId="0" borderId="79" xfId="3" applyFont="1" applyBorder="1" applyAlignment="1">
      <alignment horizontal="center" vertical="center" wrapText="1"/>
    </xf>
    <xf numFmtId="0" fontId="66" fillId="0" borderId="0" xfId="3" applyFont="1" applyBorder="1" applyAlignment="1">
      <alignment vertical="center"/>
    </xf>
    <xf numFmtId="0" fontId="66" fillId="0" borderId="0" xfId="3" applyFont="1" applyAlignment="1">
      <alignment vertical="center" wrapText="1"/>
    </xf>
    <xf numFmtId="0" fontId="66" fillId="0" borderId="0" xfId="3" applyFont="1" applyBorder="1" applyAlignment="1">
      <alignment horizontal="center" vertical="center" shrinkToFit="1"/>
    </xf>
    <xf numFmtId="0" fontId="66" fillId="0" borderId="27" xfId="3" applyFont="1" applyBorder="1" applyAlignment="1">
      <alignment horizontal="center" vertical="center" shrinkToFit="1"/>
    </xf>
    <xf numFmtId="0" fontId="66" fillId="0" borderId="29" xfId="3" applyFont="1" applyBorder="1" applyAlignment="1">
      <alignment horizontal="center" vertical="center" shrinkToFit="1"/>
    </xf>
    <xf numFmtId="0" fontId="66" fillId="0" borderId="58" xfId="3" applyFont="1" applyBorder="1" applyAlignment="1">
      <alignment horizontal="center" vertical="center" shrinkToFit="1"/>
    </xf>
    <xf numFmtId="0" fontId="66" fillId="0" borderId="3" xfId="3" applyFont="1" applyFill="1" applyBorder="1" applyAlignment="1">
      <alignment horizontal="center" vertical="center" wrapText="1"/>
    </xf>
    <xf numFmtId="0" fontId="66" fillId="0" borderId="30" xfId="3" applyFont="1" applyBorder="1" applyAlignment="1">
      <alignment horizontal="center" vertical="center" shrinkToFit="1"/>
    </xf>
    <xf numFmtId="0" fontId="66" fillId="0" borderId="82" xfId="3" applyFont="1" applyBorder="1" applyAlignment="1">
      <alignment horizontal="center" vertical="center" shrinkToFit="1"/>
    </xf>
    <xf numFmtId="0" fontId="66" fillId="0" borderId="23" xfId="3" applyFont="1" applyBorder="1" applyAlignment="1">
      <alignment horizontal="center" vertical="center" wrapText="1"/>
    </xf>
    <xf numFmtId="0" fontId="66" fillId="0" borderId="26" xfId="3" applyFont="1" applyBorder="1" applyAlignment="1">
      <alignment horizontal="center" vertical="center" wrapText="1"/>
    </xf>
    <xf numFmtId="0" fontId="66" fillId="0" borderId="39" xfId="3" applyFont="1" applyBorder="1" applyAlignment="1">
      <alignment vertical="center" wrapText="1"/>
    </xf>
    <xf numFmtId="0" fontId="66" fillId="0" borderId="34" xfId="3" applyFont="1" applyBorder="1" applyAlignment="1">
      <alignment vertical="center" wrapText="1"/>
    </xf>
    <xf numFmtId="0" fontId="66" fillId="0" borderId="86" xfId="3" applyFont="1" applyBorder="1" applyAlignment="1">
      <alignment horizontal="center" vertical="center" wrapText="1"/>
    </xf>
    <xf numFmtId="0" fontId="66" fillId="0" borderId="48" xfId="3" applyFont="1" applyBorder="1" applyAlignment="1">
      <alignment horizontal="center" vertical="center" wrapText="1"/>
    </xf>
    <xf numFmtId="0" fontId="66" fillId="0" borderId="47" xfId="3" applyFont="1" applyBorder="1" applyAlignment="1">
      <alignment horizontal="center" vertical="center" wrapText="1"/>
    </xf>
    <xf numFmtId="0" fontId="65" fillId="0" borderId="110" xfId="3" applyFont="1" applyBorder="1" applyAlignment="1">
      <alignment horizontal="left" vertical="center" wrapText="1"/>
    </xf>
    <xf numFmtId="0" fontId="65" fillId="0" borderId="80" xfId="3" applyFont="1" applyBorder="1" applyAlignment="1">
      <alignment horizontal="left" vertical="center" wrapText="1"/>
    </xf>
    <xf numFmtId="0" fontId="66" fillId="0" borderId="109" xfId="3" applyFont="1" applyBorder="1" applyAlignment="1">
      <alignment horizontal="center" vertical="center" wrapText="1"/>
    </xf>
    <xf numFmtId="0" fontId="66" fillId="0" borderId="112" xfId="3" applyFont="1" applyBorder="1" applyAlignment="1">
      <alignment horizontal="center" vertical="center" wrapText="1"/>
    </xf>
    <xf numFmtId="0" fontId="66" fillId="0" borderId="111" xfId="3" applyFont="1" applyBorder="1" applyAlignment="1">
      <alignment horizontal="center" vertical="center" wrapText="1"/>
    </xf>
    <xf numFmtId="0" fontId="66" fillId="0" borderId="62" xfId="5" applyFont="1" applyFill="1" applyBorder="1" applyAlignment="1">
      <alignment horizontal="distributed" vertical="center"/>
    </xf>
    <xf numFmtId="0" fontId="66" fillId="0" borderId="26" xfId="5" applyFont="1" applyFill="1" applyBorder="1" applyAlignment="1">
      <alignment horizontal="distributed" vertical="center"/>
    </xf>
    <xf numFmtId="0" fontId="66" fillId="0" borderId="23" xfId="4" applyFont="1" applyBorder="1" applyAlignment="1">
      <alignment horizontal="distributed" vertical="center"/>
    </xf>
    <xf numFmtId="0" fontId="66" fillId="0" borderId="26" xfId="5" applyFont="1" applyFill="1" applyBorder="1" applyAlignment="1">
      <alignment horizontal="center" vertical="center" shrinkToFit="1"/>
    </xf>
    <xf numFmtId="0" fontId="66" fillId="0" borderId="71" xfId="5" applyFont="1" applyFill="1" applyBorder="1" applyAlignment="1">
      <alignment horizontal="center" vertical="center" shrinkToFit="1"/>
    </xf>
    <xf numFmtId="0" fontId="82" fillId="0" borderId="0" xfId="3" applyFont="1" applyBorder="1" applyAlignment="1">
      <alignment horizontal="center" vertical="center"/>
    </xf>
    <xf numFmtId="0" fontId="66" fillId="0" borderId="44" xfId="3" applyFont="1" applyBorder="1" applyAlignment="1">
      <alignment horizontal="distributed" vertical="center"/>
    </xf>
    <xf numFmtId="0" fontId="66" fillId="0" borderId="64" xfId="3" applyFont="1" applyBorder="1" applyAlignment="1">
      <alignment horizontal="distributed" vertical="center"/>
    </xf>
    <xf numFmtId="0" fontId="66" fillId="0" borderId="64" xfId="4" applyFont="1" applyBorder="1" applyAlignment="1">
      <alignment horizontal="distributed" vertical="center"/>
    </xf>
    <xf numFmtId="0" fontId="66" fillId="0" borderId="43" xfId="3" applyFont="1" applyBorder="1" applyAlignment="1">
      <alignment horizontal="center" vertical="center" shrinkToFit="1"/>
    </xf>
    <xf numFmtId="0" fontId="66" fillId="0" borderId="41" xfId="3" applyFont="1" applyBorder="1" applyAlignment="1">
      <alignment horizontal="center" vertical="center" shrinkToFit="1"/>
    </xf>
    <xf numFmtId="0" fontId="66" fillId="0" borderId="32" xfId="5" applyFont="1" applyFill="1" applyBorder="1" applyAlignment="1">
      <alignment horizontal="distributed" vertical="center"/>
    </xf>
    <xf numFmtId="0" fontId="66" fillId="0" borderId="48" xfId="5" applyFont="1" applyFill="1" applyBorder="1" applyAlignment="1">
      <alignment horizontal="distributed" vertical="center"/>
    </xf>
    <xf numFmtId="0" fontId="66" fillId="0" borderId="47" xfId="4" applyFont="1" applyBorder="1" applyAlignment="1">
      <alignment horizontal="distributed" vertical="center"/>
    </xf>
    <xf numFmtId="0" fontId="66" fillId="0" borderId="48" xfId="5" applyFont="1" applyFill="1" applyBorder="1" applyAlignment="1">
      <alignment horizontal="center" vertical="center" shrinkToFit="1"/>
    </xf>
    <xf numFmtId="0" fontId="66" fillId="0" borderId="40" xfId="5" applyFont="1" applyFill="1" applyBorder="1" applyAlignment="1">
      <alignment horizontal="center" vertical="center" shrinkToFit="1"/>
    </xf>
    <xf numFmtId="0" fontId="66" fillId="0" borderId="25" xfId="5" applyFont="1" applyFill="1" applyBorder="1" applyAlignment="1">
      <alignment horizontal="center" vertical="center"/>
    </xf>
    <xf numFmtId="0" fontId="66" fillId="0" borderId="3" xfId="5" applyFont="1" applyFill="1" applyBorder="1" applyAlignment="1">
      <alignment horizontal="center" vertical="center"/>
    </xf>
    <xf numFmtId="0" fontId="66" fillId="0" borderId="61" xfId="5" applyFont="1" applyFill="1" applyBorder="1" applyAlignment="1">
      <alignment horizontal="center" vertical="center"/>
    </xf>
    <xf numFmtId="0" fontId="66" fillId="0" borderId="76" xfId="5" applyFont="1" applyFill="1" applyBorder="1" applyAlignment="1">
      <alignment horizontal="center" vertical="center"/>
    </xf>
    <xf numFmtId="0" fontId="66" fillId="0" borderId="29" xfId="5" applyFont="1" applyFill="1" applyBorder="1" applyAlignment="1">
      <alignment horizontal="center" vertical="center" shrinkToFit="1"/>
    </xf>
    <xf numFmtId="0" fontId="66" fillId="0" borderId="22" xfId="5" applyFont="1" applyFill="1" applyBorder="1" applyAlignment="1">
      <alignment horizontal="center" vertical="center" shrinkToFit="1"/>
    </xf>
    <xf numFmtId="0" fontId="66" fillId="0" borderId="72" xfId="5" applyFont="1" applyFill="1" applyBorder="1" applyAlignment="1">
      <alignment horizontal="center" vertical="center" shrinkToFit="1"/>
    </xf>
    <xf numFmtId="0" fontId="66" fillId="0" borderId="113" xfId="4" applyFont="1" applyBorder="1" applyAlignment="1">
      <alignment horizontal="center" vertical="center" shrinkToFit="1"/>
    </xf>
    <xf numFmtId="0" fontId="66" fillId="0" borderId="19" xfId="5" applyFont="1" applyFill="1" applyBorder="1" applyAlignment="1">
      <alignment horizontal="center" vertical="center" shrinkToFit="1"/>
    </xf>
    <xf numFmtId="0" fontId="66" fillId="0" borderId="82" xfId="5" applyFont="1" applyFill="1" applyBorder="1" applyAlignment="1">
      <alignment horizontal="center" vertical="center" shrinkToFit="1"/>
    </xf>
    <xf numFmtId="0" fontId="66" fillId="0" borderId="78" xfId="5" applyFont="1" applyFill="1" applyBorder="1" applyAlignment="1">
      <alignment horizontal="center" vertical="center" shrinkToFit="1"/>
    </xf>
    <xf numFmtId="0" fontId="66" fillId="0" borderId="67" xfId="5" applyFont="1" applyFill="1" applyBorder="1" applyAlignment="1">
      <alignment horizontal="center" vertical="center" shrinkToFit="1"/>
    </xf>
    <xf numFmtId="0" fontId="66" fillId="0" borderId="69" xfId="5" applyFont="1" applyFill="1" applyBorder="1" applyAlignment="1">
      <alignment horizontal="center" vertical="center" shrinkToFit="1"/>
    </xf>
    <xf numFmtId="0" fontId="66" fillId="0" borderId="114" xfId="5" applyFont="1" applyFill="1" applyBorder="1" applyAlignment="1">
      <alignment horizontal="center" vertical="center" shrinkToFit="1"/>
    </xf>
    <xf numFmtId="0" fontId="66" fillId="0" borderId="23" xfId="3" applyFont="1" applyFill="1" applyBorder="1" applyAlignment="1">
      <alignment horizontal="center" vertical="center" wrapText="1"/>
    </xf>
    <xf numFmtId="0" fontId="59" fillId="0" borderId="30" xfId="7" applyFont="1" applyBorder="1" applyAlignment="1">
      <alignment horizontal="center" vertical="center"/>
    </xf>
    <xf numFmtId="0" fontId="59" fillId="0" borderId="20" xfId="7" applyFont="1" applyBorder="1" applyAlignment="1">
      <alignment horizontal="center" vertical="center"/>
    </xf>
    <xf numFmtId="0" fontId="88" fillId="0" borderId="0" xfId="7" applyFont="1" applyBorder="1" applyAlignment="1">
      <alignment horizontal="center" vertical="center"/>
    </xf>
    <xf numFmtId="0" fontId="59" fillId="0" borderId="81" xfId="7" applyFont="1" applyBorder="1" applyAlignment="1">
      <alignment horizontal="left" vertical="center" indent="1"/>
    </xf>
    <xf numFmtId="0" fontId="59" fillId="0" borderId="72" xfId="7" applyFont="1" applyBorder="1" applyAlignment="1">
      <alignment horizontal="left" vertical="center" indent="1"/>
    </xf>
    <xf numFmtId="0" fontId="59" fillId="0" borderId="24" xfId="7" applyFont="1" applyBorder="1" applyAlignment="1">
      <alignment horizontal="left" vertical="center" indent="1"/>
    </xf>
    <xf numFmtId="0" fontId="59" fillId="0" borderId="0" xfId="7" applyFont="1" applyAlignment="1">
      <alignment horizontal="right" vertical="center"/>
    </xf>
    <xf numFmtId="0" fontId="88" fillId="0" borderId="18" xfId="7" applyFont="1" applyBorder="1" applyAlignment="1">
      <alignment horizontal="center" vertical="center"/>
    </xf>
    <xf numFmtId="0" fontId="88" fillId="0" borderId="26" xfId="7" applyFont="1" applyBorder="1" applyAlignment="1">
      <alignment horizontal="center" vertical="center"/>
    </xf>
    <xf numFmtId="0" fontId="88" fillId="0" borderId="23" xfId="7" applyFont="1" applyBorder="1" applyAlignment="1">
      <alignment horizontal="center" vertical="center"/>
    </xf>
    <xf numFmtId="0" fontId="97" fillId="0" borderId="1" xfId="6" applyFont="1" applyBorder="1" applyAlignment="1">
      <alignment horizontal="left" vertical="center" indent="1"/>
    </xf>
    <xf numFmtId="0" fontId="94" fillId="0" borderId="0" xfId="6" applyFont="1" applyAlignment="1">
      <alignment horizontal="right" vertical="center"/>
    </xf>
    <xf numFmtId="0" fontId="96" fillId="0" borderId="0" xfId="6" applyFont="1" applyAlignment="1">
      <alignment horizontal="center" vertical="center" wrapText="1"/>
    </xf>
    <xf numFmtId="0" fontId="96" fillId="0" borderId="0" xfId="6" applyFont="1" applyAlignment="1">
      <alignment horizontal="center" vertical="center"/>
    </xf>
    <xf numFmtId="0" fontId="97" fillId="0" borderId="1" xfId="6" applyFont="1" applyBorder="1" applyAlignment="1">
      <alignment horizontal="center" vertical="center"/>
    </xf>
    <xf numFmtId="0" fontId="97" fillId="0" borderId="18" xfId="6" applyFont="1" applyBorder="1" applyAlignment="1">
      <alignment horizontal="center" vertical="center" wrapText="1"/>
    </xf>
    <xf numFmtId="0" fontId="97" fillId="0" borderId="26" xfId="6" applyFont="1" applyBorder="1" applyAlignment="1">
      <alignment horizontal="center" vertical="center" wrapText="1"/>
    </xf>
    <xf numFmtId="0" fontId="97" fillId="0" borderId="23" xfId="6" applyFont="1" applyBorder="1" applyAlignment="1">
      <alignment horizontal="center" vertical="center" wrapText="1"/>
    </xf>
    <xf numFmtId="0" fontId="97" fillId="0" borderId="1" xfId="6" applyFont="1" applyBorder="1" applyAlignment="1">
      <alignment horizontal="center" vertical="center" wrapText="1"/>
    </xf>
    <xf numFmtId="0" fontId="97" fillId="0" borderId="18" xfId="6" applyFont="1" applyBorder="1" applyAlignment="1">
      <alignment horizontal="center" vertical="center"/>
    </xf>
    <xf numFmtId="0" fontId="97" fillId="0" borderId="26" xfId="6" applyFont="1" applyBorder="1" applyAlignment="1">
      <alignment horizontal="center" vertical="center"/>
    </xf>
    <xf numFmtId="0" fontId="97" fillId="0" borderId="23" xfId="6" applyFont="1" applyBorder="1" applyAlignment="1">
      <alignment horizontal="center" vertical="center"/>
    </xf>
    <xf numFmtId="0" fontId="94" fillId="0" borderId="18" xfId="6" applyFont="1" applyBorder="1" applyAlignment="1">
      <alignment horizontal="left" vertical="center" wrapText="1" indent="1"/>
    </xf>
    <xf numFmtId="0" fontId="94" fillId="0" borderId="26" xfId="6" applyFont="1" applyBorder="1" applyAlignment="1">
      <alignment horizontal="left" vertical="center" wrapText="1" indent="1"/>
    </xf>
    <xf numFmtId="0" fontId="94" fillId="0" borderId="23" xfId="6" applyFont="1" applyBorder="1" applyAlignment="1">
      <alignment horizontal="left" vertical="center" wrapText="1" indent="1"/>
    </xf>
    <xf numFmtId="0" fontId="97" fillId="0" borderId="0" xfId="6" applyFont="1" applyAlignment="1">
      <alignment horizontal="left" vertical="center" wrapText="1"/>
    </xf>
    <xf numFmtId="0" fontId="94" fillId="0" borderId="1" xfId="6" applyFont="1" applyBorder="1" applyAlignment="1">
      <alignment horizontal="center" vertical="center"/>
    </xf>
    <xf numFmtId="0" fontId="94" fillId="0" borderId="19" xfId="6" applyFont="1" applyBorder="1" applyAlignment="1">
      <alignment horizontal="center" vertical="center" wrapText="1"/>
    </xf>
    <xf numFmtId="0" fontId="94" fillId="0" borderId="20" xfId="6" applyFont="1" applyBorder="1" applyAlignment="1">
      <alignment horizontal="center" vertical="center"/>
    </xf>
    <xf numFmtId="0" fontId="94" fillId="0" borderId="2" xfId="6" applyFont="1" applyBorder="1" applyAlignment="1">
      <alignment horizontal="center" vertical="center"/>
    </xf>
    <xf numFmtId="0" fontId="94" fillId="0" borderId="3" xfId="6" applyFont="1" applyBorder="1" applyAlignment="1">
      <alignment horizontal="center" vertical="center"/>
    </xf>
    <xf numFmtId="0" fontId="94" fillId="0" borderId="21" xfId="6" applyFont="1" applyBorder="1" applyAlignment="1">
      <alignment horizontal="center" vertical="center"/>
    </xf>
    <xf numFmtId="0" fontId="94" fillId="0" borderId="22" xfId="6" applyFont="1" applyBorder="1" applyAlignment="1">
      <alignment horizontal="center" vertical="center"/>
    </xf>
    <xf numFmtId="0" fontId="98" fillId="0" borderId="30" xfId="6" applyFont="1" applyBorder="1" applyAlignment="1">
      <alignment horizontal="left" vertical="center" wrapText="1" indent="1"/>
    </xf>
    <xf numFmtId="0" fontId="98" fillId="0" borderId="20" xfId="6" applyFont="1" applyBorder="1" applyAlignment="1">
      <alignment horizontal="left" vertical="center" wrapText="1" indent="1"/>
    </xf>
    <xf numFmtId="0" fontId="98" fillId="0" borderId="0" xfId="6" applyFont="1" applyAlignment="1">
      <alignment horizontal="left" vertical="center" wrapText="1" indent="1"/>
    </xf>
    <xf numFmtId="0" fontId="98" fillId="0" borderId="3" xfId="6" applyFont="1" applyBorder="1" applyAlignment="1">
      <alignment horizontal="left" vertical="center" wrapText="1" indent="1"/>
    </xf>
    <xf numFmtId="0" fontId="98" fillId="0" borderId="29" xfId="6" applyFont="1" applyBorder="1" applyAlignment="1">
      <alignment horizontal="left" vertical="center" wrapText="1" indent="1"/>
    </xf>
    <xf numFmtId="0" fontId="98" fillId="0" borderId="22" xfId="6" applyFont="1" applyBorder="1" applyAlignment="1">
      <alignment horizontal="left" vertical="center" wrapText="1" indent="1"/>
    </xf>
    <xf numFmtId="0" fontId="94" fillId="0" borderId="81" xfId="6" applyFont="1" applyBorder="1" applyAlignment="1">
      <alignment horizontal="center" vertical="center" wrapText="1"/>
    </xf>
    <xf numFmtId="0" fontId="94" fillId="0" borderId="72" xfId="6" applyFont="1" applyBorder="1" applyAlignment="1">
      <alignment horizontal="center" vertical="center"/>
    </xf>
    <xf numFmtId="0" fontId="94" fillId="0" borderId="24" xfId="6" applyFont="1" applyBorder="1" applyAlignment="1">
      <alignment horizontal="center" vertical="center"/>
    </xf>
    <xf numFmtId="0" fontId="98" fillId="0" borderId="1" xfId="6" applyFont="1" applyBorder="1" applyAlignment="1">
      <alignment horizontal="left" vertical="center" wrapText="1" indent="1"/>
    </xf>
    <xf numFmtId="0" fontId="94" fillId="0" borderId="1" xfId="6" applyFont="1" applyBorder="1" applyAlignment="1">
      <alignment horizontal="center" vertical="center" wrapText="1"/>
    </xf>
    <xf numFmtId="0" fontId="97" fillId="0" borderId="19" xfId="6" applyFont="1" applyBorder="1" applyAlignment="1">
      <alignment horizontal="left" vertical="center" indent="1"/>
    </xf>
    <xf numFmtId="0" fontId="97" fillId="0" borderId="20" xfId="6" applyFont="1" applyBorder="1" applyAlignment="1">
      <alignment horizontal="left" vertical="center" indent="1"/>
    </xf>
    <xf numFmtId="0" fontId="106" fillId="0" borderId="1" xfId="6" applyFont="1" applyBorder="1" applyAlignment="1">
      <alignment horizontal="center" vertical="center" wrapText="1"/>
    </xf>
    <xf numFmtId="0" fontId="97" fillId="0" borderId="19" xfId="6" applyFont="1" applyBorder="1" applyAlignment="1">
      <alignment horizontal="center" vertical="center" wrapText="1"/>
    </xf>
    <xf numFmtId="0" fontId="97" fillId="0" borderId="20" xfId="6" applyFont="1" applyBorder="1" applyAlignment="1">
      <alignment horizontal="center" vertical="center" wrapText="1"/>
    </xf>
    <xf numFmtId="0" fontId="97" fillId="0" borderId="2" xfId="6" applyFont="1" applyBorder="1" applyAlignment="1">
      <alignment horizontal="center" vertical="center" wrapText="1"/>
    </xf>
    <xf numFmtId="0" fontId="97" fillId="0" borderId="3" xfId="6" applyFont="1" applyBorder="1" applyAlignment="1">
      <alignment horizontal="center" vertical="center" wrapText="1"/>
    </xf>
    <xf numFmtId="0" fontId="97" fillId="0" borderId="21" xfId="6" applyFont="1" applyBorder="1" applyAlignment="1">
      <alignment horizontal="center" vertical="center" wrapText="1"/>
    </xf>
    <xf numFmtId="0" fontId="97" fillId="0" borderId="22" xfId="6" applyFont="1" applyBorder="1" applyAlignment="1">
      <alignment horizontal="center" vertical="center" wrapText="1"/>
    </xf>
    <xf numFmtId="0" fontId="59" fillId="0" borderId="0" xfId="6" applyFont="1" applyAlignment="1">
      <alignment horizontal="right" vertical="center"/>
    </xf>
    <xf numFmtId="0" fontId="79" fillId="0" borderId="0" xfId="6" applyFont="1" applyAlignment="1">
      <alignment horizontal="center" vertical="center"/>
    </xf>
    <xf numFmtId="0" fontId="59" fillId="0" borderId="32" xfId="6" applyFont="1" applyBorder="1" applyAlignment="1">
      <alignment horizontal="distributed" vertical="center"/>
    </xf>
    <xf numFmtId="0" fontId="59" fillId="0" borderId="47" xfId="6" applyFont="1" applyBorder="1" applyAlignment="1">
      <alignment horizontal="distributed" vertical="center"/>
    </xf>
    <xf numFmtId="0" fontId="59" fillId="0" borderId="86" xfId="6" applyFont="1" applyBorder="1" applyAlignment="1">
      <alignment vertical="center"/>
    </xf>
    <xf numFmtId="0" fontId="59" fillId="0" borderId="48" xfId="6" applyFont="1" applyBorder="1" applyAlignment="1">
      <alignment vertical="center"/>
    </xf>
    <xf numFmtId="0" fontId="59" fillId="0" borderId="40" xfId="6" applyFont="1" applyBorder="1" applyAlignment="1">
      <alignment vertical="center"/>
    </xf>
    <xf numFmtId="0" fontId="59" fillId="0" borderId="62" xfId="6" applyFont="1" applyBorder="1" applyAlignment="1">
      <alignment horizontal="distributed" vertical="center"/>
    </xf>
    <xf numFmtId="0" fontId="59" fillId="0" borderId="23" xfId="6" applyFont="1" applyBorder="1" applyAlignment="1">
      <alignment horizontal="distributed" vertical="center"/>
    </xf>
    <xf numFmtId="0" fontId="59" fillId="0" borderId="18" xfId="6" applyFont="1" applyBorder="1" applyAlignment="1">
      <alignment horizontal="center" vertical="center"/>
    </xf>
    <xf numFmtId="0" fontId="59" fillId="0" borderId="26" xfId="6" applyFont="1" applyBorder="1" applyAlignment="1">
      <alignment vertical="center"/>
    </xf>
    <xf numFmtId="0" fontId="59" fillId="0" borderId="71" xfId="6" applyFont="1" applyBorder="1" applyAlignment="1">
      <alignment vertical="center"/>
    </xf>
    <xf numFmtId="0" fontId="59" fillId="0" borderId="26" xfId="6" applyFont="1" applyBorder="1" applyAlignment="1">
      <alignment horizontal="center" vertical="center"/>
    </xf>
    <xf numFmtId="0" fontId="59" fillId="0" borderId="71" xfId="6" applyFont="1" applyBorder="1" applyAlignment="1">
      <alignment horizontal="center" vertical="center"/>
    </xf>
    <xf numFmtId="0" fontId="59" fillId="0" borderId="124" xfId="6" applyFont="1" applyBorder="1" applyAlignment="1">
      <alignment horizontal="distributed" vertical="center"/>
    </xf>
    <xf numFmtId="0" fontId="59" fillId="0" borderId="52" xfId="6" applyFont="1" applyBorder="1" applyAlignment="1">
      <alignment horizontal="distributed" vertical="center"/>
    </xf>
    <xf numFmtId="0" fontId="59" fillId="0" borderId="18" xfId="6" applyFont="1" applyBorder="1" applyAlignment="1">
      <alignment vertical="center"/>
    </xf>
    <xf numFmtId="0" fontId="59" fillId="0" borderId="23" xfId="6" applyFont="1" applyBorder="1" applyAlignment="1">
      <alignment vertical="center"/>
    </xf>
    <xf numFmtId="0" fontId="59" fillId="0" borderId="81" xfId="6" applyFont="1" applyBorder="1" applyAlignment="1">
      <alignment horizontal="distributed" vertical="center"/>
    </xf>
    <xf numFmtId="0" fontId="59" fillId="0" borderId="72" xfId="6" applyFont="1" applyBorder="1" applyAlignment="1">
      <alignment horizontal="distributed" vertical="center"/>
    </xf>
    <xf numFmtId="0" fontId="59" fillId="0" borderId="19" xfId="6" applyFont="1" applyBorder="1" applyAlignment="1">
      <alignment vertical="center"/>
    </xf>
    <xf numFmtId="0" fontId="59" fillId="0" borderId="82" xfId="6" applyFont="1" applyBorder="1" applyAlignment="1">
      <alignment vertical="center"/>
    </xf>
    <xf numFmtId="0" fontId="59" fillId="0" borderId="2" xfId="6" applyFont="1" applyBorder="1" applyAlignment="1">
      <alignment vertical="center"/>
    </xf>
    <xf numFmtId="0" fontId="59" fillId="0" borderId="27" xfId="6" applyFont="1" applyBorder="1" applyAlignment="1">
      <alignment vertical="center"/>
    </xf>
    <xf numFmtId="0" fontId="59" fillId="0" borderId="30" xfId="6" applyFont="1" applyBorder="1" applyAlignment="1">
      <alignment vertical="center"/>
    </xf>
    <xf numFmtId="0" fontId="59" fillId="0" borderId="20" xfId="6" applyFont="1" applyBorder="1" applyAlignment="1">
      <alignment vertical="center"/>
    </xf>
    <xf numFmtId="0" fontId="59" fillId="0" borderId="18" xfId="6" applyFont="1" applyBorder="1" applyAlignment="1">
      <alignment horizontal="left" vertical="center"/>
    </xf>
    <xf numFmtId="0" fontId="59" fillId="0" borderId="26" xfId="6" applyFont="1" applyBorder="1" applyAlignment="1">
      <alignment horizontal="left" vertical="center"/>
    </xf>
    <xf numFmtId="0" fontId="59" fillId="0" borderId="71" xfId="6" applyFont="1" applyBorder="1" applyAlignment="1">
      <alignment horizontal="left" vertical="center"/>
    </xf>
    <xf numFmtId="0" fontId="59" fillId="0" borderId="23" xfId="6" applyFont="1" applyBorder="1" applyAlignment="1">
      <alignment horizontal="left" vertical="center"/>
    </xf>
    <xf numFmtId="0" fontId="59" fillId="0" borderId="123" xfId="6" applyFont="1" applyBorder="1" applyAlignment="1">
      <alignment horizontal="distributed" vertical="center"/>
    </xf>
    <xf numFmtId="0" fontId="59" fillId="0" borderId="121" xfId="6" applyFont="1" applyBorder="1" applyAlignment="1">
      <alignment horizontal="distributed" vertical="center"/>
    </xf>
    <xf numFmtId="0" fontId="59" fillId="0" borderId="122" xfId="6" applyFont="1" applyBorder="1" applyAlignment="1">
      <alignment horizontal="center" vertical="center"/>
    </xf>
    <xf numFmtId="0" fontId="59" fillId="0" borderId="121" xfId="6" applyFont="1" applyBorder="1" applyAlignment="1">
      <alignment horizontal="center" vertical="center"/>
    </xf>
    <xf numFmtId="0" fontId="59" fillId="0" borderId="120" xfId="6" applyFont="1" applyBorder="1" applyAlignment="1">
      <alignment horizontal="center" vertical="center"/>
    </xf>
    <xf numFmtId="0" fontId="59" fillId="0" borderId="109" xfId="6" applyFont="1" applyBorder="1" applyAlignment="1">
      <alignment horizontal="center" vertical="center" textRotation="255" wrapText="1"/>
    </xf>
    <xf numFmtId="0" fontId="59" fillId="0" borderId="52" xfId="6" applyFont="1" applyBorder="1" applyAlignment="1">
      <alignment horizontal="center" vertical="center" textRotation="255" wrapText="1"/>
    </xf>
    <xf numFmtId="0" fontId="59" fillId="0" borderId="31" xfId="6" applyFont="1" applyBorder="1" applyAlignment="1">
      <alignment horizontal="center" vertical="center" textRotation="255" wrapText="1"/>
    </xf>
    <xf numFmtId="0" fontId="59" fillId="0" borderId="118" xfId="6" applyFont="1" applyBorder="1" applyAlignment="1">
      <alignment horizontal="center" vertical="center" wrapText="1"/>
    </xf>
    <xf numFmtId="0" fontId="59" fillId="0" borderId="119" xfId="6" applyFont="1" applyBorder="1" applyAlignment="1">
      <alignment vertical="center"/>
    </xf>
    <xf numFmtId="0" fontId="59" fillId="0" borderId="118" xfId="6" applyFont="1" applyBorder="1" applyAlignment="1">
      <alignment horizontal="center" vertical="center"/>
    </xf>
    <xf numFmtId="0" fontId="59" fillId="0" borderId="117" xfId="6" applyFont="1" applyBorder="1" applyAlignment="1">
      <alignment horizontal="center" vertical="center"/>
    </xf>
    <xf numFmtId="0" fontId="59" fillId="0" borderId="23" xfId="6" applyFont="1" applyBorder="1" applyAlignment="1">
      <alignment horizontal="center" vertical="center"/>
    </xf>
    <xf numFmtId="0" fontId="59" fillId="0" borderId="57" xfId="6" applyFont="1" applyBorder="1" applyAlignment="1">
      <alignment horizontal="left" vertical="center"/>
    </xf>
    <xf numFmtId="0" fontId="59" fillId="0" borderId="49" xfId="6" applyFont="1" applyBorder="1" applyAlignment="1">
      <alignment horizontal="left" vertical="center"/>
    </xf>
    <xf numFmtId="0" fontId="59" fillId="0" borderId="77" xfId="6" applyFont="1" applyBorder="1" applyAlignment="1">
      <alignment horizontal="left" vertical="center"/>
    </xf>
    <xf numFmtId="0" fontId="59" fillId="0" borderId="79" xfId="6" applyFont="1" applyBorder="1" applyAlignment="1">
      <alignment horizontal="left" vertical="center"/>
    </xf>
    <xf numFmtId="0" fontId="86" fillId="0" borderId="36" xfId="5" applyFont="1" applyBorder="1" applyAlignment="1">
      <alignment horizontal="center" vertical="center" shrinkToFit="1"/>
    </xf>
    <xf numFmtId="0" fontId="86" fillId="0" borderId="10" xfId="5" applyFont="1" applyBorder="1" applyAlignment="1">
      <alignment horizontal="center" vertical="center" shrinkToFit="1"/>
    </xf>
    <xf numFmtId="0" fontId="86" fillId="0" borderId="33" xfId="5" applyFont="1" applyBorder="1" applyAlignment="1">
      <alignment horizontal="center" vertical="center" shrinkToFit="1"/>
    </xf>
    <xf numFmtId="0" fontId="86" fillId="0" borderId="34" xfId="5" applyFont="1" applyBorder="1" applyAlignment="1">
      <alignment horizontal="center" vertical="center" shrinkToFit="1"/>
    </xf>
    <xf numFmtId="0" fontId="86" fillId="0" borderId="1" xfId="5" applyFont="1" applyBorder="1" applyAlignment="1">
      <alignment horizontal="center" vertical="center" shrinkToFit="1"/>
    </xf>
    <xf numFmtId="0" fontId="86" fillId="0" borderId="35" xfId="5" applyFont="1" applyBorder="1" applyAlignment="1">
      <alignment horizontal="center" vertical="center" shrinkToFit="1"/>
    </xf>
    <xf numFmtId="0" fontId="86" fillId="0" borderId="56" xfId="5" applyFont="1" applyBorder="1" applyAlignment="1">
      <alignment horizontal="center" vertical="center" shrinkToFit="1"/>
    </xf>
    <xf numFmtId="0" fontId="86" fillId="0" borderId="77" xfId="5" applyFont="1" applyBorder="1" applyAlignment="1">
      <alignment horizontal="center" vertical="center" shrinkToFit="1"/>
    </xf>
    <xf numFmtId="0" fontId="86" fillId="0" borderId="49" xfId="5" applyFont="1" applyBorder="1" applyAlignment="1">
      <alignment horizontal="center" vertical="center" shrinkToFit="1"/>
    </xf>
    <xf numFmtId="0" fontId="86" fillId="0" borderId="77" xfId="5" applyFont="1" applyBorder="1" applyAlignment="1">
      <alignment horizontal="center" vertical="center" wrapText="1" shrinkToFit="1"/>
    </xf>
    <xf numFmtId="0" fontId="86" fillId="0" borderId="49" xfId="5" applyFont="1" applyBorder="1" applyAlignment="1">
      <alignment horizontal="center" vertical="center" wrapText="1" shrinkToFit="1"/>
    </xf>
    <xf numFmtId="0" fontId="86" fillId="0" borderId="57" xfId="5" applyFont="1" applyBorder="1" applyAlignment="1">
      <alignment horizontal="center" vertical="center" wrapText="1" shrinkToFit="1"/>
    </xf>
    <xf numFmtId="0" fontId="86" fillId="0" borderId="79" xfId="5" applyFont="1" applyBorder="1" applyAlignment="1">
      <alignment horizontal="center" vertical="center" wrapText="1" shrinkToFit="1"/>
    </xf>
    <xf numFmtId="0" fontId="76" fillId="0" borderId="5" xfId="5" applyFont="1" applyBorder="1" applyAlignment="1">
      <alignment horizontal="left" vertical="center" wrapText="1"/>
    </xf>
    <xf numFmtId="0" fontId="76" fillId="0" borderId="0" xfId="5" applyFont="1" applyAlignment="1">
      <alignment horizontal="left" vertical="center" wrapText="1"/>
    </xf>
    <xf numFmtId="0" fontId="84" fillId="0" borderId="39" xfId="5" applyFont="1" applyBorder="1" applyAlignment="1">
      <alignment horizontal="center" vertical="center" wrapText="1" shrinkToFit="1"/>
    </xf>
    <xf numFmtId="0" fontId="84" fillId="0" borderId="46" xfId="5" applyFont="1" applyBorder="1" applyAlignment="1">
      <alignment horizontal="center" vertical="center" wrapText="1" shrinkToFit="1"/>
    </xf>
    <xf numFmtId="0" fontId="84" fillId="0" borderId="36" xfId="5" applyFont="1" applyBorder="1" applyAlignment="1">
      <alignment horizontal="center" vertical="center" wrapText="1" shrinkToFit="1"/>
    </xf>
    <xf numFmtId="0" fontId="84" fillId="0" borderId="10" xfId="5" applyFont="1" applyBorder="1" applyAlignment="1">
      <alignment horizontal="center" vertical="center" wrapText="1" shrinkToFit="1"/>
    </xf>
    <xf numFmtId="0" fontId="84" fillId="0" borderId="46" xfId="5" applyFont="1" applyBorder="1" applyAlignment="1">
      <alignment horizontal="center" vertical="center" shrinkToFit="1"/>
    </xf>
    <xf numFmtId="0" fontId="84" fillId="0" borderId="51" xfId="5" applyFont="1" applyBorder="1" applyAlignment="1">
      <alignment horizontal="center" vertical="center" shrinkToFit="1"/>
    </xf>
    <xf numFmtId="0" fontId="84" fillId="0" borderId="10" xfId="5" applyFont="1" applyBorder="1" applyAlignment="1">
      <alignment horizontal="center" vertical="center" shrinkToFit="1"/>
    </xf>
    <xf numFmtId="0" fontId="84" fillId="0" borderId="33" xfId="5" applyFont="1" applyBorder="1" applyAlignment="1">
      <alignment horizontal="center" vertical="center" shrinkToFit="1"/>
    </xf>
    <xf numFmtId="0" fontId="86" fillId="0" borderId="4" xfId="5" applyFont="1" applyBorder="1" applyAlignment="1">
      <alignment horizontal="center" vertical="center" wrapText="1"/>
    </xf>
    <xf numFmtId="0" fontId="86" fillId="0" borderId="5" xfId="5" applyFont="1" applyBorder="1" applyAlignment="1">
      <alignment horizontal="center" vertical="center" wrapText="1"/>
    </xf>
    <xf numFmtId="0" fontId="86" fillId="0" borderId="7" xfId="5" applyFont="1" applyBorder="1" applyAlignment="1">
      <alignment horizontal="center" vertical="center" wrapText="1"/>
    </xf>
    <xf numFmtId="0" fontId="86" fillId="0" borderId="55" xfId="5" applyFont="1" applyBorder="1" applyAlignment="1">
      <alignment horizontal="center" vertical="center" wrapText="1"/>
    </xf>
    <xf numFmtId="0" fontId="86" fillId="0" borderId="29" xfId="5" applyFont="1" applyBorder="1" applyAlignment="1">
      <alignment horizontal="center" vertical="center" wrapText="1"/>
    </xf>
    <xf numFmtId="0" fontId="86" fillId="0" borderId="22" xfId="5" applyFont="1" applyBorder="1" applyAlignment="1">
      <alignment horizontal="center" vertical="center" wrapText="1"/>
    </xf>
    <xf numFmtId="0" fontId="86" fillId="0" borderId="48" xfId="5" applyFont="1" applyBorder="1" applyAlignment="1">
      <alignment horizontal="center" vertical="center" wrapText="1"/>
    </xf>
    <xf numFmtId="0" fontId="86" fillId="0" borderId="40" xfId="5" applyFont="1" applyBorder="1" applyAlignment="1">
      <alignment horizontal="center" vertical="center" wrapText="1"/>
    </xf>
    <xf numFmtId="0" fontId="85" fillId="0" borderId="21" xfId="5" applyFont="1" applyBorder="1" applyAlignment="1">
      <alignment horizontal="center" vertical="center" wrapText="1"/>
    </xf>
    <xf numFmtId="0" fontId="85" fillId="0" borderId="29" xfId="5" applyFont="1" applyBorder="1" applyAlignment="1">
      <alignment horizontal="center" vertical="center" wrapText="1"/>
    </xf>
    <xf numFmtId="0" fontId="85" fillId="0" borderId="58" xfId="5" applyFont="1" applyBorder="1" applyAlignment="1">
      <alignment horizontal="center" vertical="center" wrapText="1"/>
    </xf>
    <xf numFmtId="0" fontId="86" fillId="0" borderId="18" xfId="5" applyFont="1" applyBorder="1" applyAlignment="1">
      <alignment horizontal="center" vertical="center" shrinkToFit="1"/>
    </xf>
    <xf numFmtId="0" fontId="86" fillId="0" borderId="26" xfId="5" applyFont="1" applyBorder="1" applyAlignment="1">
      <alignment horizontal="center" vertical="center" shrinkToFit="1"/>
    </xf>
    <xf numFmtId="0" fontId="86" fillId="0" borderId="23" xfId="5" applyFont="1" applyBorder="1" applyAlignment="1">
      <alignment horizontal="center" vertical="center" shrinkToFit="1"/>
    </xf>
    <xf numFmtId="0" fontId="86" fillId="0" borderId="71" xfId="5" applyFont="1" applyBorder="1" applyAlignment="1">
      <alignment horizontal="center" vertical="center" shrinkToFit="1"/>
    </xf>
    <xf numFmtId="0" fontId="86" fillId="0" borderId="28" xfId="5" applyFont="1" applyBorder="1" applyAlignment="1">
      <alignment horizontal="center" vertical="center"/>
    </xf>
    <xf numFmtId="0" fontId="86" fillId="0" borderId="24" xfId="5" applyFont="1" applyBorder="1" applyAlignment="1">
      <alignment horizontal="center" vertical="center"/>
    </xf>
    <xf numFmtId="0" fontId="86" fillId="0" borderId="80" xfId="5" applyFont="1" applyBorder="1" applyAlignment="1">
      <alignment horizontal="center" vertical="center"/>
    </xf>
    <xf numFmtId="0" fontId="85" fillId="0" borderId="34" xfId="5" applyFont="1" applyBorder="1" applyAlignment="1">
      <alignment horizontal="center" vertical="center"/>
    </xf>
    <xf numFmtId="0" fontId="85" fillId="0" borderId="1" xfId="5" applyFont="1" applyBorder="1" applyAlignment="1">
      <alignment horizontal="center" vertical="center"/>
    </xf>
    <xf numFmtId="0" fontId="87" fillId="0" borderId="19" xfId="5" applyFont="1" applyBorder="1" applyAlignment="1">
      <alignment horizontal="center" vertical="center" wrapText="1"/>
    </xf>
    <xf numFmtId="0" fontId="87" fillId="0" borderId="30" xfId="5" applyFont="1" applyBorder="1" applyAlignment="1">
      <alignment horizontal="center" vertical="center" wrapText="1"/>
    </xf>
    <xf numFmtId="0" fontId="87" fillId="0" borderId="20" xfId="5" applyFont="1" applyBorder="1" applyAlignment="1">
      <alignment horizontal="center" vertical="center" wrapText="1"/>
    </xf>
    <xf numFmtId="0" fontId="87" fillId="0" borderId="2" xfId="5" applyFont="1" applyBorder="1" applyAlignment="1">
      <alignment horizontal="center" vertical="center" wrapText="1"/>
    </xf>
    <xf numFmtId="0" fontId="87" fillId="0" borderId="0" xfId="5" applyFont="1" applyBorder="1" applyAlignment="1">
      <alignment horizontal="center" vertical="center" wrapText="1"/>
    </xf>
    <xf numFmtId="0" fontId="87" fillId="0" borderId="3" xfId="5" applyFont="1" applyBorder="1" applyAlignment="1">
      <alignment horizontal="center" vertical="center" wrapText="1"/>
    </xf>
    <xf numFmtId="0" fontId="87" fillId="0" borderId="21" xfId="5" applyFont="1" applyBorder="1" applyAlignment="1">
      <alignment horizontal="center" vertical="center" wrapText="1"/>
    </xf>
    <xf numFmtId="0" fontId="87" fillId="0" borderId="29" xfId="5" applyFont="1" applyBorder="1" applyAlignment="1">
      <alignment horizontal="center" vertical="center" wrapText="1"/>
    </xf>
    <xf numFmtId="0" fontId="87" fillId="0" borderId="22" xfId="5" applyFont="1" applyBorder="1" applyAlignment="1">
      <alignment horizontal="center" vertical="center" wrapText="1"/>
    </xf>
    <xf numFmtId="0" fontId="87" fillId="0" borderId="1" xfId="5" applyFont="1" applyBorder="1" applyAlignment="1">
      <alignment horizontal="center" vertical="center" wrapText="1"/>
    </xf>
    <xf numFmtId="0" fontId="87" fillId="0" borderId="35" xfId="5" applyFont="1" applyBorder="1" applyAlignment="1">
      <alignment horizontal="center" vertical="center" wrapText="1"/>
    </xf>
    <xf numFmtId="0" fontId="85" fillId="0" borderId="0" xfId="5" applyFont="1" applyAlignment="1">
      <alignment horizontal="right" vertical="center"/>
    </xf>
    <xf numFmtId="0" fontId="100" fillId="0" borderId="0" xfId="5" applyFont="1" applyAlignment="1">
      <alignment horizontal="center" vertical="center"/>
    </xf>
    <xf numFmtId="0" fontId="86" fillId="0" borderId="39" xfId="5" applyFont="1" applyBorder="1" applyAlignment="1">
      <alignment horizontal="distributed" vertical="center" indent="1"/>
    </xf>
    <xf numFmtId="0" fontId="86" fillId="0" borderId="46" xfId="5" applyFont="1" applyBorder="1" applyAlignment="1">
      <alignment horizontal="distributed" vertical="center" indent="1"/>
    </xf>
    <xf numFmtId="0" fontId="86" fillId="0" borderId="46" xfId="5" applyFont="1" applyBorder="1" applyAlignment="1">
      <alignment horizontal="left" vertical="center" indent="1"/>
    </xf>
    <xf numFmtId="0" fontId="86" fillId="0" borderId="51" xfId="5" applyFont="1" applyBorder="1" applyAlignment="1">
      <alignment horizontal="left" vertical="center" indent="1"/>
    </xf>
    <xf numFmtId="0" fontId="86" fillId="0" borderId="34" xfId="5" applyFont="1" applyBorder="1" applyAlignment="1">
      <alignment horizontal="distributed" vertical="center" indent="1"/>
    </xf>
    <xf numFmtId="0" fontId="86" fillId="0" borderId="1" xfId="5" applyFont="1" applyBorder="1" applyAlignment="1">
      <alignment horizontal="distributed" vertical="center" indent="1"/>
    </xf>
    <xf numFmtId="0" fontId="86" fillId="0" borderId="81" xfId="5" applyFont="1" applyBorder="1" applyAlignment="1">
      <alignment horizontal="center" vertical="center"/>
    </xf>
    <xf numFmtId="0" fontId="86" fillId="0" borderId="136" xfId="5" applyFont="1" applyBorder="1" applyAlignment="1">
      <alignment horizontal="center" vertical="center"/>
    </xf>
    <xf numFmtId="0" fontId="86" fillId="0" borderId="34" xfId="5" applyFont="1" applyBorder="1" applyAlignment="1">
      <alignment horizontal="center" vertical="center"/>
    </xf>
    <xf numFmtId="0" fontId="86" fillId="0" borderId="1" xfId="5" applyFont="1" applyBorder="1" applyAlignment="1">
      <alignment horizontal="center" vertical="center"/>
    </xf>
    <xf numFmtId="0" fontId="86" fillId="0" borderId="35" xfId="5" applyFont="1" applyBorder="1" applyAlignment="1">
      <alignment horizontal="center" vertical="center"/>
    </xf>
    <xf numFmtId="0" fontId="83" fillId="0" borderId="1" xfId="5" applyFont="1" applyBorder="1" applyAlignment="1">
      <alignment horizontal="center" vertical="center"/>
    </xf>
    <xf numFmtId="0" fontId="83" fillId="0" borderId="18" xfId="5" applyFont="1" applyBorder="1" applyAlignment="1">
      <alignment horizontal="center" vertical="center"/>
    </xf>
    <xf numFmtId="0" fontId="83" fillId="0" borderId="26" xfId="5" applyFont="1" applyBorder="1" applyAlignment="1">
      <alignment horizontal="center" vertical="center"/>
    </xf>
    <xf numFmtId="0" fontId="83" fillId="0" borderId="71" xfId="5" applyFont="1" applyBorder="1" applyAlignment="1">
      <alignment horizontal="center" vertical="center"/>
    </xf>
    <xf numFmtId="0" fontId="83" fillId="0" borderId="68" xfId="5" applyFont="1" applyFill="1" applyBorder="1" applyAlignment="1">
      <alignment horizontal="distributed" vertical="center" indent="1"/>
    </xf>
    <xf numFmtId="0" fontId="83" fillId="0" borderId="69" xfId="5" applyFont="1" applyFill="1" applyBorder="1" applyAlignment="1">
      <alignment horizontal="distributed" vertical="center" indent="1"/>
    </xf>
    <xf numFmtId="0" fontId="83" fillId="0" borderId="114" xfId="5" applyFont="1" applyFill="1" applyBorder="1" applyAlignment="1">
      <alignment horizontal="distributed" vertical="center" indent="1"/>
    </xf>
    <xf numFmtId="0" fontId="83" fillId="0" borderId="62" xfId="5" applyFont="1" applyFill="1" applyBorder="1" applyAlignment="1">
      <alignment horizontal="center" vertical="center" shrinkToFit="1"/>
    </xf>
    <xf numFmtId="0" fontId="83" fillId="0" borderId="26" xfId="5" applyFont="1" applyFill="1" applyBorder="1" applyAlignment="1">
      <alignment horizontal="center" vertical="center" shrinkToFit="1"/>
    </xf>
    <xf numFmtId="0" fontId="83" fillId="0" borderId="23" xfId="5" applyFont="1" applyFill="1" applyBorder="1" applyAlignment="1">
      <alignment horizontal="center" vertical="center" shrinkToFit="1"/>
    </xf>
    <xf numFmtId="0" fontId="88" fillId="0" borderId="0" xfId="5" applyFont="1" applyAlignment="1">
      <alignment horizontal="center" vertical="center"/>
    </xf>
    <xf numFmtId="0" fontId="83" fillId="0" borderId="116" xfId="5" applyFont="1" applyFill="1" applyBorder="1" applyAlignment="1">
      <alignment horizontal="distributed" vertical="center" indent="1"/>
    </xf>
    <xf numFmtId="0" fontId="83" fillId="0" borderId="26" xfId="5" applyFont="1" applyFill="1" applyBorder="1" applyAlignment="1">
      <alignment horizontal="distributed" vertical="center" indent="1"/>
    </xf>
    <xf numFmtId="0" fontId="83" fillId="0" borderId="23" xfId="5" applyFont="1" applyFill="1" applyBorder="1" applyAlignment="1">
      <alignment horizontal="distributed" vertical="center" indent="1"/>
    </xf>
    <xf numFmtId="0" fontId="83" fillId="0" borderId="18" xfId="5" applyFont="1" applyFill="1" applyBorder="1" applyAlignment="1">
      <alignment horizontal="left" vertical="center" indent="1"/>
    </xf>
    <xf numFmtId="0" fontId="83" fillId="0" borderId="26" xfId="5" applyFont="1" applyFill="1" applyBorder="1" applyAlignment="1">
      <alignment horizontal="left" vertical="center" indent="1"/>
    </xf>
    <xf numFmtId="0" fontId="83" fillId="0" borderId="71" xfId="5" applyFont="1" applyFill="1" applyBorder="1" applyAlignment="1">
      <alignment horizontal="left" vertical="center" indent="1"/>
    </xf>
    <xf numFmtId="0" fontId="66" fillId="0" borderId="18" xfId="5" applyFont="1" applyFill="1" applyBorder="1" applyAlignment="1">
      <alignment horizontal="left" vertical="center" wrapText="1"/>
    </xf>
    <xf numFmtId="0" fontId="66" fillId="0" borderId="26" xfId="5" applyFont="1" applyFill="1" applyBorder="1" applyAlignment="1">
      <alignment horizontal="left" vertical="center" wrapText="1"/>
    </xf>
    <xf numFmtId="0" fontId="66" fillId="0" borderId="23" xfId="5" applyFont="1" applyFill="1" applyBorder="1" applyAlignment="1">
      <alignment horizontal="left" vertical="center" wrapText="1"/>
    </xf>
    <xf numFmtId="0" fontId="83" fillId="0" borderId="115" xfId="5" applyFont="1" applyFill="1" applyBorder="1" applyAlignment="1">
      <alignment horizontal="left" vertical="center" indent="1"/>
    </xf>
    <xf numFmtId="0" fontId="83" fillId="0" borderId="69" xfId="5" applyFont="1" applyFill="1" applyBorder="1" applyAlignment="1">
      <alignment horizontal="left" vertical="center" indent="1"/>
    </xf>
    <xf numFmtId="0" fontId="83" fillId="0" borderId="70" xfId="5" applyFont="1" applyFill="1" applyBorder="1" applyAlignment="1">
      <alignment horizontal="left" vertical="center" indent="1"/>
    </xf>
    <xf numFmtId="0" fontId="83" fillId="0" borderId="128" xfId="5" applyFont="1" applyFill="1" applyBorder="1" applyAlignment="1">
      <alignment horizontal="left" vertical="center" wrapText="1"/>
    </xf>
    <xf numFmtId="0" fontId="83" fillId="0" borderId="105" xfId="5" applyFont="1" applyFill="1" applyBorder="1" applyAlignment="1">
      <alignment horizontal="left" vertical="center" wrapText="1"/>
    </xf>
    <xf numFmtId="0" fontId="83" fillId="0" borderId="108" xfId="5" applyFont="1" applyFill="1" applyBorder="1" applyAlignment="1">
      <alignment horizontal="left" vertical="center" wrapText="1"/>
    </xf>
    <xf numFmtId="184" fontId="83" fillId="0" borderId="46" xfId="5" applyNumberFormat="1" applyFont="1" applyFill="1" applyBorder="1" applyAlignment="1">
      <alignment horizontal="center" vertical="center"/>
    </xf>
    <xf numFmtId="184" fontId="83" fillId="0" borderId="51" xfId="5" applyNumberFormat="1" applyFont="1" applyFill="1" applyBorder="1" applyAlignment="1">
      <alignment horizontal="center" vertical="center"/>
    </xf>
    <xf numFmtId="0" fontId="83" fillId="0" borderId="115" xfId="5" applyNumberFormat="1" applyFont="1" applyFill="1" applyBorder="1" applyAlignment="1">
      <alignment horizontal="center" vertical="center"/>
    </xf>
    <xf numFmtId="0" fontId="83" fillId="0" borderId="69" xfId="5" applyNumberFormat="1" applyFont="1" applyFill="1" applyBorder="1" applyAlignment="1">
      <alignment horizontal="center" vertical="center"/>
    </xf>
    <xf numFmtId="0" fontId="83" fillId="0" borderId="70" xfId="5" applyNumberFormat="1" applyFont="1" applyFill="1" applyBorder="1" applyAlignment="1">
      <alignment horizontal="center" vertical="center"/>
    </xf>
    <xf numFmtId="0" fontId="83" fillId="0" borderId="126" xfId="5" applyFont="1" applyFill="1" applyBorder="1" applyAlignment="1">
      <alignment horizontal="center" vertical="center"/>
    </xf>
    <xf numFmtId="0" fontId="83" fillId="0" borderId="125" xfId="5" applyFont="1" applyFill="1" applyBorder="1" applyAlignment="1">
      <alignment horizontal="center" vertical="center"/>
    </xf>
    <xf numFmtId="0" fontId="83" fillId="0" borderId="28" xfId="5" applyFont="1" applyFill="1" applyBorder="1" applyAlignment="1">
      <alignment horizontal="center" vertical="center"/>
    </xf>
    <xf numFmtId="0" fontId="83" fillId="0" borderId="24" xfId="5" applyFont="1" applyFill="1" applyBorder="1" applyAlignment="1">
      <alignment horizontal="center" vertical="center"/>
    </xf>
    <xf numFmtId="0" fontId="83" fillId="0" borderId="34" xfId="5" applyFont="1" applyFill="1" applyBorder="1" applyAlignment="1">
      <alignment horizontal="center" vertical="center"/>
    </xf>
    <xf numFmtId="0" fontId="83" fillId="0" borderId="1" xfId="5" applyFont="1" applyFill="1" applyBorder="1" applyAlignment="1">
      <alignment horizontal="center" vertical="center"/>
    </xf>
    <xf numFmtId="0" fontId="66" fillId="0" borderId="106" xfId="5" applyFont="1" applyFill="1" applyBorder="1" applyAlignment="1">
      <alignment horizontal="left" vertical="center" wrapText="1"/>
    </xf>
    <xf numFmtId="0" fontId="66" fillId="0" borderId="105" xfId="5" applyFont="1" applyFill="1" applyBorder="1" applyAlignment="1">
      <alignment horizontal="left" vertical="center" wrapText="1"/>
    </xf>
    <xf numFmtId="0" fontId="66" fillId="0" borderId="108" xfId="5" applyFont="1" applyFill="1" applyBorder="1" applyAlignment="1">
      <alignment horizontal="left" vertical="center" wrapText="1"/>
    </xf>
    <xf numFmtId="0" fontId="66" fillId="0" borderId="2" xfId="5" applyFont="1" applyFill="1" applyBorder="1" applyAlignment="1">
      <alignment horizontal="left" vertical="center" wrapText="1"/>
    </xf>
    <xf numFmtId="0" fontId="66" fillId="0" borderId="0" xfId="5" applyFont="1" applyFill="1" applyBorder="1" applyAlignment="1">
      <alignment horizontal="left" vertical="center" wrapText="1"/>
    </xf>
    <xf numFmtId="0" fontId="66" fillId="0" borderId="3" xfId="5" applyFont="1" applyFill="1" applyBorder="1" applyAlignment="1">
      <alignment horizontal="left" vertical="center" wrapText="1"/>
    </xf>
    <xf numFmtId="0" fontId="66" fillId="0" borderId="21" xfId="5" applyFont="1" applyFill="1" applyBorder="1" applyAlignment="1">
      <alignment horizontal="left" vertical="center" wrapText="1"/>
    </xf>
    <xf numFmtId="0" fontId="66" fillId="0" borderId="29" xfId="5" applyFont="1" applyFill="1" applyBorder="1" applyAlignment="1">
      <alignment horizontal="left" vertical="center" wrapText="1"/>
    </xf>
    <xf numFmtId="0" fontId="66" fillId="0" borderId="22" xfId="5" applyFont="1" applyFill="1" applyBorder="1" applyAlignment="1">
      <alignment horizontal="left" vertical="center" wrapText="1"/>
    </xf>
    <xf numFmtId="0" fontId="66" fillId="0" borderId="104" xfId="5" applyFont="1" applyFill="1" applyBorder="1" applyAlignment="1">
      <alignment horizontal="left" vertical="center" wrapText="1"/>
    </xf>
    <xf numFmtId="0" fontId="66" fillId="0" borderId="27" xfId="5" applyFont="1" applyFill="1" applyBorder="1" applyAlignment="1">
      <alignment horizontal="left" vertical="center" wrapText="1"/>
    </xf>
    <xf numFmtId="0" fontId="66" fillId="0" borderId="58" xfId="5" applyFont="1" applyFill="1" applyBorder="1" applyAlignment="1">
      <alignment horizontal="left" vertical="center" wrapText="1"/>
    </xf>
    <xf numFmtId="0" fontId="83" fillId="0" borderId="68" xfId="5" applyFont="1" applyFill="1" applyBorder="1" applyAlignment="1">
      <alignment horizontal="center" vertical="center" shrinkToFit="1"/>
    </xf>
    <xf numFmtId="0" fontId="83" fillId="0" borderId="69" xfId="5" applyFont="1" applyFill="1" applyBorder="1" applyAlignment="1">
      <alignment horizontal="center" vertical="center" shrinkToFit="1"/>
    </xf>
    <xf numFmtId="0" fontId="83" fillId="0" borderId="114" xfId="5" applyFont="1" applyFill="1" applyBorder="1" applyAlignment="1">
      <alignment horizontal="center" vertical="center" shrinkToFit="1"/>
    </xf>
    <xf numFmtId="0" fontId="83" fillId="0" borderId="122" xfId="5" applyNumberFormat="1" applyFont="1" applyFill="1" applyBorder="1" applyAlignment="1">
      <alignment horizontal="center" vertical="center"/>
    </xf>
    <xf numFmtId="0" fontId="83" fillId="0" borderId="121" xfId="5" applyNumberFormat="1" applyFont="1" applyFill="1" applyBorder="1" applyAlignment="1">
      <alignment horizontal="center" vertical="center"/>
    </xf>
    <xf numFmtId="0" fontId="83" fillId="0" borderId="120" xfId="5" applyNumberFormat="1" applyFont="1" applyFill="1" applyBorder="1" applyAlignment="1">
      <alignment horizontal="center" vertical="center"/>
    </xf>
    <xf numFmtId="0" fontId="59" fillId="0" borderId="0" xfId="5" applyFont="1" applyAlignment="1">
      <alignment horizontal="left" vertical="center"/>
    </xf>
    <xf numFmtId="0" fontId="83" fillId="0" borderId="32" xfId="5" applyFont="1" applyFill="1" applyBorder="1" applyAlignment="1">
      <alignment horizontal="distributed" vertical="center" indent="1"/>
    </xf>
    <xf numFmtId="0" fontId="83" fillId="0" borderId="48" xfId="5" applyFont="1" applyFill="1" applyBorder="1" applyAlignment="1">
      <alignment horizontal="distributed" vertical="center" indent="1"/>
    </xf>
    <xf numFmtId="0" fontId="83" fillId="0" borderId="47" xfId="5" applyFont="1" applyFill="1" applyBorder="1" applyAlignment="1">
      <alignment horizontal="distributed" vertical="center" indent="1"/>
    </xf>
    <xf numFmtId="0" fontId="83" fillId="0" borderId="86" xfId="5" applyFont="1" applyFill="1" applyBorder="1" applyAlignment="1">
      <alignment horizontal="left" vertical="center" indent="1"/>
    </xf>
    <xf numFmtId="0" fontId="83" fillId="0" borderId="48" xfId="5" applyFont="1" applyFill="1" applyBorder="1" applyAlignment="1">
      <alignment horizontal="left" vertical="center" indent="1"/>
    </xf>
    <xf numFmtId="0" fontId="83" fillId="0" borderId="40" xfId="5" applyFont="1" applyFill="1" applyBorder="1" applyAlignment="1">
      <alignment horizontal="left" vertical="center" indent="1"/>
    </xf>
    <xf numFmtId="0" fontId="83" fillId="0" borderId="18" xfId="5" applyNumberFormat="1" applyFont="1" applyFill="1" applyBorder="1" applyAlignment="1">
      <alignment horizontal="center" vertical="center"/>
    </xf>
    <xf numFmtId="0" fontId="83" fillId="0" borderId="26" xfId="5" applyNumberFormat="1" applyFont="1" applyFill="1" applyBorder="1" applyAlignment="1">
      <alignment horizontal="center" vertical="center"/>
    </xf>
    <xf numFmtId="0" fontId="83" fillId="0" borderId="71" xfId="5" applyNumberFormat="1" applyFont="1" applyFill="1" applyBorder="1" applyAlignment="1">
      <alignment horizontal="center" vertical="center"/>
    </xf>
    <xf numFmtId="183" fontId="83" fillId="0" borderId="1" xfId="5" applyNumberFormat="1" applyFont="1" applyFill="1" applyBorder="1" applyAlignment="1">
      <alignment horizontal="center" vertical="center"/>
    </xf>
    <xf numFmtId="183" fontId="83" fillId="0" borderId="35" xfId="5" applyNumberFormat="1" applyFont="1" applyFill="1" applyBorder="1" applyAlignment="1">
      <alignment horizontal="center" vertical="center"/>
    </xf>
    <xf numFmtId="0" fontId="83" fillId="0" borderId="116" xfId="5" applyFont="1" applyFill="1" applyBorder="1" applyAlignment="1">
      <alignment horizontal="left" vertical="center" wrapText="1"/>
    </xf>
    <xf numFmtId="0" fontId="83" fillId="0" borderId="30" xfId="5" applyFont="1" applyFill="1" applyBorder="1" applyAlignment="1">
      <alignment horizontal="left" vertical="center" wrapText="1"/>
    </xf>
    <xf numFmtId="0" fontId="83" fillId="0" borderId="20" xfId="5" applyFont="1" applyFill="1" applyBorder="1" applyAlignment="1">
      <alignment horizontal="left" vertical="center" wrapText="1"/>
    </xf>
    <xf numFmtId="0" fontId="83" fillId="0" borderId="72" xfId="5" applyNumberFormat="1" applyFont="1" applyFill="1" applyBorder="1" applyAlignment="1">
      <alignment horizontal="center" vertical="center"/>
    </xf>
    <xf numFmtId="0" fontId="83" fillId="0" borderId="127" xfId="5" applyNumberFormat="1" applyFont="1" applyFill="1" applyBorder="1" applyAlignment="1">
      <alignment horizontal="center" vertical="center"/>
    </xf>
    <xf numFmtId="0" fontId="66" fillId="0" borderId="0" xfId="5" applyFont="1" applyBorder="1" applyAlignment="1">
      <alignment horizontal="left" vertical="top" wrapText="1"/>
    </xf>
    <xf numFmtId="0" fontId="66" fillId="0" borderId="5" xfId="5" applyFont="1" applyBorder="1" applyAlignment="1">
      <alignment horizontal="left" vertical="top" wrapText="1"/>
    </xf>
    <xf numFmtId="0" fontId="83" fillId="0" borderId="10" xfId="5" applyFont="1" applyBorder="1" applyAlignment="1">
      <alignment horizontal="center" vertical="center"/>
    </xf>
    <xf numFmtId="0" fontId="83" fillId="0" borderId="57" xfId="5" applyFont="1" applyBorder="1" applyAlignment="1">
      <alignment horizontal="center" vertical="center"/>
    </xf>
    <xf numFmtId="0" fontId="83" fillId="0" borderId="77" xfId="5" applyFont="1" applyBorder="1" applyAlignment="1">
      <alignment horizontal="center" vertical="center"/>
    </xf>
    <xf numFmtId="0" fontId="83" fillId="0" borderId="79" xfId="5" applyFont="1" applyBorder="1" applyAlignment="1">
      <alignment horizontal="center" vertical="center"/>
    </xf>
    <xf numFmtId="0" fontId="90" fillId="0" borderId="0" xfId="6" applyFont="1" applyBorder="1" applyAlignment="1">
      <alignment horizontal="left" vertical="top" wrapText="1"/>
    </xf>
    <xf numFmtId="0" fontId="60" fillId="0" borderId="0" xfId="5" applyFont="1" applyAlignment="1">
      <alignment horizontal="left" vertical="center"/>
    </xf>
    <xf numFmtId="0" fontId="91" fillId="0" borderId="0" xfId="5" applyFont="1" applyAlignment="1">
      <alignment horizontal="center" vertical="center"/>
    </xf>
    <xf numFmtId="0" fontId="78" fillId="0" borderId="39" xfId="5" applyFont="1" applyFill="1" applyBorder="1" applyAlignment="1">
      <alignment horizontal="left" vertical="center" wrapText="1" shrinkToFit="1"/>
    </xf>
    <xf numFmtId="0" fontId="78" fillId="0" borderId="46" xfId="5" applyFont="1" applyFill="1" applyBorder="1" applyAlignment="1">
      <alignment horizontal="left" vertical="center" shrinkToFit="1"/>
    </xf>
    <xf numFmtId="0" fontId="78" fillId="0" borderId="46" xfId="5" applyNumberFormat="1" applyFont="1" applyFill="1" applyBorder="1" applyAlignment="1">
      <alignment horizontal="center" vertical="center"/>
    </xf>
    <xf numFmtId="0" fontId="78" fillId="0" borderId="24" xfId="5" applyFont="1" applyBorder="1" applyAlignment="1">
      <alignment horizontal="center" vertical="center"/>
    </xf>
    <xf numFmtId="0" fontId="78" fillId="0" borderId="21" xfId="5" applyFont="1" applyBorder="1" applyAlignment="1">
      <alignment horizontal="center" vertical="center"/>
    </xf>
    <xf numFmtId="0" fontId="78" fillId="0" borderId="29" xfId="5" applyFont="1" applyBorder="1" applyAlignment="1">
      <alignment horizontal="center" vertical="center"/>
    </xf>
    <xf numFmtId="0" fontId="78" fillId="0" borderId="58" xfId="5" applyFont="1" applyBorder="1" applyAlignment="1">
      <alignment horizontal="center" vertical="center"/>
    </xf>
    <xf numFmtId="0" fontId="78" fillId="0" borderId="34" xfId="5" applyFont="1" applyFill="1" applyBorder="1" applyAlignment="1">
      <alignment horizontal="left" vertical="center" wrapText="1" shrinkToFit="1"/>
    </xf>
    <xf numFmtId="0" fontId="78" fillId="0" borderId="1" xfId="5" applyFont="1" applyFill="1" applyBorder="1" applyAlignment="1">
      <alignment horizontal="left" vertical="center" shrinkToFit="1"/>
    </xf>
    <xf numFmtId="0" fontId="78" fillId="0" borderId="1" xfId="5" applyNumberFormat="1" applyFont="1" applyFill="1" applyBorder="1" applyAlignment="1">
      <alignment horizontal="center" vertical="center"/>
    </xf>
    <xf numFmtId="0" fontId="78" fillId="0" borderId="124" xfId="5" applyFont="1" applyFill="1" applyBorder="1" applyAlignment="1">
      <alignment horizontal="center" vertical="center" shrinkToFit="1"/>
    </xf>
    <xf numFmtId="0" fontId="78" fillId="0" borderId="81" xfId="5" applyFont="1" applyFill="1" applyBorder="1" applyAlignment="1">
      <alignment horizontal="center" vertical="center" shrinkToFit="1"/>
    </xf>
    <xf numFmtId="0" fontId="78" fillId="0" borderId="81" xfId="5" applyNumberFormat="1" applyFont="1" applyFill="1" applyBorder="1" applyAlignment="1">
      <alignment horizontal="center" vertical="center"/>
    </xf>
    <xf numFmtId="0" fontId="78" fillId="0" borderId="39" xfId="5" applyFont="1" applyFill="1" applyBorder="1" applyAlignment="1">
      <alignment horizontal="center" vertical="center"/>
    </xf>
    <xf numFmtId="0" fontId="78" fillId="0" borderId="46" xfId="5" applyFont="1" applyFill="1" applyBorder="1" applyAlignment="1">
      <alignment horizontal="center" vertical="center"/>
    </xf>
    <xf numFmtId="0" fontId="78" fillId="0" borderId="28" xfId="5" applyFont="1" applyFill="1" applyBorder="1" applyAlignment="1">
      <alignment horizontal="center" vertical="center"/>
    </xf>
    <xf numFmtId="0" fontId="78" fillId="0" borderId="24" xfId="5" applyFont="1" applyFill="1" applyBorder="1" applyAlignment="1">
      <alignment horizontal="center" vertical="center"/>
    </xf>
    <xf numFmtId="0" fontId="78" fillId="0" borderId="36" xfId="5" applyFont="1" applyFill="1" applyBorder="1" applyAlignment="1">
      <alignment horizontal="center" vertical="center"/>
    </xf>
    <xf numFmtId="0" fontId="78" fillId="0" borderId="10" xfId="5" applyFont="1" applyFill="1" applyBorder="1" applyAlignment="1">
      <alignment horizontal="center" vertical="center"/>
    </xf>
    <xf numFmtId="0" fontId="78" fillId="0" borderId="6" xfId="5" applyFont="1" applyFill="1" applyBorder="1" applyAlignment="1">
      <alignment horizontal="center" vertical="center" wrapText="1"/>
    </xf>
    <xf numFmtId="0" fontId="78" fillId="0" borderId="5" xfId="5" applyFont="1" applyFill="1" applyBorder="1" applyAlignment="1">
      <alignment horizontal="center" vertical="center" wrapText="1"/>
    </xf>
    <xf numFmtId="0" fontId="78" fillId="0" borderId="15" xfId="5" applyFont="1" applyFill="1" applyBorder="1" applyAlignment="1">
      <alignment horizontal="center" vertical="center" wrapText="1"/>
    </xf>
    <xf numFmtId="0" fontId="78" fillId="0" borderId="2" xfId="5" applyFont="1" applyFill="1" applyBorder="1" applyAlignment="1">
      <alignment horizontal="center" vertical="center" wrapText="1"/>
    </xf>
    <xf numFmtId="0" fontId="78" fillId="0" borderId="0" xfId="5" applyFont="1" applyFill="1" applyBorder="1" applyAlignment="1">
      <alignment horizontal="center" vertical="center" wrapText="1"/>
    </xf>
    <xf numFmtId="0" fontId="78" fillId="0" borderId="27" xfId="5" applyFont="1" applyFill="1" applyBorder="1" applyAlignment="1">
      <alignment horizontal="center" vertical="center" wrapText="1"/>
    </xf>
    <xf numFmtId="0" fontId="78" fillId="0" borderId="11" xfId="5" applyFont="1" applyFill="1" applyBorder="1" applyAlignment="1">
      <alignment horizontal="center" vertical="center" wrapText="1"/>
    </xf>
    <xf numFmtId="0" fontId="78" fillId="0" borderId="9" xfId="5" applyFont="1" applyFill="1" applyBorder="1" applyAlignment="1">
      <alignment horizontal="center" vertical="center" wrapText="1"/>
    </xf>
    <xf numFmtId="0" fontId="78" fillId="0" borderId="16" xfId="5" applyFont="1" applyFill="1" applyBorder="1" applyAlignment="1">
      <alignment horizontal="center" vertical="center" wrapText="1"/>
    </xf>
    <xf numFmtId="0" fontId="78" fillId="0" borderId="1" xfId="5" applyFont="1" applyBorder="1" applyAlignment="1">
      <alignment horizontal="center" vertical="center"/>
    </xf>
    <xf numFmtId="0" fontId="78" fillId="0" borderId="18" xfId="5" applyFont="1" applyBorder="1" applyAlignment="1">
      <alignment horizontal="center" vertical="center"/>
    </xf>
    <xf numFmtId="0" fontId="78" fillId="0" borderId="26" xfId="5" applyFont="1" applyBorder="1" applyAlignment="1">
      <alignment horizontal="center" vertical="center"/>
    </xf>
    <xf numFmtId="0" fontId="78" fillId="0" borderId="71" xfId="5" applyFont="1" applyBorder="1" applyAlignment="1">
      <alignment horizontal="center" vertical="center"/>
    </xf>
    <xf numFmtId="0" fontId="85" fillId="0" borderId="0" xfId="6" applyFont="1" applyBorder="1" applyAlignment="1">
      <alignment horizontal="left" vertical="top" wrapText="1"/>
    </xf>
    <xf numFmtId="0" fontId="85" fillId="0" borderId="0" xfId="5" applyFont="1" applyAlignment="1">
      <alignment horizontal="left" vertical="center" wrapText="1"/>
    </xf>
    <xf numFmtId="0" fontId="60" fillId="0" borderId="0" xfId="5" applyFont="1" applyBorder="1" applyAlignment="1">
      <alignment horizontal="left" vertical="top" wrapText="1"/>
    </xf>
    <xf numFmtId="0" fontId="78" fillId="0" borderId="10" xfId="5" applyFont="1" applyBorder="1" applyAlignment="1">
      <alignment horizontal="center" vertical="center"/>
    </xf>
    <xf numFmtId="0" fontId="78" fillId="0" borderId="57" xfId="5" applyFont="1" applyBorder="1" applyAlignment="1">
      <alignment horizontal="center" vertical="center"/>
    </xf>
    <xf numFmtId="0" fontId="78" fillId="0" borderId="77" xfId="5" applyFont="1" applyBorder="1" applyAlignment="1">
      <alignment horizontal="center" vertical="center"/>
    </xf>
    <xf numFmtId="0" fontId="78" fillId="0" borderId="79" xfId="5" applyFont="1" applyBorder="1" applyAlignment="1">
      <alignment horizontal="center" vertical="center"/>
    </xf>
    <xf numFmtId="0" fontId="60" fillId="0" borderId="0" xfId="5" applyFont="1" applyBorder="1" applyAlignment="1">
      <alignment vertical="top" wrapText="1"/>
    </xf>
    <xf numFmtId="0" fontId="59" fillId="0" borderId="19" xfId="8" applyFont="1" applyBorder="1" applyAlignment="1">
      <alignment horizontal="left" vertical="center" wrapText="1"/>
    </xf>
    <xf numFmtId="0" fontId="59" fillId="0" borderId="2" xfId="8" applyFont="1" applyBorder="1" applyAlignment="1">
      <alignment horizontal="left" vertical="center" wrapText="1"/>
    </xf>
    <xf numFmtId="0" fontId="59" fillId="0" borderId="21" xfId="8" applyFont="1" applyBorder="1" applyAlignment="1">
      <alignment horizontal="left" vertical="center" wrapText="1"/>
    </xf>
    <xf numFmtId="0" fontId="80" fillId="0" borderId="0" xfId="8" applyFont="1" applyAlignment="1">
      <alignment horizontal="right" vertical="center"/>
    </xf>
    <xf numFmtId="0" fontId="88" fillId="0" borderId="0" xfId="8" applyFont="1" applyBorder="1" applyAlignment="1">
      <alignment horizontal="center" vertical="center" wrapText="1"/>
    </xf>
    <xf numFmtId="0" fontId="88" fillId="0" borderId="0" xfId="8" applyFont="1" applyBorder="1" applyAlignment="1">
      <alignment horizontal="center" vertical="center"/>
    </xf>
    <xf numFmtId="0" fontId="88" fillId="0" borderId="29" xfId="8" applyFont="1" applyBorder="1" applyAlignment="1">
      <alignment horizontal="right" vertical="center" shrinkToFit="1"/>
    </xf>
    <xf numFmtId="0" fontId="88" fillId="0" borderId="18" xfId="8" applyFont="1" applyBorder="1" applyAlignment="1">
      <alignment horizontal="center" vertical="center"/>
    </xf>
    <xf numFmtId="0" fontId="88" fillId="0" borderId="26" xfId="8" applyFont="1" applyBorder="1" applyAlignment="1">
      <alignment horizontal="center" vertical="center"/>
    </xf>
    <xf numFmtId="0" fontId="88" fillId="0" borderId="23" xfId="8" applyFont="1" applyBorder="1" applyAlignment="1">
      <alignment horizontal="center" vertical="center"/>
    </xf>
    <xf numFmtId="0" fontId="59" fillId="0" borderId="30" xfId="8" applyFont="1" applyBorder="1" applyAlignment="1">
      <alignment horizontal="center" vertical="center"/>
    </xf>
    <xf numFmtId="0" fontId="59" fillId="0" borderId="20" xfId="8" applyFont="1" applyBorder="1" applyAlignment="1">
      <alignment horizontal="center" vertical="center"/>
    </xf>
    <xf numFmtId="0" fontId="59" fillId="0" borderId="18" xfId="8" applyFont="1" applyBorder="1" applyAlignment="1">
      <alignment horizontal="left" vertical="center" wrapText="1"/>
    </xf>
    <xf numFmtId="0" fontId="59" fillId="0" borderId="26" xfId="8" applyFont="1" applyBorder="1" applyAlignment="1">
      <alignment horizontal="left" vertical="center"/>
    </xf>
    <xf numFmtId="0" fontId="59" fillId="0" borderId="30" xfId="8" applyFont="1" applyBorder="1" applyAlignment="1">
      <alignment horizontal="left" vertical="center"/>
    </xf>
    <xf numFmtId="0" fontId="59" fillId="0" borderId="23" xfId="8" applyFont="1" applyBorder="1" applyAlignment="1">
      <alignment horizontal="left" vertical="center"/>
    </xf>
    <xf numFmtId="0" fontId="59" fillId="0" borderId="18" xfId="8" applyFont="1" applyBorder="1" applyAlignment="1">
      <alignment horizontal="center" vertical="center"/>
    </xf>
    <xf numFmtId="0" fontId="59" fillId="0" borderId="26" xfId="8" applyFont="1" applyBorder="1" applyAlignment="1">
      <alignment horizontal="center" vertical="center"/>
    </xf>
    <xf numFmtId="0" fontId="59" fillId="0" borderId="23" xfId="8" applyFont="1" applyBorder="1" applyAlignment="1">
      <alignment horizontal="center" vertical="center"/>
    </xf>
    <xf numFmtId="0" fontId="59" fillId="0" borderId="18" xfId="8" applyFont="1" applyBorder="1" applyAlignment="1">
      <alignment horizontal="center" vertical="center" wrapText="1"/>
    </xf>
    <xf numFmtId="0" fontId="59" fillId="0" borderId="23" xfId="8" applyFont="1" applyBorder="1" applyAlignment="1">
      <alignment horizontal="center" vertical="center" wrapText="1"/>
    </xf>
    <xf numFmtId="0" fontId="59" fillId="0" borderId="81" xfId="8" applyFont="1" applyBorder="1" applyAlignment="1">
      <alignment horizontal="left" vertical="center" wrapText="1"/>
    </xf>
    <xf numFmtId="0" fontId="59" fillId="0" borderId="72" xfId="8" applyFont="1" applyBorder="1" applyAlignment="1">
      <alignment horizontal="left" vertical="center" wrapText="1"/>
    </xf>
    <xf numFmtId="0" fontId="59" fillId="0" borderId="24" xfId="8" applyFont="1" applyBorder="1" applyAlignment="1">
      <alignment horizontal="left" vertical="center" wrapText="1"/>
    </xf>
    <xf numFmtId="0" fontId="59" fillId="0" borderId="26" xfId="8" applyFont="1" applyBorder="1" applyAlignment="1">
      <alignment horizontal="center" vertical="center" wrapText="1"/>
    </xf>
    <xf numFmtId="0" fontId="59" fillId="0" borderId="1" xfId="8" applyFont="1" applyBorder="1" applyAlignment="1">
      <alignment horizontal="center" vertical="center" wrapText="1"/>
    </xf>
    <xf numFmtId="0" fontId="66" fillId="0" borderId="0" xfId="8" applyFont="1" applyAlignment="1">
      <alignment horizontal="left" vertical="center" wrapText="1"/>
    </xf>
    <xf numFmtId="0" fontId="80" fillId="0" borderId="0" xfId="8" applyFont="1" applyAlignment="1">
      <alignment horizontal="center" vertical="center"/>
    </xf>
    <xf numFmtId="0" fontId="61" fillId="0" borderId="0" xfId="8" applyFont="1" applyAlignment="1">
      <alignment horizontal="left" vertical="center"/>
    </xf>
    <xf numFmtId="0" fontId="108" fillId="0" borderId="0" xfId="8" applyFont="1" applyAlignment="1">
      <alignment horizontal="right" vertical="center"/>
    </xf>
    <xf numFmtId="0" fontId="91" fillId="0" borderId="0" xfId="8" applyFont="1" applyBorder="1" applyAlignment="1">
      <alignment horizontal="center" vertical="center"/>
    </xf>
    <xf numFmtId="0" fontId="91" fillId="0" borderId="18" xfId="8" applyFont="1" applyBorder="1" applyAlignment="1">
      <alignment horizontal="center" vertical="center"/>
    </xf>
    <xf numFmtId="0" fontId="91" fillId="0" borderId="26" xfId="8" applyFont="1" applyBorder="1" applyAlignment="1">
      <alignment horizontal="center" vertical="center"/>
    </xf>
    <xf numFmtId="0" fontId="91" fillId="0" borderId="23" xfId="8" applyFont="1" applyBorder="1" applyAlignment="1">
      <alignment horizontal="center" vertical="center"/>
    </xf>
    <xf numFmtId="0" fontId="60" fillId="0" borderId="30" xfId="8" applyFont="1" applyBorder="1" applyAlignment="1">
      <alignment horizontal="center" vertical="center"/>
    </xf>
    <xf numFmtId="0" fontId="60" fillId="0" borderId="20" xfId="8" applyFont="1" applyBorder="1" applyAlignment="1">
      <alignment horizontal="center" vertical="center"/>
    </xf>
    <xf numFmtId="0" fontId="60" fillId="0" borderId="18" xfId="8" applyFont="1" applyBorder="1" applyAlignment="1">
      <alignment horizontal="center" vertical="center"/>
    </xf>
    <xf numFmtId="0" fontId="60" fillId="0" borderId="26" xfId="8" applyFont="1" applyBorder="1" applyAlignment="1">
      <alignment horizontal="center" vertical="center"/>
    </xf>
    <xf numFmtId="0" fontId="60" fillId="0" borderId="23" xfId="8" applyFont="1" applyBorder="1" applyAlignment="1">
      <alignment horizontal="center" vertical="center"/>
    </xf>
    <xf numFmtId="0" fontId="60" fillId="0" borderId="1" xfId="8" applyFont="1" applyBorder="1" applyAlignment="1">
      <alignment horizontal="center" vertical="center"/>
    </xf>
    <xf numFmtId="0" fontId="61" fillId="0" borderId="55" xfId="5" applyFont="1" applyFill="1" applyBorder="1" applyAlignment="1">
      <alignment horizontal="distributed" vertical="center"/>
    </xf>
    <xf numFmtId="0" fontId="61" fillId="0" borderId="29" xfId="5" applyFont="1" applyFill="1" applyBorder="1" applyAlignment="1">
      <alignment horizontal="distributed" vertical="center"/>
    </xf>
    <xf numFmtId="0" fontId="61" fillId="0" borderId="29" xfId="4" applyFont="1" applyBorder="1" applyAlignment="1">
      <alignment horizontal="distributed" vertical="center"/>
    </xf>
    <xf numFmtId="0" fontId="64" fillId="0" borderId="21" xfId="5" applyFont="1" applyFill="1" applyBorder="1" applyAlignment="1">
      <alignment horizontal="center" vertical="center"/>
    </xf>
    <xf numFmtId="0" fontId="64" fillId="0" borderId="29" xfId="5" applyFont="1" applyFill="1" applyBorder="1" applyAlignment="1">
      <alignment horizontal="center" vertical="center"/>
    </xf>
    <xf numFmtId="0" fontId="64" fillId="0" borderId="58" xfId="5" applyFont="1" applyFill="1" applyBorder="1" applyAlignment="1">
      <alignment horizontal="center" vertical="center"/>
    </xf>
    <xf numFmtId="0" fontId="67" fillId="0" borderId="107" xfId="3" applyFont="1" applyBorder="1" applyAlignment="1">
      <alignment horizontal="center" vertical="center" wrapText="1"/>
    </xf>
    <xf numFmtId="0" fontId="64" fillId="0" borderId="106" xfId="3" applyFont="1" applyBorder="1" applyAlignment="1">
      <alignment horizontal="center" vertical="center" wrapText="1"/>
    </xf>
    <xf numFmtId="0" fontId="64" fillId="0" borderId="105" xfId="3" applyFont="1" applyBorder="1" applyAlignment="1">
      <alignment horizontal="center" vertical="center" wrapText="1"/>
    </xf>
    <xf numFmtId="0" fontId="64" fillId="0" borderId="104" xfId="3" applyFont="1" applyBorder="1" applyAlignment="1">
      <alignment horizontal="center" vertical="center" wrapText="1"/>
    </xf>
    <xf numFmtId="0" fontId="67" fillId="0" borderId="26" xfId="3" applyFont="1" applyBorder="1" applyAlignment="1">
      <alignment horizontal="center" vertical="center" wrapText="1"/>
    </xf>
    <xf numFmtId="0" fontId="61" fillId="0" borderId="4" xfId="3" applyFont="1" applyBorder="1" applyAlignment="1">
      <alignment horizontal="center" vertical="center" wrapText="1"/>
    </xf>
    <xf numFmtId="0" fontId="61" fillId="0" borderId="5" xfId="3" applyFont="1" applyBorder="1" applyAlignment="1">
      <alignment horizontal="center" vertical="center" wrapText="1"/>
    </xf>
    <xf numFmtId="0" fontId="61" fillId="0" borderId="87" xfId="3" applyFont="1" applyBorder="1" applyAlignment="1">
      <alignment horizontal="center" vertical="center" wrapText="1"/>
    </xf>
    <xf numFmtId="0" fontId="61" fillId="0" borderId="48" xfId="3" applyFont="1" applyBorder="1" applyAlignment="1">
      <alignment horizontal="center" vertical="center" wrapText="1"/>
    </xf>
    <xf numFmtId="0" fontId="67" fillId="0" borderId="15" xfId="3" applyFont="1" applyBorder="1" applyAlignment="1">
      <alignment horizontal="center" vertical="center" wrapText="1"/>
    </xf>
    <xf numFmtId="0" fontId="61" fillId="0" borderId="55" xfId="3" applyFont="1" applyBorder="1" applyAlignment="1">
      <alignment horizontal="center" vertical="center" wrapText="1"/>
    </xf>
    <xf numFmtId="0" fontId="61" fillId="0" borderId="29" xfId="3" applyFont="1" applyBorder="1" applyAlignment="1">
      <alignment horizontal="center" vertical="center" wrapText="1"/>
    </xf>
    <xf numFmtId="0" fontId="67" fillId="0" borderId="101" xfId="3" applyFont="1" applyBorder="1" applyAlignment="1">
      <alignment horizontal="center" vertical="center" wrapText="1"/>
    </xf>
    <xf numFmtId="0" fontId="67" fillId="0" borderId="100" xfId="3" applyFont="1" applyBorder="1" applyAlignment="1">
      <alignment horizontal="center" vertical="center" wrapText="1"/>
    </xf>
    <xf numFmtId="0" fontId="67" fillId="0" borderId="99" xfId="3" applyFont="1" applyBorder="1" applyAlignment="1">
      <alignment horizontal="center" vertical="center" wrapText="1"/>
    </xf>
    <xf numFmtId="0" fontId="67" fillId="0" borderId="103" xfId="3" applyFont="1" applyBorder="1" applyAlignment="1">
      <alignment horizontal="center" vertical="center" wrapText="1"/>
    </xf>
    <xf numFmtId="0" fontId="67" fillId="0" borderId="102" xfId="3" applyFont="1" applyBorder="1" applyAlignment="1">
      <alignment horizontal="center" vertical="center" wrapText="1"/>
    </xf>
    <xf numFmtId="0" fontId="67" fillId="0" borderId="58" xfId="3" applyFont="1" applyBorder="1" applyAlignment="1">
      <alignment horizontal="center" vertical="center" wrapText="1"/>
    </xf>
    <xf numFmtId="0" fontId="64" fillId="0" borderId="62" xfId="3" applyFont="1" applyBorder="1" applyAlignment="1">
      <alignment horizontal="center" vertical="center" wrapText="1"/>
    </xf>
    <xf numFmtId="0" fontId="109" fillId="0" borderId="1" xfId="3" applyFont="1" applyBorder="1" applyAlignment="1">
      <alignment horizontal="center" vertical="center" wrapText="1"/>
    </xf>
    <xf numFmtId="0" fontId="109" fillId="0" borderId="101" xfId="3" applyFont="1" applyBorder="1" applyAlignment="1">
      <alignment horizontal="center" vertical="center" wrapText="1"/>
    </xf>
    <xf numFmtId="0" fontId="109" fillId="0" borderId="100" xfId="3" applyFont="1" applyBorder="1" applyAlignment="1">
      <alignment horizontal="center" vertical="center" wrapText="1"/>
    </xf>
    <xf numFmtId="0" fontId="109" fillId="0" borderId="99" xfId="3" applyFont="1" applyBorder="1" applyAlignment="1">
      <alignment horizontal="center" vertical="center" wrapText="1"/>
    </xf>
    <xf numFmtId="0" fontId="109" fillId="0" borderId="95" xfId="3" applyFont="1" applyBorder="1" applyAlignment="1">
      <alignment vertical="center" wrapText="1"/>
    </xf>
    <xf numFmtId="0" fontId="109" fillId="0" borderId="94" xfId="3" applyFont="1" applyBorder="1" applyAlignment="1">
      <alignment vertical="center" wrapText="1"/>
    </xf>
    <xf numFmtId="0" fontId="109" fillId="0" borderId="71" xfId="3" applyFont="1" applyBorder="1" applyAlignment="1">
      <alignment horizontal="center" vertical="center" wrapText="1"/>
    </xf>
    <xf numFmtId="0" fontId="109" fillId="0" borderId="81" xfId="3" applyFont="1" applyBorder="1" applyAlignment="1">
      <alignment horizontal="center" vertical="center" wrapText="1"/>
    </xf>
    <xf numFmtId="0" fontId="109" fillId="0" borderId="98" xfId="3" applyFont="1" applyBorder="1" applyAlignment="1">
      <alignment horizontal="center" vertical="center" wrapText="1"/>
    </xf>
    <xf numFmtId="0" fontId="109" fillId="0" borderId="97" xfId="3" applyFont="1" applyBorder="1" applyAlignment="1">
      <alignment horizontal="center" vertical="center" wrapText="1"/>
    </xf>
    <xf numFmtId="0" fontId="109" fillId="0" borderId="96" xfId="3" applyFont="1" applyBorder="1" applyAlignment="1">
      <alignment horizontal="center" vertical="center" wrapText="1"/>
    </xf>
    <xf numFmtId="0" fontId="109" fillId="0" borderId="95" xfId="3" applyFont="1" applyBorder="1" applyAlignment="1">
      <alignment horizontal="center" vertical="center" wrapText="1"/>
    </xf>
    <xf numFmtId="0" fontId="109" fillId="0" borderId="94" xfId="3" applyFont="1" applyBorder="1" applyAlignment="1">
      <alignment horizontal="center" vertical="center" wrapText="1"/>
    </xf>
    <xf numFmtId="0" fontId="61" fillId="0" borderId="56" xfId="3" applyFont="1" applyBorder="1" applyAlignment="1">
      <alignment horizontal="center" vertical="center" wrapText="1"/>
    </xf>
    <xf numFmtId="0" fontId="61" fillId="0" borderId="77" xfId="3" applyFont="1" applyBorder="1" applyAlignment="1">
      <alignment horizontal="center" vertical="center" wrapText="1"/>
    </xf>
    <xf numFmtId="0" fontId="109" fillId="0" borderId="10" xfId="3" applyFont="1" applyBorder="1" applyAlignment="1">
      <alignment horizontal="center" vertical="center" wrapText="1"/>
    </xf>
    <xf numFmtId="0" fontId="109" fillId="0" borderId="93" xfId="3" applyFont="1" applyBorder="1" applyAlignment="1">
      <alignment horizontal="center" vertical="center" wrapText="1"/>
    </xf>
    <xf numFmtId="0" fontId="109" fillId="0" borderId="92" xfId="3" applyFont="1" applyBorder="1" applyAlignment="1">
      <alignment horizontal="center" vertical="center" wrapText="1"/>
    </xf>
    <xf numFmtId="0" fontId="109" fillId="0" borderId="91" xfId="3" applyFont="1" applyBorder="1" applyAlignment="1">
      <alignment horizontal="center" vertical="center" wrapText="1"/>
    </xf>
    <xf numFmtId="0" fontId="109" fillId="0" borderId="90" xfId="3" applyFont="1" applyBorder="1" applyAlignment="1">
      <alignment horizontal="center" vertical="center" wrapText="1"/>
    </xf>
    <xf numFmtId="0" fontId="109" fillId="0" borderId="89" xfId="3" applyFont="1" applyBorder="1" applyAlignment="1">
      <alignment horizontal="center" vertical="center" wrapText="1"/>
    </xf>
    <xf numFmtId="0" fontId="61" fillId="0" borderId="88" xfId="3" applyFont="1" applyBorder="1" applyAlignment="1">
      <alignment vertical="center" wrapText="1"/>
    </xf>
    <xf numFmtId="0" fontId="61" fillId="0" borderId="2" xfId="3" applyFont="1" applyBorder="1" applyAlignment="1">
      <alignment horizontal="center" vertical="center" wrapText="1"/>
    </xf>
    <xf numFmtId="0" fontId="61" fillId="0" borderId="0" xfId="3" applyFont="1" applyBorder="1" applyAlignment="1">
      <alignment horizontal="center" vertical="center" wrapText="1"/>
    </xf>
    <xf numFmtId="0" fontId="61" fillId="0" borderId="27" xfId="3" applyFont="1" applyBorder="1" applyAlignment="1">
      <alignment horizontal="center" vertical="center" wrapText="1"/>
    </xf>
    <xf numFmtId="0" fontId="64" fillId="0" borderId="46" xfId="3" applyFont="1" applyBorder="1" applyAlignment="1">
      <alignment horizontal="center" vertical="center" wrapText="1"/>
    </xf>
    <xf numFmtId="0" fontId="61" fillId="0" borderId="46" xfId="3" applyFont="1" applyBorder="1" applyAlignment="1">
      <alignment horizontal="center" vertical="center" wrapText="1"/>
    </xf>
    <xf numFmtId="0" fontId="61" fillId="0" borderId="85" xfId="3" applyFont="1" applyBorder="1" applyAlignment="1">
      <alignment horizontal="center" vertical="center" wrapText="1"/>
    </xf>
    <xf numFmtId="0" fontId="61" fillId="0" borderId="84" xfId="3" applyFont="1" applyBorder="1" applyAlignment="1">
      <alignment horizontal="center" vertical="center" wrapText="1"/>
    </xf>
    <xf numFmtId="0" fontId="61" fillId="0" borderId="83" xfId="3" applyFont="1" applyBorder="1" applyAlignment="1">
      <alignment horizontal="center" vertical="center" wrapText="1"/>
    </xf>
    <xf numFmtId="0" fontId="59" fillId="0" borderId="84" xfId="4" applyFont="1" applyBorder="1" applyAlignment="1">
      <alignment vertical="center"/>
    </xf>
    <xf numFmtId="0" fontId="59" fillId="0" borderId="83" xfId="4" applyFont="1" applyBorder="1" applyAlignment="1">
      <alignment vertical="center"/>
    </xf>
    <xf numFmtId="0" fontId="61" fillId="0" borderId="0" xfId="3" applyFont="1" applyFill="1" applyBorder="1" applyAlignment="1">
      <alignment horizontal="left" vertical="center"/>
    </xf>
    <xf numFmtId="0" fontId="61" fillId="0" borderId="0" xfId="3" applyFont="1" applyFill="1" applyAlignment="1">
      <alignment vertical="center" wrapText="1"/>
    </xf>
    <xf numFmtId="0" fontId="78" fillId="0" borderId="87" xfId="5" applyNumberFormat="1" applyFont="1" applyFill="1" applyBorder="1" applyAlignment="1">
      <alignment horizontal="center" vertical="center"/>
    </xf>
    <xf numFmtId="0" fontId="78" fillId="0" borderId="110" xfId="5" applyNumberFormat="1" applyFont="1" applyFill="1" applyBorder="1" applyAlignment="1">
      <alignment horizontal="center" vertical="center"/>
    </xf>
    <xf numFmtId="0" fontId="78" fillId="0" borderId="35" xfId="5" applyNumberFormat="1" applyFont="1" applyFill="1" applyBorder="1" applyAlignment="1">
      <alignment horizontal="center" vertical="center"/>
    </xf>
    <xf numFmtId="0" fontId="78" fillId="0" borderId="72" xfId="5" applyNumberFormat="1" applyFont="1" applyFill="1" applyBorder="1" applyAlignment="1">
      <alignment horizontal="center" vertical="center"/>
    </xf>
    <xf numFmtId="0" fontId="78" fillId="0" borderId="127" xfId="5" applyNumberFormat="1" applyFont="1" applyFill="1" applyBorder="1" applyAlignment="1">
      <alignment horizontal="center" vertical="center"/>
    </xf>
  </cellXfs>
  <cellStyles count="10">
    <cellStyle name="パーセント" xfId="9" builtinId="5"/>
    <cellStyle name="桁区切り" xfId="1" builtinId="6"/>
    <cellStyle name="標準" xfId="0" builtinId="0"/>
    <cellStyle name="標準 10" xfId="8"/>
    <cellStyle name="標準 2" xfId="2"/>
    <cellStyle name="標準 2 2" xfId="4"/>
    <cellStyle name="標準 3" xfId="6"/>
    <cellStyle name="標準_③-２加算様式（就労）" xfId="5"/>
    <cellStyle name="標準_算定体制別紙１６～２３yoshiki5-bessi15-22" xfId="7"/>
    <cellStyle name="標準_報酬コード表" xfId="3"/>
  </cellStyles>
  <dxfs count="178">
    <dxf>
      <font>
        <color rgb="FF9C0006"/>
      </font>
      <fill>
        <patternFill>
          <fgColor auto="1"/>
          <bgColor theme="7" tint="0.39994506668294322"/>
        </patternFill>
      </fill>
    </dxf>
    <dxf>
      <font>
        <color rgb="FF9C0006"/>
      </font>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fgColor auto="1"/>
          <bgColor theme="7" tint="0.39994506668294322"/>
        </patternFill>
      </fill>
    </dxf>
    <dxf>
      <font>
        <color rgb="FF9C0006"/>
      </font>
      <fill>
        <patternFill>
          <bgColor theme="7" tint="0.39994506668294322"/>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00CC66"/>
      <color rgb="FF00FF99"/>
      <color rgb="FFFFCCFF"/>
      <color rgb="FFFFFF99"/>
      <color rgb="FFFD0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theme/theme1.xml" Type="http://schemas.openxmlformats.org/officeDocument/2006/relationships/theme"/><Relationship Id="rId21" Target="styles.xml" Type="http://schemas.openxmlformats.org/officeDocument/2006/relationships/styles"/><Relationship Id="rId22" Target="sharedStrings.xml" Type="http://schemas.openxmlformats.org/officeDocument/2006/relationships/sharedStrings"/><Relationship Id="rId23"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4</xdr:col>
      <xdr:colOff>54431</xdr:colOff>
      <xdr:row>8</xdr:row>
      <xdr:rowOff>176895</xdr:rowOff>
    </xdr:from>
    <xdr:to>
      <xdr:col>59</xdr:col>
      <xdr:colOff>27216</xdr:colOff>
      <xdr:row>10</xdr:row>
      <xdr:rowOff>108858</xdr:rowOff>
    </xdr:to>
    <xdr:sp macro="" textlink="">
      <xdr:nvSpPr>
        <xdr:cNvPr id="6" name="右中かっこ 5"/>
        <xdr:cNvSpPr/>
      </xdr:nvSpPr>
      <xdr:spPr>
        <a:xfrm rot="5400000">
          <a:off x="5551716" y="-721176"/>
          <a:ext cx="353785" cy="6395356"/>
        </a:xfrm>
        <a:prstGeom prst="rightBrace">
          <a:avLst>
            <a:gd name="adj1" fmla="val 0"/>
            <a:gd name="adj2" fmla="val 48214"/>
          </a:avLst>
        </a:prstGeom>
        <a:ln w="38100">
          <a:solidFill>
            <a:srgbClr val="FD03EB"/>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1415144</xdr:colOff>
      <xdr:row>11</xdr:row>
      <xdr:rowOff>95250</xdr:rowOff>
    </xdr:from>
    <xdr:to>
      <xdr:col>63</xdr:col>
      <xdr:colOff>0</xdr:colOff>
      <xdr:row>13</xdr:row>
      <xdr:rowOff>149678</xdr:rowOff>
    </xdr:to>
    <xdr:sp macro="" textlink="">
      <xdr:nvSpPr>
        <xdr:cNvPr id="2" name="テキスト ボックス 1"/>
        <xdr:cNvSpPr txBox="1"/>
      </xdr:nvSpPr>
      <xdr:spPr>
        <a:xfrm>
          <a:off x="2394858" y="2816679"/>
          <a:ext cx="6885213" cy="34017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P-R" panose="02020400000000000000" pitchFamily="18" charset="-128"/>
              <a:ea typeface="UD デジタル 教科書体 NP-R" panose="02020400000000000000" pitchFamily="18" charset="-128"/>
            </a:rPr>
            <a:t>上記、色付きセルへ入力したものは、９－１または９－２に自動反映されます。</a:t>
          </a:r>
        </a:p>
      </xdr:txBody>
    </xdr:sp>
    <xdr:clientData/>
  </xdr:twoCellAnchor>
  <xdr:twoCellAnchor>
    <xdr:from>
      <xdr:col>4</xdr:col>
      <xdr:colOff>13607</xdr:colOff>
      <xdr:row>21</xdr:row>
      <xdr:rowOff>122466</xdr:rowOff>
    </xdr:from>
    <xdr:to>
      <xdr:col>31</xdr:col>
      <xdr:colOff>149679</xdr:colOff>
      <xdr:row>22</xdr:row>
      <xdr:rowOff>163287</xdr:rowOff>
    </xdr:to>
    <xdr:sp macro="" textlink="">
      <xdr:nvSpPr>
        <xdr:cNvPr id="7" name="テキスト ボックス 6"/>
        <xdr:cNvSpPr txBox="1"/>
      </xdr:nvSpPr>
      <xdr:spPr>
        <a:xfrm>
          <a:off x="2490107" y="5742216"/>
          <a:ext cx="3701143" cy="34017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P-R" panose="02020400000000000000" pitchFamily="18" charset="-128"/>
              <a:ea typeface="UD デジタル 教科書体 NP-R" panose="02020400000000000000" pitchFamily="18" charset="-128"/>
            </a:rPr>
            <a:t>付表７－１の住居名を入力してください。</a:t>
          </a:r>
        </a:p>
      </xdr:txBody>
    </xdr:sp>
    <xdr:clientData/>
  </xdr:twoCellAnchor>
  <xdr:twoCellAnchor>
    <xdr:from>
      <xdr:col>3</xdr:col>
      <xdr:colOff>952501</xdr:colOff>
      <xdr:row>15</xdr:row>
      <xdr:rowOff>476251</xdr:rowOff>
    </xdr:from>
    <xdr:to>
      <xdr:col>3</xdr:col>
      <xdr:colOff>1333501</xdr:colOff>
      <xdr:row>24</xdr:row>
      <xdr:rowOff>40822</xdr:rowOff>
    </xdr:to>
    <xdr:sp macro="" textlink="">
      <xdr:nvSpPr>
        <xdr:cNvPr id="8" name="右中かっこ 7"/>
        <xdr:cNvSpPr/>
      </xdr:nvSpPr>
      <xdr:spPr>
        <a:xfrm>
          <a:off x="1932215" y="4095751"/>
          <a:ext cx="381000" cy="2462892"/>
        </a:xfrm>
        <a:prstGeom prst="rightBrace">
          <a:avLst>
            <a:gd name="adj1" fmla="val 8333"/>
            <a:gd name="adj2" fmla="val 70866"/>
          </a:avLst>
        </a:prstGeom>
        <a:ln w="38100">
          <a:solidFill>
            <a:srgbClr val="FD03EB"/>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81644</xdr:colOff>
      <xdr:row>45</xdr:row>
      <xdr:rowOff>163286</xdr:rowOff>
    </xdr:from>
    <xdr:to>
      <xdr:col>38</xdr:col>
      <xdr:colOff>81644</xdr:colOff>
      <xdr:row>48</xdr:row>
      <xdr:rowOff>163286</xdr:rowOff>
    </xdr:to>
    <xdr:sp macro="" textlink="">
      <xdr:nvSpPr>
        <xdr:cNvPr id="9" name="右中かっこ 8"/>
        <xdr:cNvSpPr/>
      </xdr:nvSpPr>
      <xdr:spPr>
        <a:xfrm>
          <a:off x="6599465" y="12681857"/>
          <a:ext cx="381000" cy="911679"/>
        </a:xfrm>
        <a:prstGeom prst="rightBrace">
          <a:avLst>
            <a:gd name="adj1" fmla="val 8333"/>
            <a:gd name="adj2" fmla="val 48214"/>
          </a:avLst>
        </a:prstGeom>
        <a:ln w="38100">
          <a:solidFill>
            <a:srgbClr val="FD03EB"/>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13607</xdr:colOff>
      <xdr:row>46</xdr:row>
      <xdr:rowOff>95249</xdr:rowOff>
    </xdr:from>
    <xdr:to>
      <xdr:col>70</xdr:col>
      <xdr:colOff>68036</xdr:colOff>
      <xdr:row>48</xdr:row>
      <xdr:rowOff>81643</xdr:rowOff>
    </xdr:to>
    <xdr:sp macro="" textlink="">
      <xdr:nvSpPr>
        <xdr:cNvPr id="10" name="テキスト ボックス 9"/>
        <xdr:cNvSpPr txBox="1"/>
      </xdr:nvSpPr>
      <xdr:spPr>
        <a:xfrm>
          <a:off x="7102928" y="12858749"/>
          <a:ext cx="2911929" cy="653144"/>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P-R" panose="02020400000000000000" pitchFamily="18" charset="-128"/>
              <a:ea typeface="UD デジタル 教科書体 NP-R" panose="02020400000000000000" pitchFamily="18" charset="-128"/>
            </a:rPr>
            <a:t>別添２９－４の配置と同じ数値を</a:t>
          </a:r>
          <a:endParaRPr kumimoji="1" lang="en-US" altLang="ja-JP" sz="1400">
            <a:latin typeface="UD デジタル 教科書体 NP-R" panose="02020400000000000000" pitchFamily="18" charset="-128"/>
            <a:ea typeface="UD デジタル 教科書体 NP-R" panose="02020400000000000000" pitchFamily="18" charset="-128"/>
          </a:endParaRPr>
        </a:p>
        <a:p>
          <a:r>
            <a:rPr kumimoji="1" lang="ja-JP" altLang="en-US" sz="1400">
              <a:latin typeface="UD デジタル 教科書体 NP-R" panose="02020400000000000000" pitchFamily="18" charset="-128"/>
              <a:ea typeface="UD デジタル 教科書体 NP-R" panose="02020400000000000000" pitchFamily="18" charset="-128"/>
            </a:rPr>
            <a:t>入力してください。</a:t>
          </a:r>
        </a:p>
      </xdr:txBody>
    </xdr:sp>
    <xdr:clientData/>
  </xdr:twoCellAnchor>
  <xdr:twoCellAnchor>
    <xdr:from>
      <xdr:col>2</xdr:col>
      <xdr:colOff>394608</xdr:colOff>
      <xdr:row>3</xdr:row>
      <xdr:rowOff>217713</xdr:rowOff>
    </xdr:from>
    <xdr:to>
      <xdr:col>3</xdr:col>
      <xdr:colOff>1306286</xdr:colOff>
      <xdr:row>5</xdr:row>
      <xdr:rowOff>81641</xdr:rowOff>
    </xdr:to>
    <xdr:sp macro="" textlink="">
      <xdr:nvSpPr>
        <xdr:cNvPr id="11" name="テキスト ボックス 10"/>
        <xdr:cNvSpPr txBox="1"/>
      </xdr:nvSpPr>
      <xdr:spPr>
        <a:xfrm>
          <a:off x="816429" y="1074963"/>
          <a:ext cx="1469571" cy="353785"/>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latin typeface="UD デジタル 教科書体 NP-R" panose="02020400000000000000" pitchFamily="18" charset="-128"/>
              <a:ea typeface="UD デジタル 教科書体 NP-R" panose="02020400000000000000" pitchFamily="18" charset="-128"/>
            </a:rPr>
            <a:t>【</a:t>
          </a:r>
          <a:r>
            <a:rPr kumimoji="1" lang="ja-JP" altLang="en-US" sz="1400" b="1">
              <a:solidFill>
                <a:srgbClr val="FF0000"/>
              </a:solidFill>
              <a:latin typeface="UD デジタル 教科書体 NP-R" panose="02020400000000000000" pitchFamily="18" charset="-128"/>
              <a:ea typeface="UD デジタル 教科書体 NP-R" panose="02020400000000000000" pitchFamily="18" charset="-128"/>
            </a:rPr>
            <a:t>参考</a:t>
          </a:r>
          <a:r>
            <a:rPr kumimoji="1" lang="en-US" altLang="ja-JP" sz="1400" b="1">
              <a:solidFill>
                <a:srgbClr val="FF0000"/>
              </a:solidFill>
              <a:latin typeface="UD デジタル 教科書体 NP-R" panose="02020400000000000000" pitchFamily="18" charset="-128"/>
              <a:ea typeface="UD デジタル 教科書体 NP-R" panose="02020400000000000000" pitchFamily="18" charset="-128"/>
            </a:rPr>
            <a:t>】</a:t>
          </a:r>
          <a:r>
            <a:rPr kumimoji="1" lang="ja-JP" altLang="en-US" sz="1400" b="1">
              <a:solidFill>
                <a:srgbClr val="FF0000"/>
              </a:solidFill>
              <a:latin typeface="UD デジタル 教科書体 NP-R" panose="02020400000000000000" pitchFamily="18" charset="-128"/>
              <a:ea typeface="UD デジタル 教科書体 NP-R" panose="02020400000000000000" pitchFamily="18" charset="-128"/>
            </a:rPr>
            <a:t>入力順</a:t>
          </a:r>
        </a:p>
      </xdr:txBody>
    </xdr:sp>
    <xdr:clientData/>
  </xdr:twoCellAnchor>
  <xdr:twoCellAnchor>
    <xdr:from>
      <xdr:col>3</xdr:col>
      <xdr:colOff>1061358</xdr:colOff>
      <xdr:row>5</xdr:row>
      <xdr:rowOff>163285</xdr:rowOff>
    </xdr:from>
    <xdr:to>
      <xdr:col>5</xdr:col>
      <xdr:colOff>40821</xdr:colOff>
      <xdr:row>7</xdr:row>
      <xdr:rowOff>54428</xdr:rowOff>
    </xdr:to>
    <xdr:sp macro="" textlink="">
      <xdr:nvSpPr>
        <xdr:cNvPr id="12" name="テキスト ボックス 11"/>
        <xdr:cNvSpPr txBox="1"/>
      </xdr:nvSpPr>
      <xdr:spPr>
        <a:xfrm>
          <a:off x="2041072" y="1510392"/>
          <a:ext cx="571499" cy="421822"/>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UD デジタル 教科書体 NP-R" panose="02020400000000000000" pitchFamily="18" charset="-128"/>
              <a:ea typeface="UD デジタル 教科書体 NP-R" panose="02020400000000000000" pitchFamily="18" charset="-128"/>
            </a:rPr>
            <a:t>①</a:t>
          </a:r>
        </a:p>
      </xdr:txBody>
    </xdr:sp>
    <xdr:clientData/>
  </xdr:twoCellAnchor>
  <xdr:twoCellAnchor>
    <xdr:from>
      <xdr:col>3</xdr:col>
      <xdr:colOff>1401536</xdr:colOff>
      <xdr:row>17</xdr:row>
      <xdr:rowOff>217716</xdr:rowOff>
    </xdr:from>
    <xdr:to>
      <xdr:col>7</xdr:col>
      <xdr:colOff>149679</xdr:colOff>
      <xdr:row>19</xdr:row>
      <xdr:rowOff>0</xdr:rowOff>
    </xdr:to>
    <xdr:sp macro="" textlink="">
      <xdr:nvSpPr>
        <xdr:cNvPr id="13" name="テキスト ボックス 12"/>
        <xdr:cNvSpPr txBox="1"/>
      </xdr:nvSpPr>
      <xdr:spPr>
        <a:xfrm>
          <a:off x="2381250" y="4640037"/>
          <a:ext cx="530679" cy="380999"/>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UD デジタル 教科書体 NP-R" panose="02020400000000000000" pitchFamily="18" charset="-128"/>
              <a:ea typeface="UD デジタル 教科書体 NP-R" panose="02020400000000000000" pitchFamily="18" charset="-128"/>
            </a:rPr>
            <a:t>②</a:t>
          </a:r>
        </a:p>
      </xdr:txBody>
    </xdr:sp>
    <xdr:clientData/>
  </xdr:twoCellAnchor>
  <xdr:twoCellAnchor>
    <xdr:from>
      <xdr:col>12</xdr:col>
      <xdr:colOff>27214</xdr:colOff>
      <xdr:row>43</xdr:row>
      <xdr:rowOff>136070</xdr:rowOff>
    </xdr:from>
    <xdr:to>
      <xdr:col>35</xdr:col>
      <xdr:colOff>1</xdr:colOff>
      <xdr:row>45</xdr:row>
      <xdr:rowOff>176893</xdr:rowOff>
    </xdr:to>
    <xdr:sp macro="" textlink="">
      <xdr:nvSpPr>
        <xdr:cNvPr id="14" name="テキスト ボックス 13"/>
        <xdr:cNvSpPr txBox="1"/>
      </xdr:nvSpPr>
      <xdr:spPr>
        <a:xfrm>
          <a:off x="3429000" y="12368891"/>
          <a:ext cx="3184072" cy="326573"/>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UD デジタル 教科書体 NP-R" panose="02020400000000000000" pitchFamily="18" charset="-128"/>
              <a:ea typeface="UD デジタル 教科書体 NP-R" panose="02020400000000000000" pitchFamily="18" charset="-128"/>
            </a:rPr>
            <a:t>③のあとは、別添</a:t>
          </a:r>
          <a:r>
            <a:rPr kumimoji="1" lang="en-US" altLang="ja-JP" sz="2000" b="1">
              <a:solidFill>
                <a:srgbClr val="FF0000"/>
              </a:solidFill>
              <a:latin typeface="UD デジタル 教科書体 NP-R" panose="02020400000000000000" pitchFamily="18" charset="-128"/>
              <a:ea typeface="UD デジタル 教科書体 NP-R" panose="02020400000000000000" pitchFamily="18" charset="-128"/>
            </a:rPr>
            <a:t>9-2</a:t>
          </a:r>
          <a:r>
            <a:rPr kumimoji="1" lang="ja-JP" altLang="en-US" sz="2000" b="1">
              <a:solidFill>
                <a:srgbClr val="FF0000"/>
              </a:solidFill>
              <a:latin typeface="UD デジタル 教科書体 NP-R" panose="02020400000000000000" pitchFamily="18" charset="-128"/>
              <a:ea typeface="UD デジタル 教科書体 NP-R" panose="02020400000000000000" pitchFamily="18" charset="-128"/>
            </a:rPr>
            <a:t>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640772</xdr:colOff>
      <xdr:row>8</xdr:row>
      <xdr:rowOff>346363</xdr:rowOff>
    </xdr:from>
    <xdr:to>
      <xdr:col>15</xdr:col>
      <xdr:colOff>225136</xdr:colOff>
      <xdr:row>11</xdr:row>
      <xdr:rowOff>0</xdr:rowOff>
    </xdr:to>
    <xdr:sp macro="" textlink="">
      <xdr:nvSpPr>
        <xdr:cNvPr id="9" name="テキスト ボックス 8"/>
        <xdr:cNvSpPr txBox="1"/>
      </xdr:nvSpPr>
      <xdr:spPr>
        <a:xfrm>
          <a:off x="1454727" y="3463636"/>
          <a:ext cx="10858500" cy="796637"/>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2400"/>
            </a:lnSpc>
          </a:pPr>
          <a:r>
            <a:rPr lang="ja-JP" altLang="en-US" sz="2400">
              <a:effectLst/>
              <a:latin typeface="UD デジタル 教科書体 NP-R" panose="02020400000000000000" pitchFamily="18" charset="-128"/>
              <a:ea typeface="UD デジタル 教科書体 NP-R" panose="02020400000000000000" pitchFamily="18" charset="-128"/>
            </a:rPr>
            <a:t>　「住居」ごとに</a:t>
          </a:r>
          <a:r>
            <a:rPr lang="en-US" altLang="ja-JP" sz="2400">
              <a:effectLst/>
              <a:latin typeface="UD デジタル 教科書体 NP-R" panose="02020400000000000000" pitchFamily="18" charset="-128"/>
              <a:ea typeface="UD デジタル 教科書体 NP-R" panose="02020400000000000000" pitchFamily="18" charset="-128"/>
            </a:rPr>
            <a:t>  </a:t>
          </a:r>
          <a:r>
            <a:rPr lang="ja-JP" altLang="en-US" sz="2400">
              <a:effectLst/>
              <a:latin typeface="UD デジタル 教科書体 NP-R" panose="02020400000000000000" pitchFamily="18" charset="-128"/>
              <a:ea typeface="UD デジタル 教科書体 NP-R" panose="02020400000000000000" pitchFamily="18" charset="-128"/>
            </a:rPr>
            <a:t>入力してください。</a:t>
          </a:r>
          <a:endParaRPr lang="en-US" altLang="ja-JP" sz="2400">
            <a:effectLst/>
            <a:latin typeface="UD デジタル 教科書体 NP-R" panose="02020400000000000000" pitchFamily="18" charset="-128"/>
            <a:ea typeface="UD デジタル 教科書体 NP-R" panose="02020400000000000000" pitchFamily="18" charset="-128"/>
          </a:endParaRPr>
        </a:p>
        <a:p>
          <a:pPr>
            <a:lnSpc>
              <a:spcPts val="2400"/>
            </a:lnSpc>
          </a:pPr>
          <a:r>
            <a:rPr lang="en-US" altLang="ja-JP" sz="2400">
              <a:effectLst/>
              <a:latin typeface="UD デジタル 教科書体 NP-R" panose="02020400000000000000" pitchFamily="18" charset="-128"/>
              <a:ea typeface="UD デジタル 教科書体 NP-R" panose="02020400000000000000" pitchFamily="18" charset="-128"/>
            </a:rPr>
            <a:t>※</a:t>
          </a:r>
          <a:r>
            <a:rPr lang="ja-JP" altLang="en-US" sz="2400">
              <a:effectLst/>
              <a:latin typeface="UD デジタル 教科書体 NP-R" panose="02020400000000000000" pitchFamily="18" charset="-128"/>
              <a:ea typeface="UD デジタル 教科書体 NP-R" panose="02020400000000000000" pitchFamily="18" charset="-128"/>
            </a:rPr>
            <a:t>「開設区分」が異なる際はよく注意して入力してください。</a:t>
          </a:r>
          <a:endParaRPr lang="en-US" altLang="ja-JP" sz="2400">
            <a:effectLst/>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0</xdr:col>
      <xdr:colOff>432955</xdr:colOff>
      <xdr:row>12</xdr:row>
      <xdr:rowOff>467592</xdr:rowOff>
    </xdr:from>
    <xdr:to>
      <xdr:col>10</xdr:col>
      <xdr:colOff>484909</xdr:colOff>
      <xdr:row>31</xdr:row>
      <xdr:rowOff>207819</xdr:rowOff>
    </xdr:to>
    <xdr:sp macro="" textlink="">
      <xdr:nvSpPr>
        <xdr:cNvPr id="10" name="角丸四角形 9"/>
        <xdr:cNvSpPr/>
      </xdr:nvSpPr>
      <xdr:spPr>
        <a:xfrm>
          <a:off x="432955" y="5126183"/>
          <a:ext cx="7723909" cy="5420591"/>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346364</xdr:colOff>
      <xdr:row>10</xdr:row>
      <xdr:rowOff>458933</xdr:rowOff>
    </xdr:from>
    <xdr:to>
      <xdr:col>15</xdr:col>
      <xdr:colOff>1259046</xdr:colOff>
      <xdr:row>12</xdr:row>
      <xdr:rowOff>441069</xdr:rowOff>
    </xdr:to>
    <xdr:sp macro="" textlink="">
      <xdr:nvSpPr>
        <xdr:cNvPr id="6" name="テキスト ボックス 5"/>
        <xdr:cNvSpPr txBox="1"/>
      </xdr:nvSpPr>
      <xdr:spPr>
        <a:xfrm>
          <a:off x="7083137" y="4199660"/>
          <a:ext cx="6264000" cy="900000"/>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（例）ホーム１の「増床」分に年度実績がなく、</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「増床」の定員分が「推定利用者数」の時</a:t>
          </a:r>
        </a:p>
      </xdr:txBody>
    </xdr:sp>
    <xdr:clientData/>
  </xdr:twoCellAnchor>
  <xdr:twoCellAnchor>
    <xdr:from>
      <xdr:col>0</xdr:col>
      <xdr:colOff>329047</xdr:colOff>
      <xdr:row>32</xdr:row>
      <xdr:rowOff>138547</xdr:rowOff>
    </xdr:from>
    <xdr:to>
      <xdr:col>10</xdr:col>
      <xdr:colOff>381001</xdr:colOff>
      <xdr:row>42</xdr:row>
      <xdr:rowOff>0</xdr:rowOff>
    </xdr:to>
    <xdr:sp macro="" textlink="">
      <xdr:nvSpPr>
        <xdr:cNvPr id="11" name="角丸四角形 10"/>
        <xdr:cNvSpPr/>
      </xdr:nvSpPr>
      <xdr:spPr>
        <a:xfrm>
          <a:off x="329047" y="10754592"/>
          <a:ext cx="7723909" cy="2632363"/>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606137</xdr:colOff>
      <xdr:row>40</xdr:row>
      <xdr:rowOff>43296</xdr:rowOff>
    </xdr:from>
    <xdr:to>
      <xdr:col>15</xdr:col>
      <xdr:colOff>1212272</xdr:colOff>
      <xdr:row>42</xdr:row>
      <xdr:rowOff>207818</xdr:rowOff>
    </xdr:to>
    <xdr:sp macro="" textlink="">
      <xdr:nvSpPr>
        <xdr:cNvPr id="8" name="テキスト ボックス 7"/>
        <xdr:cNvSpPr txBox="1"/>
      </xdr:nvSpPr>
      <xdr:spPr>
        <a:xfrm>
          <a:off x="6632864" y="12876069"/>
          <a:ext cx="6667499" cy="718704"/>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（例）ホーム２は、開設後の６月間以上</a:t>
          </a:r>
          <a:r>
            <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rPr>
            <a:t>1</a:t>
          </a: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年未満の時</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（「直近６月の利用者実績の数」の時）</a:t>
          </a:r>
        </a:p>
      </xdr:txBody>
    </xdr:sp>
    <xdr:clientData/>
  </xdr:twoCellAnchor>
  <xdr:twoCellAnchor>
    <xdr:from>
      <xdr:col>0</xdr:col>
      <xdr:colOff>294410</xdr:colOff>
      <xdr:row>42</xdr:row>
      <xdr:rowOff>207820</xdr:rowOff>
    </xdr:from>
    <xdr:to>
      <xdr:col>10</xdr:col>
      <xdr:colOff>346364</xdr:colOff>
      <xdr:row>52</xdr:row>
      <xdr:rowOff>69274</xdr:rowOff>
    </xdr:to>
    <xdr:sp macro="" textlink="">
      <xdr:nvSpPr>
        <xdr:cNvPr id="12" name="角丸四角形 11"/>
        <xdr:cNvSpPr/>
      </xdr:nvSpPr>
      <xdr:spPr>
        <a:xfrm>
          <a:off x="294410" y="13594775"/>
          <a:ext cx="7723909" cy="2632363"/>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623456</xdr:colOff>
      <xdr:row>49</xdr:row>
      <xdr:rowOff>60614</xdr:rowOff>
    </xdr:from>
    <xdr:to>
      <xdr:col>15</xdr:col>
      <xdr:colOff>1229591</xdr:colOff>
      <xdr:row>51</xdr:row>
      <xdr:rowOff>225136</xdr:rowOff>
    </xdr:to>
    <xdr:sp macro="" textlink="">
      <xdr:nvSpPr>
        <xdr:cNvPr id="13" name="テキスト ボックス 12"/>
        <xdr:cNvSpPr txBox="1"/>
      </xdr:nvSpPr>
      <xdr:spPr>
        <a:xfrm>
          <a:off x="6650183" y="15387205"/>
          <a:ext cx="6667499" cy="718704"/>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（例）ホーム</a:t>
          </a:r>
          <a:r>
            <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rPr>
            <a:t>3</a:t>
          </a: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は、「減床」後、年度実績がない場合</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（「減床後３月の利用者実績の数」の時）</a:t>
          </a:r>
        </a:p>
      </xdr:txBody>
    </xdr:sp>
    <xdr:clientData/>
  </xdr:twoCellAnchor>
  <xdr:twoCellAnchor>
    <xdr:from>
      <xdr:col>1</xdr:col>
      <xdr:colOff>173182</xdr:colOff>
      <xdr:row>21</xdr:row>
      <xdr:rowOff>112569</xdr:rowOff>
    </xdr:from>
    <xdr:to>
      <xdr:col>10</xdr:col>
      <xdr:colOff>571500</xdr:colOff>
      <xdr:row>22</xdr:row>
      <xdr:rowOff>225136</xdr:rowOff>
    </xdr:to>
    <xdr:sp macro="" textlink="">
      <xdr:nvSpPr>
        <xdr:cNvPr id="14" name="テキスト ボックス 13"/>
        <xdr:cNvSpPr txBox="1"/>
      </xdr:nvSpPr>
      <xdr:spPr>
        <a:xfrm>
          <a:off x="987137" y="7559387"/>
          <a:ext cx="7256318" cy="38965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a:lnSpc>
              <a:spcPts val="2400"/>
            </a:lnSpc>
          </a:pPr>
          <a:r>
            <a:rPr lang="ja-JP" altLang="en-US" sz="1800">
              <a:effectLst/>
              <a:latin typeface="UD デジタル 教科書体 NP-R" panose="02020400000000000000" pitchFamily="18" charset="-128"/>
              <a:ea typeface="UD デジタル 教科書体 NP-R" panose="02020400000000000000" pitchFamily="18" charset="-128"/>
            </a:rPr>
            <a:t>　</a:t>
          </a:r>
          <a:r>
            <a:rPr lang="en-US" altLang="ja-JP" sz="1800">
              <a:effectLst/>
              <a:latin typeface="UD デジタル 教科書体 NP-R" panose="02020400000000000000" pitchFamily="18" charset="-128"/>
              <a:ea typeface="UD デジタル 教科書体 NP-R" panose="02020400000000000000" pitchFamily="18" charset="-128"/>
            </a:rPr>
            <a:t>※</a:t>
          </a:r>
          <a:r>
            <a:rPr lang="ja-JP" altLang="en-US" sz="1800">
              <a:effectLst/>
              <a:latin typeface="UD デジタル 教科書体 NP-R" panose="02020400000000000000" pitchFamily="18" charset="-128"/>
              <a:ea typeface="UD デジタル 教科書体 NP-R" panose="02020400000000000000" pitchFamily="18" charset="-128"/>
            </a:rPr>
            <a:t>　年度実績のあるとものとないもので分けて入力になります。</a:t>
          </a:r>
          <a:endParaRPr lang="en-US" altLang="ja-JP" sz="1800">
            <a:effectLst/>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4</xdr:col>
      <xdr:colOff>51955</xdr:colOff>
      <xdr:row>29</xdr:row>
      <xdr:rowOff>95250</xdr:rowOff>
    </xdr:from>
    <xdr:to>
      <xdr:col>14</xdr:col>
      <xdr:colOff>329046</xdr:colOff>
      <xdr:row>30</xdr:row>
      <xdr:rowOff>207817</xdr:rowOff>
    </xdr:to>
    <xdr:sp macro="" textlink="">
      <xdr:nvSpPr>
        <xdr:cNvPr id="15" name="テキスト ボックス 14"/>
        <xdr:cNvSpPr txBox="1"/>
      </xdr:nvSpPr>
      <xdr:spPr>
        <a:xfrm>
          <a:off x="3931228" y="9880023"/>
          <a:ext cx="7256318" cy="38965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a:lnSpc>
              <a:spcPts val="2400"/>
            </a:lnSpc>
          </a:pPr>
          <a:r>
            <a:rPr lang="ja-JP" altLang="en-US" sz="1800">
              <a:effectLst/>
              <a:latin typeface="UD デジタル 教科書体 NP-R" panose="02020400000000000000" pitchFamily="18" charset="-128"/>
              <a:ea typeface="UD デジタル 教科書体 NP-R" panose="02020400000000000000" pitchFamily="18" charset="-128"/>
            </a:rPr>
            <a:t>　</a:t>
          </a:r>
          <a:r>
            <a:rPr lang="en-US" altLang="ja-JP" sz="1800">
              <a:effectLst/>
              <a:latin typeface="UD デジタル 教科書体 NP-R" panose="02020400000000000000" pitchFamily="18" charset="-128"/>
              <a:ea typeface="UD デジタル 教科書体 NP-R" panose="02020400000000000000" pitchFamily="18" charset="-128"/>
            </a:rPr>
            <a:t>※</a:t>
          </a:r>
          <a:r>
            <a:rPr lang="ja-JP" altLang="en-US" sz="1800">
              <a:effectLst/>
              <a:latin typeface="UD デジタル 教科書体 NP-R" panose="02020400000000000000" pitchFamily="18" charset="-128"/>
              <a:ea typeface="UD デジタル 教科書体 NP-R" panose="02020400000000000000" pitchFamily="18" charset="-128"/>
            </a:rPr>
            <a:t>　「推定」との時は、①の利用者数は定員数イコールになります。</a:t>
          </a:r>
          <a:endParaRPr lang="en-US" altLang="ja-JP" sz="1800">
            <a:effectLst/>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0</xdr:col>
      <xdr:colOff>69274</xdr:colOff>
      <xdr:row>52</xdr:row>
      <xdr:rowOff>225138</xdr:rowOff>
    </xdr:from>
    <xdr:to>
      <xdr:col>10</xdr:col>
      <xdr:colOff>121228</xdr:colOff>
      <xdr:row>71</xdr:row>
      <xdr:rowOff>86591</xdr:rowOff>
    </xdr:to>
    <xdr:sp macro="" textlink="">
      <xdr:nvSpPr>
        <xdr:cNvPr id="16" name="角丸四角形 15"/>
        <xdr:cNvSpPr/>
      </xdr:nvSpPr>
      <xdr:spPr>
        <a:xfrm>
          <a:off x="69274" y="16383002"/>
          <a:ext cx="7723909" cy="5126180"/>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103910</xdr:colOff>
      <xdr:row>69</xdr:row>
      <xdr:rowOff>86590</xdr:rowOff>
    </xdr:from>
    <xdr:to>
      <xdr:col>15</xdr:col>
      <xdr:colOff>1108365</xdr:colOff>
      <xdr:row>72</xdr:row>
      <xdr:rowOff>173181</xdr:rowOff>
    </xdr:to>
    <xdr:sp macro="" textlink="">
      <xdr:nvSpPr>
        <xdr:cNvPr id="17" name="テキスト ボックス 16"/>
        <xdr:cNvSpPr txBox="1"/>
      </xdr:nvSpPr>
      <xdr:spPr>
        <a:xfrm>
          <a:off x="5056910" y="20954999"/>
          <a:ext cx="8139546" cy="917864"/>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（例）ホーム４は２住居追加（定員３→５）後の</a:t>
          </a:r>
          <a:r>
            <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rPr>
            <a:t>11</a:t>
          </a: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カ月分（Ｅ）と、</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２住居追加（定員５→７）後、４カ月間（Ｆ）の時</a:t>
          </a:r>
        </a:p>
      </xdr:txBody>
    </xdr:sp>
    <xdr:clientData/>
  </xdr:twoCellAnchor>
  <xdr:twoCellAnchor>
    <xdr:from>
      <xdr:col>4</xdr:col>
      <xdr:colOff>294407</xdr:colOff>
      <xdr:row>24</xdr:row>
      <xdr:rowOff>69272</xdr:rowOff>
    </xdr:from>
    <xdr:to>
      <xdr:col>15</xdr:col>
      <xdr:colOff>0</xdr:colOff>
      <xdr:row>27</xdr:row>
      <xdr:rowOff>34636</xdr:rowOff>
    </xdr:to>
    <xdr:sp macro="" textlink="">
      <xdr:nvSpPr>
        <xdr:cNvPr id="19" name="テキスト ボックス 18"/>
        <xdr:cNvSpPr txBox="1"/>
      </xdr:nvSpPr>
      <xdr:spPr>
        <a:xfrm>
          <a:off x="4173680" y="8399317"/>
          <a:ext cx="7914411" cy="86591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2400"/>
            </a:lnSpc>
          </a:pPr>
          <a:r>
            <a:rPr lang="ja-JP" altLang="en-US" sz="2000">
              <a:effectLst/>
              <a:latin typeface="UD デジタル 教科書体 NP-R" panose="02020400000000000000" pitchFamily="18" charset="-128"/>
              <a:ea typeface="UD デジタル 教科書体 NP-R" panose="02020400000000000000" pitchFamily="18" charset="-128"/>
            </a:rPr>
            <a:t>　開設区分が「推定」「実⑥」「実⑫」「前３」となる場合は、</a:t>
          </a:r>
          <a:endParaRPr lang="en-US" altLang="ja-JP" sz="2000">
            <a:effectLst/>
            <a:latin typeface="UD デジタル 教科書体 NP-R" panose="02020400000000000000" pitchFamily="18" charset="-128"/>
            <a:ea typeface="UD デジタル 教科書体 NP-R" panose="02020400000000000000" pitchFamily="18" charset="-128"/>
          </a:endParaRPr>
        </a:p>
        <a:p>
          <a:pPr>
            <a:lnSpc>
              <a:spcPts val="2400"/>
            </a:lnSpc>
          </a:pPr>
          <a:r>
            <a:rPr lang="ja-JP" altLang="en-US" sz="2000">
              <a:effectLst/>
              <a:latin typeface="UD デジタル 教科書体 NP-R" panose="02020400000000000000" pitchFamily="18" charset="-128"/>
              <a:ea typeface="UD デジタル 教科書体 NP-R" panose="02020400000000000000" pitchFamily="18" charset="-128"/>
            </a:rPr>
            <a:t>　別添９－３も並行して入力してください。</a:t>
          </a:r>
          <a:endParaRPr lang="en-US" altLang="ja-JP" sz="2000">
            <a:effectLst/>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14</xdr:col>
      <xdr:colOff>570263</xdr:colOff>
      <xdr:row>23</xdr:row>
      <xdr:rowOff>145966</xdr:rowOff>
    </xdr:from>
    <xdr:to>
      <xdr:col>15</xdr:col>
      <xdr:colOff>51955</xdr:colOff>
      <xdr:row>24</xdr:row>
      <xdr:rowOff>277090</xdr:rowOff>
    </xdr:to>
    <xdr:sp macro="" textlink="">
      <xdr:nvSpPr>
        <xdr:cNvPr id="18" name="テキスト ボックス 17"/>
        <xdr:cNvSpPr txBox="1"/>
      </xdr:nvSpPr>
      <xdr:spPr>
        <a:xfrm>
          <a:off x="11428763" y="8146966"/>
          <a:ext cx="711283" cy="460169"/>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latin typeface="UD デジタル 教科書体 NP-R" panose="02020400000000000000" pitchFamily="18" charset="-128"/>
              <a:ea typeface="UD デジタル 教科書体 NP-R" panose="02020400000000000000" pitchFamily="18" charset="-128"/>
            </a:rPr>
            <a:t>⑤</a:t>
          </a:r>
        </a:p>
      </xdr:txBody>
    </xdr:sp>
    <xdr:clientData/>
  </xdr:twoCellAnchor>
  <xdr:twoCellAnchor>
    <xdr:from>
      <xdr:col>0</xdr:col>
      <xdr:colOff>710045</xdr:colOff>
      <xdr:row>7</xdr:row>
      <xdr:rowOff>346364</xdr:rowOff>
    </xdr:from>
    <xdr:to>
      <xdr:col>1</xdr:col>
      <xdr:colOff>675409</xdr:colOff>
      <xdr:row>17</xdr:row>
      <xdr:rowOff>69272</xdr:rowOff>
    </xdr:to>
    <xdr:cxnSp macro="">
      <xdr:nvCxnSpPr>
        <xdr:cNvPr id="22" name="直線矢印コネクタ 21"/>
        <xdr:cNvCxnSpPr/>
      </xdr:nvCxnSpPr>
      <xdr:spPr>
        <a:xfrm>
          <a:off x="710045" y="3030682"/>
          <a:ext cx="779319" cy="3377045"/>
        </a:xfrm>
        <a:prstGeom prst="straightConnector1">
          <a:avLst/>
        </a:prstGeom>
        <a:ln w="381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137308</xdr:colOff>
      <xdr:row>8</xdr:row>
      <xdr:rowOff>145967</xdr:rowOff>
    </xdr:from>
    <xdr:to>
      <xdr:col>1</xdr:col>
      <xdr:colOff>848591</xdr:colOff>
      <xdr:row>9</xdr:row>
      <xdr:rowOff>190500</xdr:rowOff>
    </xdr:to>
    <xdr:sp macro="" textlink="">
      <xdr:nvSpPr>
        <xdr:cNvPr id="4" name="テキスト ボックス 3"/>
        <xdr:cNvSpPr txBox="1"/>
      </xdr:nvSpPr>
      <xdr:spPr>
        <a:xfrm>
          <a:off x="951263" y="3263240"/>
          <a:ext cx="711283" cy="460169"/>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latin typeface="UD デジタル 教科書体 NP-R" panose="02020400000000000000" pitchFamily="18" charset="-128"/>
              <a:ea typeface="UD デジタル 教科書体 NP-R" panose="02020400000000000000" pitchFamily="18" charset="-128"/>
            </a:rPr>
            <a:t>④</a:t>
          </a:r>
        </a:p>
      </xdr:txBody>
    </xdr:sp>
    <xdr:clientData/>
  </xdr:twoCellAnchor>
  <xdr:twoCellAnchor>
    <xdr:from>
      <xdr:col>0</xdr:col>
      <xdr:colOff>640773</xdr:colOff>
      <xdr:row>0</xdr:row>
      <xdr:rowOff>138545</xdr:rowOff>
    </xdr:from>
    <xdr:to>
      <xdr:col>15</xdr:col>
      <xdr:colOff>969818</xdr:colOff>
      <xdr:row>7</xdr:row>
      <xdr:rowOff>363684</xdr:rowOff>
    </xdr:to>
    <xdr:sp macro="" textlink="">
      <xdr:nvSpPr>
        <xdr:cNvPr id="21" name="テキスト ボックス 20"/>
        <xdr:cNvSpPr txBox="1"/>
      </xdr:nvSpPr>
      <xdr:spPr>
        <a:xfrm>
          <a:off x="640773" y="138545"/>
          <a:ext cx="12417136" cy="2909457"/>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　</a:t>
          </a:r>
          <a:r>
            <a:rPr kumimoji="1" lang="ja-JP" altLang="en-US" sz="2000" b="1" u="sng">
              <a:solidFill>
                <a:schemeClr val="bg1"/>
              </a:solidFill>
              <a:latin typeface="UD デジタル 教科書体 NP-R" panose="02020400000000000000" pitchFamily="18" charset="-128"/>
              <a:ea typeface="UD デジタル 教科書体 NP-R" panose="02020400000000000000" pitchFamily="18" charset="-128"/>
            </a:rPr>
            <a:t>開設区分を選択する。</a:t>
          </a: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「年度」：</a:t>
          </a:r>
          <a:r>
            <a:rPr kumimoji="1" lang="ja-JP" altLang="en-US" sz="1600" b="1">
              <a:solidFill>
                <a:schemeClr val="bg1"/>
              </a:solidFill>
              <a:latin typeface="UD デジタル 教科書体 NP-R" panose="02020400000000000000" pitchFamily="18" charset="-128"/>
              <a:ea typeface="UD デジタル 教科書体 NP-R" panose="02020400000000000000" pitchFamily="18" charset="-128"/>
            </a:rPr>
            <a:t>前年度　（例：Ｒ３．４．１～Ｒ４．３．１延べ利用者数）</a:t>
          </a:r>
          <a:endParaRPr kumimoji="1" lang="en-US" altLang="ja-JP" sz="16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「推定」：</a:t>
          </a:r>
          <a:r>
            <a:rPr kumimoji="1" lang="ja-JP" altLang="en-US" sz="1600" b="1">
              <a:solidFill>
                <a:schemeClr val="bg1"/>
              </a:solidFill>
              <a:latin typeface="UD デジタル 教科書体 NP-R" panose="02020400000000000000" pitchFamily="18" charset="-128"/>
              <a:ea typeface="UD デジタル 教科書体 NP-R" panose="02020400000000000000" pitchFamily="18" charset="-128"/>
            </a:rPr>
            <a:t>新設または増床時点から６か月未満　（例：定員の０．９推定利用者数）</a:t>
          </a:r>
          <a:endParaRPr kumimoji="1" lang="en-US" altLang="ja-JP" sz="16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「実⑥」：</a:t>
          </a:r>
          <a:r>
            <a:rPr kumimoji="1" lang="ja-JP" altLang="en-US" sz="1600" b="1">
              <a:solidFill>
                <a:schemeClr val="bg1"/>
              </a:solidFill>
              <a:latin typeface="UD デジタル 教科書体 NP-R" panose="02020400000000000000" pitchFamily="18" charset="-128"/>
              <a:ea typeface="UD デジタル 教科書体 NP-R" panose="02020400000000000000" pitchFamily="18" charset="-128"/>
            </a:rPr>
            <a:t>新設または増床時点から６か月以上１年未満　（例：直近のＲ３．１０．１～Ｒ４．３．３１延べ利用者数）</a:t>
          </a:r>
          <a:endParaRPr kumimoji="1" lang="en-US" altLang="ja-JP" sz="16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「実⑫」：</a:t>
          </a:r>
          <a:r>
            <a:rPr kumimoji="1" lang="ja-JP" altLang="en-US" sz="1600" b="1">
              <a:solidFill>
                <a:schemeClr val="bg1"/>
              </a:solidFill>
              <a:latin typeface="UD デジタル 教科書体 NP-R" panose="02020400000000000000" pitchFamily="18" charset="-128"/>
              <a:ea typeface="UD デジタル 教科書体 NP-R" panose="02020400000000000000" pitchFamily="18" charset="-128"/>
            </a:rPr>
            <a:t>新設または増床時点から</a:t>
          </a:r>
          <a:r>
            <a:rPr kumimoji="1" lang="en-US" altLang="ja-JP" sz="1600" b="1">
              <a:solidFill>
                <a:schemeClr val="bg1"/>
              </a:solidFill>
              <a:latin typeface="UD デジタル 教科書体 NP-R" panose="02020400000000000000" pitchFamily="18" charset="-128"/>
              <a:ea typeface="UD デジタル 教科書体 NP-R" panose="02020400000000000000" pitchFamily="18" charset="-128"/>
            </a:rPr>
            <a:t>1</a:t>
          </a:r>
          <a:r>
            <a:rPr kumimoji="1" lang="ja-JP" altLang="en-US" sz="1600" b="1">
              <a:solidFill>
                <a:schemeClr val="bg1"/>
              </a:solidFill>
              <a:latin typeface="UD デジタル 教科書体 NP-R" panose="02020400000000000000" pitchFamily="18" charset="-128"/>
              <a:ea typeface="UD デジタル 教科書体 NP-R" panose="02020400000000000000" pitchFamily="18" charset="-128"/>
            </a:rPr>
            <a:t>年以上、年度実績がない間　（例：直近</a:t>
          </a:r>
          <a:r>
            <a:rPr kumimoji="1" lang="en-US" altLang="ja-JP" sz="1600" b="1">
              <a:solidFill>
                <a:schemeClr val="bg1"/>
              </a:solidFill>
              <a:latin typeface="UD デジタル 教科書体 NP-R" panose="02020400000000000000" pitchFamily="18" charset="-128"/>
              <a:ea typeface="UD デジタル 教科書体 NP-R" panose="02020400000000000000" pitchFamily="18" charset="-128"/>
            </a:rPr>
            <a:t>1</a:t>
          </a:r>
          <a:r>
            <a:rPr kumimoji="1" lang="ja-JP" altLang="en-US" sz="1600" b="1">
              <a:solidFill>
                <a:schemeClr val="bg1"/>
              </a:solidFill>
              <a:latin typeface="UD デジタル 教科書体 NP-R" panose="02020400000000000000" pitchFamily="18" charset="-128"/>
              <a:ea typeface="UD デジタル 教科書体 NP-R" panose="02020400000000000000" pitchFamily="18" charset="-128"/>
            </a:rPr>
            <a:t>年の延べ利用者数）</a:t>
          </a:r>
          <a:endParaRPr kumimoji="1" lang="en-US" altLang="ja-JP" sz="16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「前３」：</a:t>
          </a:r>
          <a:r>
            <a:rPr kumimoji="1" lang="ja-JP" altLang="en-US" sz="1600" b="1">
              <a:solidFill>
                <a:schemeClr val="bg1"/>
              </a:solidFill>
              <a:latin typeface="UD デジタル 教科書体 NP-R" panose="02020400000000000000" pitchFamily="18" charset="-128"/>
              <a:ea typeface="UD デジタル 教科書体 NP-R" panose="02020400000000000000" pitchFamily="18" charset="-128"/>
            </a:rPr>
            <a:t>減床後、３月以上、年度実績がない間　（例：減床後３月分の延べ利用者数）</a:t>
          </a:r>
          <a:endParaRPr kumimoji="1" lang="en-US" altLang="ja-JP" sz="16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endParaRPr kumimoji="1" lang="en-US" altLang="ja-JP" sz="16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r>
            <a:rPr kumimoji="1" lang="ja-JP" altLang="en-US" sz="1600" b="1">
              <a:solidFill>
                <a:schemeClr val="bg1"/>
              </a:solidFill>
              <a:latin typeface="UD デジタル 教科書体 NP-R" panose="02020400000000000000" pitchFamily="18" charset="-128"/>
              <a:ea typeface="UD デジタル 教科書体 NP-R" panose="02020400000000000000" pitchFamily="18" charset="-128"/>
            </a:rPr>
            <a:t>　</a:t>
          </a: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a:t>
          </a:r>
          <a:r>
            <a:rPr kumimoji="1" lang="ja-JP" altLang="en-US" sz="2000" b="1" u="sng">
              <a:solidFill>
                <a:schemeClr val="bg1"/>
              </a:solidFill>
              <a:latin typeface="UD デジタル 教科書体 NP-R" panose="02020400000000000000" pitchFamily="18" charset="-128"/>
              <a:ea typeface="UD デジタル 教科書体 NP-R" panose="02020400000000000000" pitchFamily="18" charset="-128"/>
            </a:rPr>
            <a:t>個人単位で居宅介護等を利用する場合（基準附則第</a:t>
          </a:r>
          <a:r>
            <a:rPr kumimoji="1" lang="en-US" altLang="ja-JP" sz="2000" b="1" u="sng">
              <a:solidFill>
                <a:schemeClr val="bg1"/>
              </a:solidFill>
              <a:latin typeface="UD デジタル 教科書体 NP-R" panose="02020400000000000000" pitchFamily="18" charset="-128"/>
              <a:ea typeface="UD デジタル 教科書体 NP-R" panose="02020400000000000000" pitchFamily="18" charset="-128"/>
            </a:rPr>
            <a:t>18</a:t>
          </a:r>
          <a:r>
            <a:rPr kumimoji="1" lang="ja-JP" altLang="en-US" sz="2000" b="1" u="sng">
              <a:solidFill>
                <a:schemeClr val="bg1"/>
              </a:solidFill>
              <a:latin typeface="UD デジタル 教科書体 NP-R" panose="02020400000000000000" pitchFamily="18" charset="-128"/>
              <a:ea typeface="UD デジタル 教科書体 NP-R" panose="02020400000000000000" pitchFamily="18" charset="-128"/>
            </a:rPr>
            <a:t>条の２）は、特例「〇」を選択する。</a:t>
          </a:r>
          <a:endParaRPr kumimoji="1" lang="en-US" altLang="ja-JP" sz="2000" b="1" u="sng">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r>
            <a:rPr kumimoji="1" lang="ja-JP" altLang="en-US" sz="2000" b="1" u="none">
              <a:solidFill>
                <a:schemeClr val="bg1"/>
              </a:solidFill>
              <a:latin typeface="UD デジタル 教科書体 NP-R" panose="02020400000000000000" pitchFamily="18" charset="-128"/>
              <a:ea typeface="UD デジタル 教科書体 NP-R" panose="02020400000000000000" pitchFamily="18" charset="-128"/>
            </a:rPr>
            <a:t>　　　　　　　　　　　　　　　　　　　　　　　　　　（</a:t>
          </a:r>
          <a:r>
            <a:rPr kumimoji="1" lang="ja-JP" altLang="en-US" sz="2000" b="1" u="sng">
              <a:solidFill>
                <a:schemeClr val="bg1"/>
              </a:solidFill>
              <a:latin typeface="UD デジタル 教科書体 NP-R" panose="02020400000000000000" pitchFamily="18" charset="-128"/>
              <a:ea typeface="UD デジタル 教科書体 NP-R" panose="02020400000000000000" pitchFamily="18" charset="-128"/>
            </a:rPr>
            <a:t>令和６年３月３１日までの経過措置）</a:t>
          </a:r>
        </a:p>
      </xdr:txBody>
    </xdr:sp>
    <xdr:clientData/>
  </xdr:twoCellAnchor>
  <xdr:twoCellAnchor>
    <xdr:from>
      <xdr:col>5</xdr:col>
      <xdr:colOff>155863</xdr:colOff>
      <xdr:row>7</xdr:row>
      <xdr:rowOff>294409</xdr:rowOff>
    </xdr:from>
    <xdr:to>
      <xdr:col>5</xdr:col>
      <xdr:colOff>242455</xdr:colOff>
      <xdr:row>13</xdr:row>
      <xdr:rowOff>17318</xdr:rowOff>
    </xdr:to>
    <xdr:cxnSp macro="">
      <xdr:nvCxnSpPr>
        <xdr:cNvPr id="23" name="直線矢印コネクタ 22"/>
        <xdr:cNvCxnSpPr/>
      </xdr:nvCxnSpPr>
      <xdr:spPr>
        <a:xfrm>
          <a:off x="4571999" y="2978727"/>
          <a:ext cx="86592" cy="2182091"/>
        </a:xfrm>
        <a:prstGeom prst="straightConnector1">
          <a:avLst/>
        </a:prstGeom>
        <a:ln w="381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138546</xdr:colOff>
      <xdr:row>72</xdr:row>
      <xdr:rowOff>259773</xdr:rowOff>
    </xdr:from>
    <xdr:to>
      <xdr:col>10</xdr:col>
      <xdr:colOff>190500</xdr:colOff>
      <xdr:row>95</xdr:row>
      <xdr:rowOff>138545</xdr:rowOff>
    </xdr:to>
    <xdr:sp macro="" textlink="">
      <xdr:nvSpPr>
        <xdr:cNvPr id="20" name="角丸四角形 19"/>
        <xdr:cNvSpPr/>
      </xdr:nvSpPr>
      <xdr:spPr>
        <a:xfrm>
          <a:off x="138546" y="21959455"/>
          <a:ext cx="7723909" cy="6251863"/>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432955</xdr:colOff>
      <xdr:row>82</xdr:row>
      <xdr:rowOff>34637</xdr:rowOff>
    </xdr:from>
    <xdr:to>
      <xdr:col>4</xdr:col>
      <xdr:colOff>155864</xdr:colOff>
      <xdr:row>84</xdr:row>
      <xdr:rowOff>207819</xdr:rowOff>
    </xdr:to>
    <xdr:sp macro="" textlink="">
      <xdr:nvSpPr>
        <xdr:cNvPr id="2" name="乗算 1"/>
        <xdr:cNvSpPr/>
      </xdr:nvSpPr>
      <xdr:spPr>
        <a:xfrm>
          <a:off x="3013364" y="24505228"/>
          <a:ext cx="1021773" cy="727364"/>
        </a:xfrm>
        <a:prstGeom prst="mathMultiply">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1627908</xdr:colOff>
      <xdr:row>93</xdr:row>
      <xdr:rowOff>225134</xdr:rowOff>
    </xdr:from>
    <xdr:to>
      <xdr:col>15</xdr:col>
      <xdr:colOff>1229590</xdr:colOff>
      <xdr:row>101</xdr:row>
      <xdr:rowOff>121226</xdr:rowOff>
    </xdr:to>
    <xdr:sp macro="" textlink="">
      <xdr:nvSpPr>
        <xdr:cNvPr id="24" name="テキスト ボックス 23"/>
        <xdr:cNvSpPr txBox="1"/>
      </xdr:nvSpPr>
      <xdr:spPr>
        <a:xfrm>
          <a:off x="2441863" y="27743725"/>
          <a:ext cx="10875818" cy="2112819"/>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（例）利用者の日数が、バラバラで１０行（パターン）以上ある場合の記入例</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a:t>
          </a:r>
          <a:r>
            <a:rPr kumimoji="1" lang="ja-JP" altLang="en-US" sz="1800" b="1">
              <a:solidFill>
                <a:schemeClr val="bg1"/>
              </a:solidFill>
              <a:latin typeface="UD デジタル 教科書体 NP-R" panose="02020400000000000000" pitchFamily="18" charset="-128"/>
              <a:ea typeface="UD デジタル 教科書体 NP-R" panose="02020400000000000000" pitchFamily="18" charset="-128"/>
            </a:rPr>
            <a:t>（もしくは、定員若しくは利用者が</a:t>
          </a:r>
          <a:r>
            <a:rPr kumimoji="1" lang="en-US" altLang="ja-JP" sz="1800" b="1">
              <a:solidFill>
                <a:schemeClr val="bg1"/>
              </a:solidFill>
              <a:latin typeface="UD デジタル 教科書体 NP-R" panose="02020400000000000000" pitchFamily="18" charset="-128"/>
              <a:ea typeface="UD デジタル 教科書体 NP-R" panose="02020400000000000000" pitchFamily="18" charset="-128"/>
            </a:rPr>
            <a:t>10</a:t>
          </a:r>
          <a:r>
            <a:rPr kumimoji="1" lang="ja-JP" altLang="en-US" sz="1800" b="1">
              <a:solidFill>
                <a:schemeClr val="bg1"/>
              </a:solidFill>
              <a:latin typeface="UD デジタル 教科書体 NP-R" panose="02020400000000000000" pitchFamily="18" charset="-128"/>
              <a:ea typeface="UD デジタル 教科書体 NP-R" panose="02020400000000000000" pitchFamily="18" charset="-128"/>
            </a:rPr>
            <a:t>人以上で、利用者ごとに入力をご希望の場合）</a:t>
          </a:r>
          <a:endParaRPr kumimoji="1" lang="en-US" altLang="ja-JP" sz="18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1800" b="1">
              <a:solidFill>
                <a:schemeClr val="bg1"/>
              </a:solidFill>
              <a:latin typeface="UD デジタル 教科書体 NP-R" panose="02020400000000000000" pitchFamily="18" charset="-128"/>
              <a:ea typeface="UD デジタル 教科書体 NP-R" panose="02020400000000000000" pitchFamily="18" charset="-128"/>
            </a:rPr>
            <a:t>　</a:t>
          </a:r>
          <a:endParaRPr kumimoji="1" lang="en-US" altLang="ja-JP" sz="18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1800" b="1">
              <a:solidFill>
                <a:schemeClr val="bg1"/>
              </a:solidFill>
              <a:latin typeface="UD デジタル 教科書体 NP-R" panose="02020400000000000000" pitchFamily="18" charset="-128"/>
              <a:ea typeface="UD デジタル 教科書体 NP-R" panose="02020400000000000000" pitchFamily="18" charset="-128"/>
            </a:rPr>
            <a:t>　　　</a:t>
          </a:r>
          <a:r>
            <a:rPr kumimoji="1" lang="ja-JP" altLang="en-US" sz="2000" b="1" u="sng">
              <a:solidFill>
                <a:schemeClr val="bg1"/>
              </a:solidFill>
              <a:latin typeface="UD デジタル 教科書体 NP-R" panose="02020400000000000000" pitchFamily="18" charset="-128"/>
              <a:ea typeface="UD デジタル 教科書体 NP-R" panose="02020400000000000000" pitchFamily="18" charset="-128"/>
            </a:rPr>
            <a:t>例のＧとＨの欄のように、同じ住居名で、複数の項目の欄をご利用ください。</a:t>
          </a:r>
          <a:endParaRPr kumimoji="1" lang="en-US" altLang="ja-JP" sz="2000" b="1" u="sng">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a:t>
          </a:r>
          <a:r>
            <a:rPr kumimoji="1" lang="ja-JP" altLang="en-US" sz="2000" b="1">
              <a:solidFill>
                <a:srgbClr val="FFC000"/>
              </a:solidFill>
              <a:latin typeface="UD デジタル 教科書体 NP-R" panose="02020400000000000000" pitchFamily="18" charset="-128"/>
              <a:ea typeface="UD デジタル 教科書体 NP-R" panose="02020400000000000000" pitchFamily="18" charset="-128"/>
            </a:rPr>
            <a:t>　</a:t>
          </a:r>
          <a:endParaRPr kumimoji="1" lang="en-US" altLang="ja-JP" sz="2000" b="1">
            <a:solidFill>
              <a:srgbClr val="FFC000"/>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rgbClr val="FFC000"/>
              </a:solidFill>
              <a:latin typeface="UD デジタル 教科書体 NP-R" panose="02020400000000000000" pitchFamily="18" charset="-128"/>
              <a:ea typeface="UD デジタル 教科書体 NP-R" panose="02020400000000000000" pitchFamily="18" charset="-128"/>
            </a:rPr>
            <a:t>（注意）定員の入力にはお気をつけください。（例：定員２１の場合）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171451</xdr:colOff>
      <xdr:row>25</xdr:row>
      <xdr:rowOff>38101</xdr:rowOff>
    </xdr:from>
    <xdr:to>
      <xdr:col>22</xdr:col>
      <xdr:colOff>133351</xdr:colOff>
      <xdr:row>30</xdr:row>
      <xdr:rowOff>247651</xdr:rowOff>
    </xdr:to>
    <xdr:sp macro="" textlink="">
      <xdr:nvSpPr>
        <xdr:cNvPr id="4" name="角丸四角形 3"/>
        <xdr:cNvSpPr/>
      </xdr:nvSpPr>
      <xdr:spPr>
        <a:xfrm>
          <a:off x="9906001" y="10725151"/>
          <a:ext cx="2190750" cy="1638300"/>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22</xdr:row>
      <xdr:rowOff>228600</xdr:rowOff>
    </xdr:from>
    <xdr:to>
      <xdr:col>33</xdr:col>
      <xdr:colOff>244200</xdr:colOff>
      <xdr:row>25</xdr:row>
      <xdr:rowOff>80850</xdr:rowOff>
    </xdr:to>
    <xdr:sp macro="" textlink="">
      <xdr:nvSpPr>
        <xdr:cNvPr id="5" name="テキスト ボックス 4"/>
        <xdr:cNvSpPr txBox="1"/>
      </xdr:nvSpPr>
      <xdr:spPr>
        <a:xfrm>
          <a:off x="11525250" y="9867900"/>
          <a:ext cx="6264000" cy="900000"/>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（例）ホーム１の「増床」分に年度実績がなく、</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4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「増床」の定員分が「推定利用者数」の時</a:t>
          </a:r>
        </a:p>
      </xdr:txBody>
    </xdr:sp>
    <xdr:clientData/>
  </xdr:twoCellAnchor>
  <xdr:twoCellAnchor>
    <xdr:from>
      <xdr:col>14</xdr:col>
      <xdr:colOff>57150</xdr:colOff>
      <xdr:row>12</xdr:row>
      <xdr:rowOff>114300</xdr:rowOff>
    </xdr:from>
    <xdr:to>
      <xdr:col>25</xdr:col>
      <xdr:colOff>381000</xdr:colOff>
      <xdr:row>14</xdr:row>
      <xdr:rowOff>95250</xdr:rowOff>
    </xdr:to>
    <xdr:sp macro="" textlink="">
      <xdr:nvSpPr>
        <xdr:cNvPr id="6" name="テキスト ボックス 5"/>
        <xdr:cNvSpPr txBox="1"/>
      </xdr:nvSpPr>
      <xdr:spPr>
        <a:xfrm>
          <a:off x="8191500" y="5943600"/>
          <a:ext cx="5619750" cy="74295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lnSpc>
              <a:spcPts val="2400"/>
            </a:lnSpc>
          </a:pPr>
          <a:r>
            <a:rPr lang="ja-JP" altLang="en-US" sz="2400">
              <a:effectLst/>
              <a:latin typeface="UD デジタル 教科書体 NP-R" panose="02020400000000000000" pitchFamily="18" charset="-128"/>
              <a:ea typeface="UD デジタル 教科書体 NP-R" panose="02020400000000000000" pitchFamily="18" charset="-128"/>
            </a:rPr>
            <a:t>↑　</a:t>
          </a:r>
          <a:endParaRPr lang="en-US" altLang="ja-JP" sz="2400">
            <a:effectLst/>
            <a:latin typeface="UD デジタル 教科書体 NP-R" panose="02020400000000000000" pitchFamily="18" charset="-128"/>
            <a:ea typeface="UD デジタル 教科書体 NP-R" panose="02020400000000000000" pitchFamily="18" charset="-128"/>
          </a:endParaRPr>
        </a:p>
        <a:p>
          <a:pPr>
            <a:lnSpc>
              <a:spcPts val="2400"/>
            </a:lnSpc>
          </a:pPr>
          <a:r>
            <a:rPr lang="ja-JP" altLang="en-US" sz="2400">
              <a:effectLst/>
              <a:latin typeface="UD デジタル 教科書体 NP-R" panose="02020400000000000000" pitchFamily="18" charset="-128"/>
              <a:ea typeface="UD デジタル 教科書体 NP-R" panose="02020400000000000000" pitchFamily="18" charset="-128"/>
            </a:rPr>
            <a:t>該当箇所へ入力すると、色がつきます。</a:t>
          </a:r>
          <a:endParaRPr lang="en-US" altLang="ja-JP" sz="2400">
            <a:effectLst/>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14</xdr:col>
      <xdr:colOff>57150</xdr:colOff>
      <xdr:row>19</xdr:row>
      <xdr:rowOff>76200</xdr:rowOff>
    </xdr:from>
    <xdr:to>
      <xdr:col>32</xdr:col>
      <xdr:colOff>95250</xdr:colOff>
      <xdr:row>21</xdr:row>
      <xdr:rowOff>266700</xdr:rowOff>
    </xdr:to>
    <xdr:sp macro="" textlink="">
      <xdr:nvSpPr>
        <xdr:cNvPr id="7" name="テキスト ボックス 6"/>
        <xdr:cNvSpPr txBox="1"/>
      </xdr:nvSpPr>
      <xdr:spPr>
        <a:xfrm>
          <a:off x="8191500" y="8572500"/>
          <a:ext cx="8934450" cy="9525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lnSpc>
              <a:spcPts val="2400"/>
            </a:lnSpc>
          </a:pPr>
          <a:r>
            <a:rPr lang="ja-JP" altLang="en-US" sz="2400">
              <a:effectLst/>
              <a:latin typeface="UD デジタル 教科書体 NP-R" panose="02020400000000000000" pitchFamily="18" charset="-128"/>
              <a:ea typeface="UD デジタル 教科書体 NP-R" panose="02020400000000000000" pitchFamily="18" charset="-128"/>
            </a:rPr>
            <a:t>↑　</a:t>
          </a:r>
          <a:endParaRPr lang="en-US" altLang="ja-JP" sz="2400">
            <a:effectLst/>
            <a:latin typeface="UD デジタル 教科書体 NP-R" panose="02020400000000000000" pitchFamily="18" charset="-128"/>
            <a:ea typeface="UD デジタル 教科書体 NP-R" panose="02020400000000000000" pitchFamily="18" charset="-128"/>
          </a:endParaRPr>
        </a:p>
        <a:p>
          <a:pPr>
            <a:lnSpc>
              <a:spcPts val="2400"/>
            </a:lnSpc>
          </a:pPr>
          <a:r>
            <a:rPr lang="ja-JP" altLang="en-US" sz="2400">
              <a:effectLst/>
              <a:latin typeface="UD デジタル 教科書体 NP-R" panose="02020400000000000000" pitchFamily="18" charset="-128"/>
              <a:ea typeface="UD デジタル 教科書体 NP-R" panose="02020400000000000000" pitchFamily="18" charset="-128"/>
            </a:rPr>
            <a:t>色付きセルと右上段「申請年・月」が一致するところが、</a:t>
          </a:r>
          <a:endParaRPr lang="en-US" altLang="ja-JP" sz="2400">
            <a:effectLst/>
            <a:latin typeface="UD デジタル 教科書体 NP-R" panose="02020400000000000000" pitchFamily="18" charset="-128"/>
            <a:ea typeface="UD デジタル 教科書体 NP-R" panose="02020400000000000000" pitchFamily="18" charset="-128"/>
          </a:endParaRPr>
        </a:p>
        <a:p>
          <a:pPr>
            <a:lnSpc>
              <a:spcPts val="2400"/>
            </a:lnSpc>
          </a:pPr>
          <a:r>
            <a:rPr lang="ja-JP" altLang="en-US" sz="2400">
              <a:effectLst/>
              <a:latin typeface="UD デジタル 教科書体 NP-R" panose="02020400000000000000" pitchFamily="18" charset="-128"/>
              <a:ea typeface="UD デジタル 教科書体 NP-R" panose="02020400000000000000" pitchFamily="18" charset="-128"/>
            </a:rPr>
            <a:t>別添９－１の「開設区分」と一致します。</a:t>
          </a:r>
          <a:endParaRPr lang="en-US" altLang="ja-JP" sz="2400">
            <a:effectLst/>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10</xdr:col>
      <xdr:colOff>438150</xdr:colOff>
      <xdr:row>109</xdr:row>
      <xdr:rowOff>552450</xdr:rowOff>
    </xdr:from>
    <xdr:to>
      <xdr:col>14</xdr:col>
      <xdr:colOff>495300</xdr:colOff>
      <xdr:row>112</xdr:row>
      <xdr:rowOff>57150</xdr:rowOff>
    </xdr:to>
    <xdr:sp macro="" textlink="">
      <xdr:nvSpPr>
        <xdr:cNvPr id="8" name="角丸四角形 7"/>
        <xdr:cNvSpPr/>
      </xdr:nvSpPr>
      <xdr:spPr>
        <a:xfrm>
          <a:off x="6438900" y="37566600"/>
          <a:ext cx="2190750" cy="971550"/>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404812</xdr:colOff>
      <xdr:row>55</xdr:row>
      <xdr:rowOff>133350</xdr:rowOff>
    </xdr:from>
    <xdr:to>
      <xdr:col>32</xdr:col>
      <xdr:colOff>309561</xdr:colOff>
      <xdr:row>57</xdr:row>
      <xdr:rowOff>280554</xdr:rowOff>
    </xdr:to>
    <xdr:sp macro="" textlink="">
      <xdr:nvSpPr>
        <xdr:cNvPr id="9" name="テキスト ボックス 8"/>
        <xdr:cNvSpPr txBox="1"/>
      </xdr:nvSpPr>
      <xdr:spPr>
        <a:xfrm>
          <a:off x="10572750" y="20421600"/>
          <a:ext cx="6524624" cy="718704"/>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（例）ホーム２は、開設後の６月間以上</a:t>
          </a:r>
          <a:r>
            <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rPr>
            <a:t>1</a:t>
          </a: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年未満の時</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（「直近６月の利用者実績の数」の時）</a:t>
          </a:r>
        </a:p>
      </xdr:txBody>
    </xdr:sp>
    <xdr:clientData/>
  </xdr:twoCellAnchor>
  <xdr:twoCellAnchor>
    <xdr:from>
      <xdr:col>23</xdr:col>
      <xdr:colOff>133350</xdr:colOff>
      <xdr:row>90</xdr:row>
      <xdr:rowOff>95250</xdr:rowOff>
    </xdr:from>
    <xdr:to>
      <xdr:col>36</xdr:col>
      <xdr:colOff>152399</xdr:colOff>
      <xdr:row>92</xdr:row>
      <xdr:rowOff>242454</xdr:rowOff>
    </xdr:to>
    <xdr:sp macro="" textlink="">
      <xdr:nvSpPr>
        <xdr:cNvPr id="10" name="テキスト ボックス 9"/>
        <xdr:cNvSpPr txBox="1"/>
      </xdr:nvSpPr>
      <xdr:spPr>
        <a:xfrm>
          <a:off x="12573000" y="31718250"/>
          <a:ext cx="6667499" cy="718704"/>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（例）ホーム</a:t>
          </a:r>
          <a:r>
            <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rPr>
            <a:t>3</a:t>
          </a: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は、「減床」後、年度実績がない場合</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（「減床後３月の利用者実績の数」の時）</a:t>
          </a:r>
        </a:p>
      </xdr:txBody>
    </xdr:sp>
    <xdr:clientData/>
  </xdr:twoCellAnchor>
  <xdr:twoCellAnchor>
    <xdr:from>
      <xdr:col>33</xdr:col>
      <xdr:colOff>400050</xdr:colOff>
      <xdr:row>93</xdr:row>
      <xdr:rowOff>114300</xdr:rowOff>
    </xdr:from>
    <xdr:to>
      <xdr:col>37</xdr:col>
      <xdr:colOff>0</xdr:colOff>
      <xdr:row>97</xdr:row>
      <xdr:rowOff>190500</xdr:rowOff>
    </xdr:to>
    <xdr:sp macro="" textlink="">
      <xdr:nvSpPr>
        <xdr:cNvPr id="11" name="角丸四角形 10"/>
        <xdr:cNvSpPr/>
      </xdr:nvSpPr>
      <xdr:spPr>
        <a:xfrm>
          <a:off x="17945100" y="32594550"/>
          <a:ext cx="1466850" cy="1219200"/>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285750</xdr:colOff>
      <xdr:row>127</xdr:row>
      <xdr:rowOff>209550</xdr:rowOff>
    </xdr:from>
    <xdr:to>
      <xdr:col>14</xdr:col>
      <xdr:colOff>342900</xdr:colOff>
      <xdr:row>131</xdr:row>
      <xdr:rowOff>38100</xdr:rowOff>
    </xdr:to>
    <xdr:sp macro="" textlink="">
      <xdr:nvSpPr>
        <xdr:cNvPr id="12" name="角丸四角形 11"/>
        <xdr:cNvSpPr/>
      </xdr:nvSpPr>
      <xdr:spPr>
        <a:xfrm>
          <a:off x="6286500" y="43567350"/>
          <a:ext cx="2190750" cy="971550"/>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152400</xdr:colOff>
      <xdr:row>162</xdr:row>
      <xdr:rowOff>38100</xdr:rowOff>
    </xdr:from>
    <xdr:to>
      <xdr:col>22</xdr:col>
      <xdr:colOff>114300</xdr:colOff>
      <xdr:row>165</xdr:row>
      <xdr:rowOff>38100</xdr:rowOff>
    </xdr:to>
    <xdr:sp macro="" textlink="">
      <xdr:nvSpPr>
        <xdr:cNvPr id="13" name="角丸四角形 12"/>
        <xdr:cNvSpPr/>
      </xdr:nvSpPr>
      <xdr:spPr>
        <a:xfrm>
          <a:off x="9886950" y="54673500"/>
          <a:ext cx="2190750" cy="971550"/>
        </a:xfrm>
        <a:prstGeom prst="roundRect">
          <a:avLst/>
        </a:prstGeom>
        <a:noFill/>
        <a:ln w="73025">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361950</xdr:colOff>
      <xdr:row>158</xdr:row>
      <xdr:rowOff>285750</xdr:rowOff>
    </xdr:from>
    <xdr:to>
      <xdr:col>29</xdr:col>
      <xdr:colOff>81396</xdr:colOff>
      <xdr:row>161</xdr:row>
      <xdr:rowOff>232064</xdr:rowOff>
    </xdr:to>
    <xdr:sp macro="" textlink="">
      <xdr:nvSpPr>
        <xdr:cNvPr id="15" name="テキスト ボックス 14"/>
        <xdr:cNvSpPr txBox="1"/>
      </xdr:nvSpPr>
      <xdr:spPr>
        <a:xfrm>
          <a:off x="7429500" y="53625750"/>
          <a:ext cx="8139546" cy="917864"/>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（例）ホーム４は２住居追加（定員３→５）後の</a:t>
          </a:r>
          <a:r>
            <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rPr>
            <a:t>11</a:t>
          </a: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カ月分（Ｅ）と、</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２住居追加（定員５→７）後、４カ月間（Ｆ）の時</a:t>
          </a:r>
        </a:p>
      </xdr:txBody>
    </xdr:sp>
    <xdr:clientData/>
  </xdr:twoCellAnchor>
  <xdr:twoCellAnchor>
    <xdr:from>
      <xdr:col>6</xdr:col>
      <xdr:colOff>247650</xdr:colOff>
      <xdr:row>113</xdr:row>
      <xdr:rowOff>171450</xdr:rowOff>
    </xdr:from>
    <xdr:to>
      <xdr:col>22</xdr:col>
      <xdr:colOff>405246</xdr:colOff>
      <xdr:row>116</xdr:row>
      <xdr:rowOff>79664</xdr:rowOff>
    </xdr:to>
    <xdr:sp macro="" textlink="">
      <xdr:nvSpPr>
        <xdr:cNvPr id="16" name="テキスト ボックス 15"/>
        <xdr:cNvSpPr txBox="1"/>
      </xdr:nvSpPr>
      <xdr:spPr>
        <a:xfrm>
          <a:off x="4229100" y="39243000"/>
          <a:ext cx="8139546" cy="917864"/>
        </a:xfrm>
        <a:prstGeom prst="rect">
          <a:avLst/>
        </a:prstGeom>
        <a:solidFill>
          <a:srgbClr val="00CC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（例）ホーム４は２住居追加（定員３→５）後の</a:t>
          </a:r>
          <a:r>
            <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rPr>
            <a:t>11</a:t>
          </a: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カ月分（Ｅ）と、</a:t>
          </a:r>
          <a:endParaRPr kumimoji="1" lang="en-US" altLang="ja-JP" sz="2000" b="1">
            <a:solidFill>
              <a:schemeClr val="bg1"/>
            </a:solidFill>
            <a:latin typeface="UD デジタル 教科書体 NP-R" panose="02020400000000000000" pitchFamily="18" charset="-128"/>
            <a:ea typeface="UD デジタル 教科書体 NP-R" panose="02020400000000000000" pitchFamily="18" charset="-128"/>
          </a:endParaRPr>
        </a:p>
        <a:p>
          <a:pPr>
            <a:lnSpc>
              <a:spcPts val="2300"/>
            </a:lnSpc>
          </a:pPr>
          <a:r>
            <a:rPr kumimoji="1" lang="ja-JP" altLang="en-US" sz="2000" b="1">
              <a:solidFill>
                <a:schemeClr val="bg1"/>
              </a:solidFill>
              <a:latin typeface="UD デジタル 教科書体 NP-R" panose="02020400000000000000" pitchFamily="18" charset="-128"/>
              <a:ea typeface="UD デジタル 教科書体 NP-R" panose="02020400000000000000" pitchFamily="18" charset="-128"/>
            </a:rPr>
            <a:t>　　　２住居追加（定員５→７）後、４カ月間（Ｆ）の時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43143</xdr:colOff>
      <xdr:row>1</xdr:row>
      <xdr:rowOff>33618</xdr:rowOff>
    </xdr:from>
    <xdr:to>
      <xdr:col>4</xdr:col>
      <xdr:colOff>796318</xdr:colOff>
      <xdr:row>4</xdr:row>
      <xdr:rowOff>212912</xdr:rowOff>
    </xdr:to>
    <xdr:sp macro="" textlink="">
      <xdr:nvSpPr>
        <xdr:cNvPr id="2" name="正方形/長方形 1"/>
        <xdr:cNvSpPr/>
      </xdr:nvSpPr>
      <xdr:spPr>
        <a:xfrm>
          <a:off x="2100543" y="205068"/>
          <a:ext cx="1324675" cy="655544"/>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・「別添９」の夜間支援の利用者数と一致</a:t>
          </a: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790575</xdr:colOff>
      <xdr:row>4</xdr:row>
      <xdr:rowOff>0</xdr:rowOff>
    </xdr:from>
    <xdr:to>
      <xdr:col>5</xdr:col>
      <xdr:colOff>238125</xdr:colOff>
      <xdr:row>5</xdr:row>
      <xdr:rowOff>190500</xdr:rowOff>
    </xdr:to>
    <xdr:cxnSp macro="">
      <xdr:nvCxnSpPr>
        <xdr:cNvPr id="3" name="直線矢印コネクタ 4"/>
        <xdr:cNvCxnSpPr>
          <a:cxnSpLocks noChangeShapeType="1"/>
        </xdr:cNvCxnSpPr>
      </xdr:nvCxnSpPr>
      <xdr:spPr bwMode="auto">
        <a:xfrm>
          <a:off x="3429000" y="685800"/>
          <a:ext cx="2381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19050</xdr:colOff>
      <xdr:row>5</xdr:row>
      <xdr:rowOff>333375</xdr:rowOff>
    </xdr:from>
    <xdr:to>
      <xdr:col>5</xdr:col>
      <xdr:colOff>752475</xdr:colOff>
      <xdr:row>10</xdr:row>
      <xdr:rowOff>85725</xdr:rowOff>
    </xdr:to>
    <xdr:sp macro="" textlink="">
      <xdr:nvSpPr>
        <xdr:cNvPr id="4" name="円/楕円 61"/>
        <xdr:cNvSpPr>
          <a:spLocks noChangeArrowheads="1"/>
        </xdr:cNvSpPr>
      </xdr:nvSpPr>
      <xdr:spPr bwMode="auto">
        <a:xfrm>
          <a:off x="3448050" y="1028700"/>
          <a:ext cx="666750" cy="7715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511828</xdr:colOff>
      <xdr:row>2</xdr:row>
      <xdr:rowOff>89647</xdr:rowOff>
    </xdr:from>
    <xdr:to>
      <xdr:col>10</xdr:col>
      <xdr:colOff>347383</xdr:colOff>
      <xdr:row>4</xdr:row>
      <xdr:rowOff>0</xdr:rowOff>
    </xdr:to>
    <xdr:sp macro="" textlink="">
      <xdr:nvSpPr>
        <xdr:cNvPr id="5" name="正方形/長方形 4"/>
        <xdr:cNvSpPr/>
      </xdr:nvSpPr>
      <xdr:spPr>
        <a:xfrm>
          <a:off x="5312428" y="432547"/>
          <a:ext cx="1892955" cy="253253"/>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504825</xdr:colOff>
      <xdr:row>4</xdr:row>
      <xdr:rowOff>0</xdr:rowOff>
    </xdr:from>
    <xdr:to>
      <xdr:col>8</xdr:col>
      <xdr:colOff>952500</xdr:colOff>
      <xdr:row>4</xdr:row>
      <xdr:rowOff>219075</xdr:rowOff>
    </xdr:to>
    <xdr:cxnSp macro="">
      <xdr:nvCxnSpPr>
        <xdr:cNvPr id="6" name="直線矢印コネクタ 9"/>
        <xdr:cNvCxnSpPr>
          <a:cxnSpLocks noChangeShapeType="1"/>
          <a:stCxn id="5" idx="2"/>
        </xdr:cNvCxnSpPr>
      </xdr:nvCxnSpPr>
      <xdr:spPr bwMode="auto">
        <a:xfrm flipH="1">
          <a:off x="5991225" y="685800"/>
          <a:ext cx="180975" cy="1714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885825</xdr:colOff>
      <xdr:row>4</xdr:row>
      <xdr:rowOff>323850</xdr:rowOff>
    </xdr:from>
    <xdr:to>
      <xdr:col>10</xdr:col>
      <xdr:colOff>904875</xdr:colOff>
      <xdr:row>5</xdr:row>
      <xdr:rowOff>352425</xdr:rowOff>
    </xdr:to>
    <xdr:sp macro="" textlink="">
      <xdr:nvSpPr>
        <xdr:cNvPr id="7" name="円/楕円 73"/>
        <xdr:cNvSpPr>
          <a:spLocks noChangeArrowheads="1"/>
        </xdr:cNvSpPr>
      </xdr:nvSpPr>
      <xdr:spPr bwMode="auto">
        <a:xfrm>
          <a:off x="4114800" y="857250"/>
          <a:ext cx="3429000" cy="171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156882</xdr:colOff>
      <xdr:row>4</xdr:row>
      <xdr:rowOff>60931</xdr:rowOff>
    </xdr:from>
    <xdr:to>
      <xdr:col>2</xdr:col>
      <xdr:colOff>1194967</xdr:colOff>
      <xdr:row>12</xdr:row>
      <xdr:rowOff>96651</xdr:rowOff>
    </xdr:to>
    <xdr:sp macro="" textlink="">
      <xdr:nvSpPr>
        <xdr:cNvPr id="8" name="正方形/長方形 7"/>
        <xdr:cNvSpPr/>
      </xdr:nvSpPr>
      <xdr:spPr>
        <a:xfrm>
          <a:off x="156882" y="746731"/>
          <a:ext cx="1904860" cy="140732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942975</xdr:colOff>
      <xdr:row>5</xdr:row>
      <xdr:rowOff>323850</xdr:rowOff>
    </xdr:from>
    <xdr:to>
      <xdr:col>11</xdr:col>
      <xdr:colOff>914400</xdr:colOff>
      <xdr:row>11</xdr:row>
      <xdr:rowOff>19050</xdr:rowOff>
    </xdr:to>
    <xdr:sp macro="" textlink="">
      <xdr:nvSpPr>
        <xdr:cNvPr id="9" name="円/楕円 70"/>
        <xdr:cNvSpPr>
          <a:spLocks noChangeArrowheads="1"/>
        </xdr:cNvSpPr>
      </xdr:nvSpPr>
      <xdr:spPr bwMode="auto">
        <a:xfrm>
          <a:off x="7543800" y="1028700"/>
          <a:ext cx="685800" cy="8763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276225</xdr:colOff>
      <xdr:row>13</xdr:row>
      <xdr:rowOff>19050</xdr:rowOff>
    </xdr:from>
    <xdr:to>
      <xdr:col>8</xdr:col>
      <xdr:colOff>552450</xdr:colOff>
      <xdr:row>17</xdr:row>
      <xdr:rowOff>352425</xdr:rowOff>
    </xdr:to>
    <xdr:sp macro="" textlink="">
      <xdr:nvSpPr>
        <xdr:cNvPr id="10" name="円/楕円 66"/>
        <xdr:cNvSpPr>
          <a:spLocks noChangeArrowheads="1"/>
        </xdr:cNvSpPr>
      </xdr:nvSpPr>
      <xdr:spPr bwMode="auto">
        <a:xfrm>
          <a:off x="5076825" y="2247900"/>
          <a:ext cx="962025" cy="8382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380439</xdr:colOff>
      <xdr:row>17</xdr:row>
      <xdr:rowOff>365591</xdr:rowOff>
    </xdr:from>
    <xdr:to>
      <xdr:col>6</xdr:col>
      <xdr:colOff>1026597</xdr:colOff>
      <xdr:row>19</xdr:row>
      <xdr:rowOff>39498</xdr:rowOff>
    </xdr:to>
    <xdr:sp macro="" textlink="">
      <xdr:nvSpPr>
        <xdr:cNvPr id="11" name="正方形/長方形 10"/>
        <xdr:cNvSpPr/>
      </xdr:nvSpPr>
      <xdr:spPr>
        <a:xfrm>
          <a:off x="3809439" y="3089741"/>
          <a:ext cx="989058" cy="2073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514350</xdr:colOff>
      <xdr:row>15</xdr:row>
      <xdr:rowOff>285750</xdr:rowOff>
    </xdr:from>
    <xdr:to>
      <xdr:col>7</xdr:col>
      <xdr:colOff>209550</xdr:colOff>
      <xdr:row>17</xdr:row>
      <xdr:rowOff>361950</xdr:rowOff>
    </xdr:to>
    <xdr:cxnSp macro="">
      <xdr:nvCxnSpPr>
        <xdr:cNvPr id="12" name="直線矢印コネクタ 28"/>
        <xdr:cNvCxnSpPr>
          <a:cxnSpLocks noChangeShapeType="1"/>
        </xdr:cNvCxnSpPr>
      </xdr:nvCxnSpPr>
      <xdr:spPr bwMode="auto">
        <a:xfrm flipV="1">
          <a:off x="4629150" y="2743200"/>
          <a:ext cx="3810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1228725</xdr:colOff>
      <xdr:row>9</xdr:row>
      <xdr:rowOff>228600</xdr:rowOff>
    </xdr:from>
    <xdr:to>
      <xdr:col>9</xdr:col>
      <xdr:colOff>123825</xdr:colOff>
      <xdr:row>10</xdr:row>
      <xdr:rowOff>209550</xdr:rowOff>
    </xdr:to>
    <xdr:cxnSp macro="">
      <xdr:nvCxnSpPr>
        <xdr:cNvPr id="13" name="直線矢印コネクタ 31"/>
        <xdr:cNvCxnSpPr>
          <a:cxnSpLocks noChangeShapeType="1"/>
        </xdr:cNvCxnSpPr>
      </xdr:nvCxnSpPr>
      <xdr:spPr bwMode="auto">
        <a:xfrm flipV="1">
          <a:off x="2057400" y="1714500"/>
          <a:ext cx="4238625" cy="1714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171450</xdr:colOff>
      <xdr:row>8</xdr:row>
      <xdr:rowOff>200025</xdr:rowOff>
    </xdr:from>
    <xdr:to>
      <xdr:col>9</xdr:col>
      <xdr:colOff>581025</xdr:colOff>
      <xdr:row>10</xdr:row>
      <xdr:rowOff>85725</xdr:rowOff>
    </xdr:to>
    <xdr:sp macro="" textlink="">
      <xdr:nvSpPr>
        <xdr:cNvPr id="14" name="円/楕円 64"/>
        <xdr:cNvSpPr>
          <a:spLocks noChangeArrowheads="1"/>
        </xdr:cNvSpPr>
      </xdr:nvSpPr>
      <xdr:spPr bwMode="auto">
        <a:xfrm>
          <a:off x="6343650" y="1543050"/>
          <a:ext cx="409575" cy="2571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5</xdr:row>
      <xdr:rowOff>323850</xdr:rowOff>
    </xdr:from>
    <xdr:to>
      <xdr:col>10</xdr:col>
      <xdr:colOff>676275</xdr:colOff>
      <xdr:row>11</xdr:row>
      <xdr:rowOff>28575</xdr:rowOff>
    </xdr:to>
    <xdr:sp macro="" textlink="">
      <xdr:nvSpPr>
        <xdr:cNvPr id="15" name="角丸四角形 36"/>
        <xdr:cNvSpPr>
          <a:spLocks noChangeArrowheads="1"/>
        </xdr:cNvSpPr>
      </xdr:nvSpPr>
      <xdr:spPr bwMode="auto">
        <a:xfrm>
          <a:off x="4162425" y="1028700"/>
          <a:ext cx="3371850" cy="88582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180273</xdr:colOff>
      <xdr:row>13</xdr:row>
      <xdr:rowOff>139372</xdr:rowOff>
    </xdr:from>
    <xdr:to>
      <xdr:col>6</xdr:col>
      <xdr:colOff>611560</xdr:colOff>
      <xdr:row>16</xdr:row>
      <xdr:rowOff>272722</xdr:rowOff>
    </xdr:to>
    <xdr:sp macro="" textlink="">
      <xdr:nvSpPr>
        <xdr:cNvPr id="16" name="正方形/長方形 15"/>
        <xdr:cNvSpPr/>
      </xdr:nvSpPr>
      <xdr:spPr>
        <a:xfrm>
          <a:off x="2923473" y="2368222"/>
          <a:ext cx="1802887" cy="542925"/>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638175</xdr:colOff>
      <xdr:row>10</xdr:row>
      <xdr:rowOff>333375</xdr:rowOff>
    </xdr:from>
    <xdr:to>
      <xdr:col>7</xdr:col>
      <xdr:colOff>123825</xdr:colOff>
      <xdr:row>14</xdr:row>
      <xdr:rowOff>361950</xdr:rowOff>
    </xdr:to>
    <xdr:cxnSp macro="">
      <xdr:nvCxnSpPr>
        <xdr:cNvPr id="17" name="直線矢印コネクタ 38"/>
        <xdr:cNvCxnSpPr>
          <a:cxnSpLocks noChangeShapeType="1"/>
        </xdr:cNvCxnSpPr>
      </xdr:nvCxnSpPr>
      <xdr:spPr bwMode="auto">
        <a:xfrm flipV="1">
          <a:off x="4752975" y="1885950"/>
          <a:ext cx="171450" cy="685800"/>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1038225</xdr:colOff>
      <xdr:row>35</xdr:row>
      <xdr:rowOff>19050</xdr:rowOff>
    </xdr:from>
    <xdr:to>
      <xdr:col>10</xdr:col>
      <xdr:colOff>857250</xdr:colOff>
      <xdr:row>42</xdr:row>
      <xdr:rowOff>76200</xdr:rowOff>
    </xdr:to>
    <xdr:sp macro="" textlink="">
      <xdr:nvSpPr>
        <xdr:cNvPr id="18" name="円/楕円 61"/>
        <xdr:cNvSpPr>
          <a:spLocks noChangeArrowheads="1"/>
        </xdr:cNvSpPr>
      </xdr:nvSpPr>
      <xdr:spPr bwMode="auto">
        <a:xfrm>
          <a:off x="6858000" y="6019800"/>
          <a:ext cx="685800" cy="12573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35579</xdr:colOff>
      <xdr:row>39</xdr:row>
      <xdr:rowOff>89086</xdr:rowOff>
    </xdr:from>
    <xdr:to>
      <xdr:col>8</xdr:col>
      <xdr:colOff>685799</xdr:colOff>
      <xdr:row>41</xdr:row>
      <xdr:rowOff>132789</xdr:rowOff>
    </xdr:to>
    <xdr:sp macro="" textlink="">
      <xdr:nvSpPr>
        <xdr:cNvPr id="19" name="正方形/長方形 18"/>
        <xdr:cNvSpPr/>
      </xdr:nvSpPr>
      <xdr:spPr>
        <a:xfrm>
          <a:off x="4836179" y="6775636"/>
          <a:ext cx="1336020" cy="386603"/>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733425</xdr:colOff>
      <xdr:row>37</xdr:row>
      <xdr:rowOff>57150</xdr:rowOff>
    </xdr:from>
    <xdr:to>
      <xdr:col>9</xdr:col>
      <xdr:colOff>876300</xdr:colOff>
      <xdr:row>39</xdr:row>
      <xdr:rowOff>66675</xdr:rowOff>
    </xdr:to>
    <xdr:cxnSp macro="">
      <xdr:nvCxnSpPr>
        <xdr:cNvPr id="20" name="直線矢印コネクタ 46"/>
        <xdr:cNvCxnSpPr>
          <a:cxnSpLocks noChangeShapeType="1"/>
        </xdr:cNvCxnSpPr>
      </xdr:nvCxnSpPr>
      <xdr:spPr bwMode="auto">
        <a:xfrm flipV="1">
          <a:off x="6172200" y="6400800"/>
          <a:ext cx="685800" cy="35242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35</xdr:row>
      <xdr:rowOff>38100</xdr:rowOff>
    </xdr:from>
    <xdr:to>
      <xdr:col>6</xdr:col>
      <xdr:colOff>990600</xdr:colOff>
      <xdr:row>40</xdr:row>
      <xdr:rowOff>104775</xdr:rowOff>
    </xdr:to>
    <xdr:sp macro="" textlink="">
      <xdr:nvSpPr>
        <xdr:cNvPr id="21" name="円/楕円 61"/>
        <xdr:cNvSpPr>
          <a:spLocks noChangeArrowheads="1"/>
        </xdr:cNvSpPr>
      </xdr:nvSpPr>
      <xdr:spPr bwMode="auto">
        <a:xfrm>
          <a:off x="4114800" y="6038850"/>
          <a:ext cx="685800" cy="9239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173271</xdr:colOff>
      <xdr:row>40</xdr:row>
      <xdr:rowOff>110798</xdr:rowOff>
    </xdr:from>
    <xdr:to>
      <xdr:col>5</xdr:col>
      <xdr:colOff>1021136</xdr:colOff>
      <xdr:row>42</xdr:row>
      <xdr:rowOff>143715</xdr:rowOff>
    </xdr:to>
    <xdr:sp macro="" textlink="">
      <xdr:nvSpPr>
        <xdr:cNvPr id="22" name="正方形/長方形 21"/>
        <xdr:cNvSpPr/>
      </xdr:nvSpPr>
      <xdr:spPr>
        <a:xfrm>
          <a:off x="2916471" y="6968798"/>
          <a:ext cx="1200290" cy="3758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1009650</xdr:colOff>
      <xdr:row>39</xdr:row>
      <xdr:rowOff>152400</xdr:rowOff>
    </xdr:from>
    <xdr:to>
      <xdr:col>6</xdr:col>
      <xdr:colOff>314325</xdr:colOff>
      <xdr:row>41</xdr:row>
      <xdr:rowOff>152400</xdr:rowOff>
    </xdr:to>
    <xdr:cxnSp macro="">
      <xdr:nvCxnSpPr>
        <xdr:cNvPr id="23" name="直線矢印コネクタ 52"/>
        <xdr:cNvCxnSpPr>
          <a:cxnSpLocks noChangeShapeType="1"/>
        </xdr:cNvCxnSpPr>
      </xdr:nvCxnSpPr>
      <xdr:spPr bwMode="auto">
        <a:xfrm flipV="1">
          <a:off x="4114800" y="6838950"/>
          <a:ext cx="3143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333375</xdr:colOff>
      <xdr:row>41</xdr:row>
      <xdr:rowOff>152400</xdr:rowOff>
    </xdr:from>
    <xdr:to>
      <xdr:col>8</xdr:col>
      <xdr:colOff>295275</xdr:colOff>
      <xdr:row>46</xdr:row>
      <xdr:rowOff>19050</xdr:rowOff>
    </xdr:to>
    <xdr:sp macro="" textlink="">
      <xdr:nvSpPr>
        <xdr:cNvPr id="24" name="円/楕円 61"/>
        <xdr:cNvSpPr>
          <a:spLocks noChangeArrowheads="1"/>
        </xdr:cNvSpPr>
      </xdr:nvSpPr>
      <xdr:spPr bwMode="auto">
        <a:xfrm>
          <a:off x="5133975" y="7181850"/>
          <a:ext cx="647700"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295275</xdr:colOff>
      <xdr:row>43</xdr:row>
      <xdr:rowOff>161925</xdr:rowOff>
    </xdr:from>
    <xdr:to>
      <xdr:col>8</xdr:col>
      <xdr:colOff>838200</xdr:colOff>
      <xdr:row>44</xdr:row>
      <xdr:rowOff>180975</xdr:rowOff>
    </xdr:to>
    <xdr:cxnSp macro="">
      <xdr:nvCxnSpPr>
        <xdr:cNvPr id="25" name="直線矢印コネクタ 60"/>
        <xdr:cNvCxnSpPr>
          <a:cxnSpLocks noChangeShapeType="1"/>
          <a:endCxn id="24" idx="6"/>
        </xdr:cNvCxnSpPr>
      </xdr:nvCxnSpPr>
      <xdr:spPr bwMode="auto">
        <a:xfrm flipH="1" flipV="1">
          <a:off x="5781675" y="7534275"/>
          <a:ext cx="3905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871537</xdr:colOff>
      <xdr:row>43</xdr:row>
      <xdr:rowOff>157302</xdr:rowOff>
    </xdr:from>
    <xdr:to>
      <xdr:col>10</xdr:col>
      <xdr:colOff>467704</xdr:colOff>
      <xdr:row>46</xdr:row>
      <xdr:rowOff>21710</xdr:rowOff>
    </xdr:to>
    <xdr:sp macro="" textlink="">
      <xdr:nvSpPr>
        <xdr:cNvPr id="26" name="正方形/長方形 25"/>
        <xdr:cNvSpPr/>
      </xdr:nvSpPr>
      <xdr:spPr>
        <a:xfrm>
          <a:off x="6176962" y="7529652"/>
          <a:ext cx="1148742" cy="378758"/>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522754</xdr:colOff>
      <xdr:row>12</xdr:row>
      <xdr:rowOff>63732</xdr:rowOff>
    </xdr:from>
    <xdr:to>
      <xdr:col>11</xdr:col>
      <xdr:colOff>123683</xdr:colOff>
      <xdr:row>13</xdr:row>
      <xdr:rowOff>134049</xdr:rowOff>
    </xdr:to>
    <xdr:sp macro="" textlink="">
      <xdr:nvSpPr>
        <xdr:cNvPr id="27" name="正方形/長方形 26"/>
        <xdr:cNvSpPr/>
      </xdr:nvSpPr>
      <xdr:spPr>
        <a:xfrm>
          <a:off x="6694954" y="2121132"/>
          <a:ext cx="972529" cy="24176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76200</xdr:colOff>
      <xdr:row>10</xdr:row>
      <xdr:rowOff>85725</xdr:rowOff>
    </xdr:from>
    <xdr:to>
      <xdr:col>11</xdr:col>
      <xdr:colOff>200025</xdr:colOff>
      <xdr:row>12</xdr:row>
      <xdr:rowOff>76200</xdr:rowOff>
    </xdr:to>
    <xdr:cxnSp macro="">
      <xdr:nvCxnSpPr>
        <xdr:cNvPr id="28" name="直線矢印コネクタ 46"/>
        <xdr:cNvCxnSpPr>
          <a:cxnSpLocks noChangeShapeType="1"/>
        </xdr:cNvCxnSpPr>
      </xdr:nvCxnSpPr>
      <xdr:spPr bwMode="auto">
        <a:xfrm flipV="1">
          <a:off x="6934200" y="1800225"/>
          <a:ext cx="809625"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457199</xdr:colOff>
      <xdr:row>15</xdr:row>
      <xdr:rowOff>152400</xdr:rowOff>
    </xdr:from>
    <xdr:to>
      <xdr:col>5</xdr:col>
      <xdr:colOff>600075</xdr:colOff>
      <xdr:row>16</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15</xdr:row>
      <xdr:rowOff>306043</xdr:rowOff>
    </xdr:from>
    <xdr:to>
      <xdr:col>7</xdr:col>
      <xdr:colOff>108497</xdr:colOff>
      <xdr:row>16</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17</xdr:row>
      <xdr:rowOff>0</xdr:rowOff>
    </xdr:from>
    <xdr:to>
      <xdr:col>6</xdr:col>
      <xdr:colOff>7620</xdr:colOff>
      <xdr:row>18</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4.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5.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3.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
  <sheetViews>
    <sheetView view="pageBreakPreview" zoomScale="80" zoomScaleNormal="80" zoomScaleSheetLayoutView="80" workbookViewId="0">
      <selection activeCell="CB16" sqref="CB16"/>
    </sheetView>
  </sheetViews>
  <sheetFormatPr defaultColWidth="1.25" defaultRowHeight="14.25" x14ac:dyDescent="0.4"/>
  <cols>
    <col min="1" max="1" width="4.25" style="109" bestFit="1" customWidth="1"/>
    <col min="2" max="2" width="1.25" style="109"/>
    <col min="3" max="3" width="7.25" style="109" customWidth="1"/>
    <col min="4" max="4" width="19.625" style="109" customWidth="1"/>
    <col min="5" max="7" width="1.25" style="109"/>
    <col min="8" max="8" width="3.375" style="109" customWidth="1"/>
    <col min="9" max="12" width="1.25" style="109"/>
    <col min="13" max="13" width="4.25" style="109" customWidth="1"/>
    <col min="14" max="15" width="1.25" style="109"/>
    <col min="16" max="16" width="2" style="109" customWidth="1"/>
    <col min="17" max="17" width="3.75" style="109" customWidth="1"/>
    <col min="18" max="26" width="1.25" style="109"/>
    <col min="27" max="27" width="3.375" style="109" customWidth="1"/>
    <col min="28" max="30" width="1.25" style="109"/>
    <col min="31" max="32" width="3.75" style="109" customWidth="1"/>
    <col min="33" max="36" width="1.25" style="109"/>
    <col min="37" max="47" width="1.25" style="109" customWidth="1"/>
    <col min="48" max="73" width="1.25" style="109"/>
    <col min="74" max="74" width="4.25" style="109" bestFit="1" customWidth="1"/>
    <col min="75" max="328" width="1.25" style="109"/>
    <col min="329" max="330" width="0" style="109" hidden="1" customWidth="1"/>
    <col min="331" max="584" width="1.25" style="109"/>
    <col min="585" max="586" width="0" style="109" hidden="1" customWidth="1"/>
    <col min="587" max="840" width="1.25" style="109"/>
    <col min="841" max="842" width="0" style="109" hidden="1" customWidth="1"/>
    <col min="843" max="1096" width="1.25" style="109"/>
    <col min="1097" max="1098" width="0" style="109" hidden="1" customWidth="1"/>
    <col min="1099" max="1352" width="1.25" style="109"/>
    <col min="1353" max="1354" width="0" style="109" hidden="1" customWidth="1"/>
    <col min="1355" max="1608" width="1.25" style="109"/>
    <col min="1609" max="1610" width="0" style="109" hidden="1" customWidth="1"/>
    <col min="1611" max="1864" width="1.25" style="109"/>
    <col min="1865" max="1866" width="0" style="109" hidden="1" customWidth="1"/>
    <col min="1867" max="2120" width="1.25" style="109"/>
    <col min="2121" max="2122" width="0" style="109" hidden="1" customWidth="1"/>
    <col min="2123" max="2376" width="1.25" style="109"/>
    <col min="2377" max="2378" width="0" style="109" hidden="1" customWidth="1"/>
    <col min="2379" max="2632" width="1.25" style="109"/>
    <col min="2633" max="2634" width="0" style="109" hidden="1" customWidth="1"/>
    <col min="2635" max="2888" width="1.25" style="109"/>
    <col min="2889" max="2890" width="0" style="109" hidden="1" customWidth="1"/>
    <col min="2891" max="3144" width="1.25" style="109"/>
    <col min="3145" max="3146" width="0" style="109" hidden="1" customWidth="1"/>
    <col min="3147" max="3400" width="1.25" style="109"/>
    <col min="3401" max="3402" width="0" style="109" hidden="1" customWidth="1"/>
    <col min="3403" max="3656" width="1.25" style="109"/>
    <col min="3657" max="3658" width="0" style="109" hidden="1" customWidth="1"/>
    <col min="3659" max="3912" width="1.25" style="109"/>
    <col min="3913" max="3914" width="0" style="109" hidden="1" customWidth="1"/>
    <col min="3915" max="4168" width="1.25" style="109"/>
    <col min="4169" max="4170" width="0" style="109" hidden="1" customWidth="1"/>
    <col min="4171" max="4424" width="1.25" style="109"/>
    <col min="4425" max="4426" width="0" style="109" hidden="1" customWidth="1"/>
    <col min="4427" max="4680" width="1.25" style="109"/>
    <col min="4681" max="4682" width="0" style="109" hidden="1" customWidth="1"/>
    <col min="4683" max="4936" width="1.25" style="109"/>
    <col min="4937" max="4938" width="0" style="109" hidden="1" customWidth="1"/>
    <col min="4939" max="5192" width="1.25" style="109"/>
    <col min="5193" max="5194" width="0" style="109" hidden="1" customWidth="1"/>
    <col min="5195" max="5448" width="1.25" style="109"/>
    <col min="5449" max="5450" width="0" style="109" hidden="1" customWidth="1"/>
    <col min="5451" max="5704" width="1.25" style="109"/>
    <col min="5705" max="5706" width="0" style="109" hidden="1" customWidth="1"/>
    <col min="5707" max="5960" width="1.25" style="109"/>
    <col min="5961" max="5962" width="0" style="109" hidden="1" customWidth="1"/>
    <col min="5963" max="6216" width="1.25" style="109"/>
    <col min="6217" max="6218" width="0" style="109" hidden="1" customWidth="1"/>
    <col min="6219" max="6472" width="1.25" style="109"/>
    <col min="6473" max="6474" width="0" style="109" hidden="1" customWidth="1"/>
    <col min="6475" max="6728" width="1.25" style="109"/>
    <col min="6729" max="6730" width="0" style="109" hidden="1" customWidth="1"/>
    <col min="6731" max="6984" width="1.25" style="109"/>
    <col min="6985" max="6986" width="0" style="109" hidden="1" customWidth="1"/>
    <col min="6987" max="7240" width="1.25" style="109"/>
    <col min="7241" max="7242" width="0" style="109" hidden="1" customWidth="1"/>
    <col min="7243" max="7496" width="1.25" style="109"/>
    <col min="7497" max="7498" width="0" style="109" hidden="1" customWidth="1"/>
    <col min="7499" max="7752" width="1.25" style="109"/>
    <col min="7753" max="7754" width="0" style="109" hidden="1" customWidth="1"/>
    <col min="7755" max="8008" width="1.25" style="109"/>
    <col min="8009" max="8010" width="0" style="109" hidden="1" customWidth="1"/>
    <col min="8011" max="8264" width="1.25" style="109"/>
    <col min="8265" max="8266" width="0" style="109" hidden="1" customWidth="1"/>
    <col min="8267" max="8520" width="1.25" style="109"/>
    <col min="8521" max="8522" width="0" style="109" hidden="1" customWidth="1"/>
    <col min="8523" max="8776" width="1.25" style="109"/>
    <col min="8777" max="8778" width="0" style="109" hidden="1" customWidth="1"/>
    <col min="8779" max="9032" width="1.25" style="109"/>
    <col min="9033" max="9034" width="0" style="109" hidden="1" customWidth="1"/>
    <col min="9035" max="9288" width="1.25" style="109"/>
    <col min="9289" max="9290" width="0" style="109" hidden="1" customWidth="1"/>
    <col min="9291" max="9544" width="1.25" style="109"/>
    <col min="9545" max="9546" width="0" style="109" hidden="1" customWidth="1"/>
    <col min="9547" max="9800" width="1.25" style="109"/>
    <col min="9801" max="9802" width="0" style="109" hidden="1" customWidth="1"/>
    <col min="9803" max="10056" width="1.25" style="109"/>
    <col min="10057" max="10058" width="0" style="109" hidden="1" customWidth="1"/>
    <col min="10059" max="10312" width="1.25" style="109"/>
    <col min="10313" max="10314" width="0" style="109" hidden="1" customWidth="1"/>
    <col min="10315" max="10568" width="1.25" style="109"/>
    <col min="10569" max="10570" width="0" style="109" hidden="1" customWidth="1"/>
    <col min="10571" max="10824" width="1.25" style="109"/>
    <col min="10825" max="10826" width="0" style="109" hidden="1" customWidth="1"/>
    <col min="10827" max="11080" width="1.25" style="109"/>
    <col min="11081" max="11082" width="0" style="109" hidden="1" customWidth="1"/>
    <col min="11083" max="11336" width="1.25" style="109"/>
    <col min="11337" max="11338" width="0" style="109" hidden="1" customWidth="1"/>
    <col min="11339" max="11592" width="1.25" style="109"/>
    <col min="11593" max="11594" width="0" style="109" hidden="1" customWidth="1"/>
    <col min="11595" max="11848" width="1.25" style="109"/>
    <col min="11849" max="11850" width="0" style="109" hidden="1" customWidth="1"/>
    <col min="11851" max="12104" width="1.25" style="109"/>
    <col min="12105" max="12106" width="0" style="109" hidden="1" customWidth="1"/>
    <col min="12107" max="12360" width="1.25" style="109"/>
    <col min="12361" max="12362" width="0" style="109" hidden="1" customWidth="1"/>
    <col min="12363" max="12616" width="1.25" style="109"/>
    <col min="12617" max="12618" width="0" style="109" hidden="1" customWidth="1"/>
    <col min="12619" max="12872" width="1.25" style="109"/>
    <col min="12873" max="12874" width="0" style="109" hidden="1" customWidth="1"/>
    <col min="12875" max="13128" width="1.25" style="109"/>
    <col min="13129" max="13130" width="0" style="109" hidden="1" customWidth="1"/>
    <col min="13131" max="13384" width="1.25" style="109"/>
    <col min="13385" max="13386" width="0" style="109" hidden="1" customWidth="1"/>
    <col min="13387" max="13640" width="1.25" style="109"/>
    <col min="13641" max="13642" width="0" style="109" hidden="1" customWidth="1"/>
    <col min="13643" max="13896" width="1.25" style="109"/>
    <col min="13897" max="13898" width="0" style="109" hidden="1" customWidth="1"/>
    <col min="13899" max="14152" width="1.25" style="109"/>
    <col min="14153" max="14154" width="0" style="109" hidden="1" customWidth="1"/>
    <col min="14155" max="14408" width="1.25" style="109"/>
    <col min="14409" max="14410" width="0" style="109" hidden="1" customWidth="1"/>
    <col min="14411" max="14664" width="1.25" style="109"/>
    <col min="14665" max="14666" width="0" style="109" hidden="1" customWidth="1"/>
    <col min="14667" max="14920" width="1.25" style="109"/>
    <col min="14921" max="14922" width="0" style="109" hidden="1" customWidth="1"/>
    <col min="14923" max="15176" width="1.25" style="109"/>
    <col min="15177" max="15178" width="0" style="109" hidden="1" customWidth="1"/>
    <col min="15179" max="15432" width="1.25" style="109"/>
    <col min="15433" max="15434" width="0" style="109" hidden="1" customWidth="1"/>
    <col min="15435" max="15688" width="1.25" style="109"/>
    <col min="15689" max="15690" width="0" style="109" hidden="1" customWidth="1"/>
    <col min="15691" max="15944" width="1.25" style="109"/>
    <col min="15945" max="15946" width="0" style="109" hidden="1" customWidth="1"/>
    <col min="15947" max="16200" width="1.25" style="109"/>
    <col min="16201" max="16202" width="0" style="109" hidden="1" customWidth="1"/>
    <col min="16203" max="16384" width="1.25" style="109"/>
  </cols>
  <sheetData>
    <row r="1" spans="1:154" s="107" customFormat="1" ht="17.25" customHeight="1" thickBot="1" x14ac:dyDescent="0.45">
      <c r="A1" s="107" t="s">
        <v>510</v>
      </c>
      <c r="BU1" s="107" t="s">
        <v>133</v>
      </c>
    </row>
    <row r="2" spans="1:154" s="108" customFormat="1" ht="19.5" customHeight="1" thickBot="1" x14ac:dyDescent="0.45">
      <c r="AZ2" s="562" t="s">
        <v>37</v>
      </c>
      <c r="BA2" s="562"/>
      <c r="BB2" s="562"/>
      <c r="BC2" s="563"/>
      <c r="BD2" s="564"/>
      <c r="BE2" s="565"/>
      <c r="BF2" s="562" t="s">
        <v>4</v>
      </c>
      <c r="BG2" s="562"/>
      <c r="BH2" s="562"/>
      <c r="BI2" s="563"/>
      <c r="BJ2" s="564"/>
      <c r="BK2" s="565"/>
      <c r="BL2" s="562" t="s">
        <v>38</v>
      </c>
      <c r="BM2" s="562"/>
      <c r="BN2" s="562"/>
      <c r="BO2" s="563"/>
      <c r="BP2" s="564"/>
      <c r="BQ2" s="565"/>
      <c r="BR2" s="562" t="s">
        <v>121</v>
      </c>
      <c r="BS2" s="562"/>
      <c r="BT2" s="562"/>
      <c r="BU2" s="231"/>
      <c r="BV2" s="237" t="str">
        <f>IF(E7="","－",E7)</f>
        <v>－</v>
      </c>
    </row>
    <row r="3" spans="1:154" ht="30.75" customHeight="1" x14ac:dyDescent="0.4">
      <c r="A3" s="559" t="s">
        <v>170</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0" t="s">
        <v>227</v>
      </c>
      <c r="BV3" s="550"/>
      <c r="BW3" s="550"/>
      <c r="BX3" s="550"/>
      <c r="BY3" s="550"/>
      <c r="BZ3" s="550"/>
      <c r="CA3" s="550"/>
      <c r="CB3" s="550"/>
      <c r="CC3" s="550"/>
      <c r="CD3" s="550"/>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0"/>
      <c r="DY3" s="550"/>
      <c r="DZ3" s="550"/>
      <c r="EA3" s="550"/>
      <c r="EB3" s="550"/>
      <c r="EC3" s="550"/>
      <c r="ED3" s="550"/>
      <c r="EE3" s="550"/>
      <c r="EF3" s="550"/>
      <c r="EG3" s="550"/>
      <c r="EH3" s="550"/>
      <c r="EI3" s="550"/>
      <c r="EJ3" s="550"/>
      <c r="EK3" s="550"/>
      <c r="EL3" s="550"/>
      <c r="EM3" s="550"/>
      <c r="EN3" s="550"/>
      <c r="EO3" s="550"/>
      <c r="EP3" s="550"/>
      <c r="EQ3" s="550"/>
    </row>
    <row r="4" spans="1:154" ht="18.75" customHeight="1" x14ac:dyDescent="0.4">
      <c r="A4" s="551" t="s">
        <v>203</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c r="BF4" s="551"/>
      <c r="BG4" s="551"/>
      <c r="BH4" s="551"/>
      <c r="BI4" s="551"/>
      <c r="BJ4" s="551"/>
      <c r="BK4" s="551"/>
      <c r="BL4" s="551"/>
      <c r="BM4" s="551"/>
      <c r="BN4" s="551"/>
      <c r="BO4" s="551"/>
      <c r="BP4" s="551"/>
      <c r="BQ4" s="551"/>
      <c r="BR4" s="551"/>
      <c r="BS4" s="551"/>
      <c r="BT4" s="551"/>
      <c r="BU4" s="550"/>
      <c r="BV4" s="550"/>
      <c r="BW4" s="550"/>
      <c r="BX4" s="550"/>
      <c r="BY4" s="550"/>
      <c r="BZ4" s="550"/>
      <c r="CA4" s="550"/>
      <c r="CB4" s="550"/>
      <c r="CC4" s="550"/>
      <c r="CD4" s="550"/>
      <c r="CE4" s="550"/>
      <c r="CF4" s="550"/>
      <c r="CG4" s="550"/>
      <c r="CH4" s="550"/>
      <c r="CI4" s="550"/>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0"/>
      <c r="DX4" s="550"/>
      <c r="DY4" s="550"/>
      <c r="DZ4" s="550"/>
      <c r="EA4" s="550"/>
      <c r="EB4" s="550"/>
      <c r="EC4" s="550"/>
      <c r="ED4" s="550"/>
      <c r="EE4" s="550"/>
      <c r="EF4" s="550"/>
      <c r="EG4" s="550"/>
      <c r="EH4" s="550"/>
      <c r="EI4" s="550"/>
      <c r="EJ4" s="550"/>
      <c r="EK4" s="550"/>
      <c r="EL4" s="550"/>
      <c r="EM4" s="550"/>
      <c r="EN4" s="550"/>
      <c r="EO4" s="550"/>
      <c r="EP4" s="550"/>
      <c r="EQ4" s="550"/>
    </row>
    <row r="5" spans="1:154" ht="19.5" customHeight="1" x14ac:dyDescent="0.4"/>
    <row r="6" spans="1:154" ht="20.25" customHeight="1" x14ac:dyDescent="0.4">
      <c r="A6" s="543">
        <v>1</v>
      </c>
      <c r="B6" s="544"/>
      <c r="C6" s="110" t="s">
        <v>41</v>
      </c>
      <c r="D6" s="111"/>
      <c r="E6" s="558"/>
      <c r="F6" s="558"/>
      <c r="G6" s="558"/>
      <c r="H6" s="558"/>
      <c r="I6" s="558"/>
      <c r="J6" s="558"/>
      <c r="K6" s="558"/>
      <c r="L6" s="558"/>
      <c r="M6" s="558"/>
      <c r="N6" s="558"/>
      <c r="O6" s="558"/>
      <c r="P6" s="558"/>
      <c r="Q6" s="579" t="s">
        <v>42</v>
      </c>
      <c r="R6" s="580"/>
      <c r="S6" s="581"/>
      <c r="T6" s="582">
        <f>E42</f>
        <v>0</v>
      </c>
      <c r="U6" s="583"/>
      <c r="V6" s="583"/>
      <c r="W6" s="583"/>
      <c r="X6" s="583"/>
      <c r="Y6" s="583"/>
      <c r="Z6" s="583"/>
      <c r="AA6" s="583"/>
      <c r="AB6" s="580"/>
      <c r="AC6" s="581"/>
      <c r="AM6" s="584"/>
      <c r="AN6" s="584"/>
      <c r="AO6" s="584"/>
      <c r="AP6" s="584"/>
      <c r="AQ6" s="578" t="s">
        <v>44</v>
      </c>
      <c r="AR6" s="578"/>
      <c r="AS6" s="578"/>
      <c r="AT6" s="578"/>
      <c r="AU6" s="578"/>
      <c r="AV6" s="578"/>
      <c r="AW6" s="578"/>
      <c r="AX6" s="578"/>
      <c r="AY6" s="578"/>
      <c r="AZ6" s="578"/>
      <c r="BA6" s="578"/>
      <c r="BB6" s="578"/>
      <c r="BC6" s="578"/>
      <c r="BD6" s="578"/>
      <c r="BE6" s="578"/>
      <c r="BF6" s="578"/>
      <c r="BG6" s="578"/>
      <c r="BH6" s="578"/>
      <c r="BU6" s="561" t="s">
        <v>31</v>
      </c>
      <c r="BV6" s="561"/>
      <c r="BW6" s="561"/>
      <c r="BX6" s="561"/>
      <c r="BY6" s="561"/>
      <c r="BZ6" s="561"/>
      <c r="CA6" s="561"/>
      <c r="CB6" s="561"/>
      <c r="CC6" s="561"/>
      <c r="CD6" s="561"/>
      <c r="CE6" s="561"/>
      <c r="CF6" s="561"/>
      <c r="CG6" s="561"/>
      <c r="CH6" s="561"/>
      <c r="CI6" s="561"/>
      <c r="CJ6" s="561"/>
      <c r="CK6" s="561"/>
      <c r="CL6" s="561"/>
      <c r="CM6" s="561"/>
      <c r="CN6" s="561"/>
      <c r="CO6" s="561"/>
      <c r="CP6" s="561"/>
      <c r="CQ6" s="561"/>
      <c r="CR6" s="561"/>
      <c r="CS6" s="561"/>
      <c r="CT6" s="561"/>
      <c r="CU6" s="561"/>
      <c r="CV6" s="561"/>
      <c r="CW6" s="561"/>
      <c r="CX6" s="561"/>
      <c r="CY6" s="561"/>
      <c r="CZ6" s="561"/>
      <c r="DA6" s="561"/>
      <c r="DB6" s="561"/>
      <c r="DC6" s="561"/>
      <c r="DD6" s="561"/>
      <c r="DE6" s="561"/>
      <c r="DF6" s="561"/>
      <c r="DG6" s="561"/>
      <c r="DH6" s="561"/>
      <c r="DI6" s="561"/>
      <c r="DJ6" s="561"/>
      <c r="DK6" s="561"/>
      <c r="DL6" s="561"/>
      <c r="DM6" s="561"/>
      <c r="DN6" s="561"/>
      <c r="DO6" s="561"/>
      <c r="DP6" s="561"/>
      <c r="DQ6" s="561"/>
      <c r="DR6" s="561"/>
      <c r="DS6" s="561"/>
      <c r="DT6" s="561"/>
      <c r="DU6" s="561"/>
      <c r="DV6" s="561"/>
      <c r="DW6" s="561"/>
      <c r="DX6" s="561"/>
      <c r="DY6" s="561"/>
      <c r="DZ6" s="561"/>
      <c r="EA6" s="561"/>
      <c r="EB6" s="561"/>
      <c r="EC6" s="561"/>
      <c r="ED6" s="561"/>
      <c r="EE6" s="561"/>
      <c r="EF6" s="561"/>
      <c r="EG6" s="561"/>
      <c r="EH6" s="561"/>
      <c r="EI6" s="561"/>
      <c r="EJ6" s="561"/>
      <c r="EK6" s="561"/>
      <c r="EL6" s="561"/>
      <c r="EM6" s="561"/>
      <c r="EN6" s="561"/>
      <c r="EO6" s="561"/>
      <c r="EP6" s="561"/>
      <c r="EQ6" s="561"/>
      <c r="ER6" s="561"/>
    </row>
    <row r="7" spans="1:154" ht="21.75" customHeight="1" thickBot="1" x14ac:dyDescent="0.45">
      <c r="A7" s="543">
        <v>2</v>
      </c>
      <c r="B7" s="544"/>
      <c r="C7" s="110" t="s">
        <v>45</v>
      </c>
      <c r="D7" s="112"/>
      <c r="E7" s="554"/>
      <c r="F7" s="555"/>
      <c r="G7" s="555"/>
      <c r="H7" s="555"/>
      <c r="I7" s="555"/>
      <c r="J7" s="555"/>
      <c r="K7" s="555"/>
      <c r="L7" s="555"/>
      <c r="M7" s="556"/>
      <c r="N7" s="555"/>
      <c r="O7" s="555"/>
      <c r="P7" s="557"/>
      <c r="AM7" s="575"/>
      <c r="AN7" s="576"/>
      <c r="AO7" s="576"/>
      <c r="AP7" s="577"/>
      <c r="AQ7" s="578" t="s">
        <v>46</v>
      </c>
      <c r="AR7" s="578"/>
      <c r="AS7" s="578"/>
      <c r="AT7" s="578"/>
      <c r="AU7" s="578"/>
      <c r="AV7" s="578"/>
      <c r="AW7" s="578"/>
      <c r="AX7" s="578"/>
      <c r="AY7" s="578"/>
      <c r="AZ7" s="578"/>
      <c r="BA7" s="578"/>
      <c r="BB7" s="578"/>
      <c r="BC7" s="578"/>
      <c r="BD7" s="578"/>
      <c r="BE7" s="578"/>
      <c r="BF7" s="578"/>
      <c r="BG7" s="578"/>
      <c r="BH7" s="578"/>
      <c r="BU7" s="560" t="s">
        <v>127</v>
      </c>
      <c r="BV7" s="560"/>
      <c r="BW7" s="560"/>
      <c r="BX7" s="560"/>
      <c r="BY7" s="560"/>
      <c r="BZ7" s="560"/>
      <c r="CA7" s="560"/>
      <c r="CB7" s="560"/>
      <c r="CC7" s="560"/>
      <c r="CD7" s="560"/>
      <c r="CE7" s="560"/>
      <c r="CF7" s="560"/>
      <c r="CG7" s="560"/>
      <c r="CH7" s="560"/>
      <c r="CI7" s="560"/>
      <c r="CJ7" s="560"/>
      <c r="CK7" s="560"/>
      <c r="CL7" s="560"/>
      <c r="CM7" s="560"/>
      <c r="CN7" s="560"/>
      <c r="CO7" s="560"/>
      <c r="CP7" s="560"/>
      <c r="CQ7" s="560"/>
      <c r="CR7" s="560"/>
      <c r="CS7" s="560"/>
      <c r="CT7" s="560"/>
      <c r="CU7" s="560"/>
      <c r="CV7" s="560"/>
      <c r="CW7" s="560"/>
      <c r="CX7" s="560"/>
      <c r="CY7" s="560"/>
      <c r="CZ7" s="560"/>
      <c r="DA7" s="560"/>
      <c r="DB7" s="560"/>
      <c r="DC7" s="560"/>
      <c r="DD7" s="560"/>
      <c r="DE7" s="560"/>
      <c r="DF7" s="560"/>
      <c r="DG7" s="560"/>
      <c r="DH7" s="560"/>
      <c r="DI7" s="560"/>
      <c r="DJ7" s="560"/>
      <c r="DK7" s="560"/>
      <c r="DL7" s="560"/>
      <c r="DM7" s="560"/>
      <c r="DN7" s="560"/>
      <c r="DO7" s="560"/>
      <c r="DP7" s="560"/>
      <c r="DQ7" s="560"/>
      <c r="DR7" s="560"/>
      <c r="DS7" s="560"/>
      <c r="DT7" s="560"/>
      <c r="DU7" s="560"/>
      <c r="DV7" s="560"/>
      <c r="DW7" s="560"/>
      <c r="DX7" s="560"/>
      <c r="DY7" s="560"/>
      <c r="DZ7" s="560"/>
      <c r="EA7" s="560"/>
      <c r="EB7" s="560"/>
      <c r="EC7" s="560"/>
      <c r="ED7" s="560"/>
      <c r="EE7" s="560"/>
      <c r="EF7" s="560"/>
      <c r="EG7" s="560"/>
      <c r="EH7" s="560"/>
      <c r="EI7" s="560"/>
      <c r="EJ7" s="560"/>
      <c r="EK7" s="560"/>
      <c r="EL7" s="560"/>
      <c r="EM7" s="560"/>
    </row>
    <row r="8" spans="1:154" ht="19.5" customHeight="1" thickBot="1" x14ac:dyDescent="0.45">
      <c r="A8" s="543">
        <v>3</v>
      </c>
      <c r="B8" s="544"/>
      <c r="C8" s="545" t="s">
        <v>159</v>
      </c>
      <c r="D8" s="546"/>
      <c r="E8" s="552"/>
      <c r="F8" s="552"/>
      <c r="G8" s="552"/>
      <c r="H8" s="552"/>
      <c r="I8" s="553"/>
      <c r="J8" s="541" t="s">
        <v>37</v>
      </c>
      <c r="K8" s="542"/>
      <c r="L8" s="542"/>
      <c r="M8" s="135"/>
      <c r="N8" s="542" t="s">
        <v>4</v>
      </c>
      <c r="O8" s="542"/>
      <c r="P8" s="542"/>
      <c r="Q8" s="136"/>
      <c r="R8" s="542" t="s">
        <v>38</v>
      </c>
      <c r="S8" s="542"/>
      <c r="T8" s="542"/>
      <c r="AM8" s="575"/>
      <c r="AN8" s="576"/>
      <c r="AO8" s="576"/>
      <c r="AP8" s="577"/>
      <c r="AQ8" s="578" t="s">
        <v>47</v>
      </c>
      <c r="AR8" s="578"/>
      <c r="AS8" s="578"/>
      <c r="AT8" s="578"/>
      <c r="AU8" s="578"/>
      <c r="AV8" s="578"/>
      <c r="AW8" s="578"/>
      <c r="AX8" s="578"/>
      <c r="AY8" s="578"/>
      <c r="AZ8" s="578"/>
      <c r="BA8" s="578"/>
      <c r="BB8" s="578"/>
      <c r="BC8" s="578"/>
      <c r="BD8" s="578"/>
      <c r="BE8" s="578"/>
      <c r="BF8" s="578"/>
      <c r="BG8" s="578"/>
      <c r="BH8" s="578"/>
    </row>
    <row r="9" spans="1:154" ht="19.5" customHeight="1" thickBot="1" x14ac:dyDescent="0.45">
      <c r="A9" s="543">
        <v>4</v>
      </c>
      <c r="B9" s="544"/>
      <c r="C9" s="545" t="s">
        <v>156</v>
      </c>
      <c r="D9" s="546"/>
      <c r="E9" s="546"/>
      <c r="F9" s="546"/>
      <c r="G9" s="546"/>
      <c r="H9" s="546"/>
      <c r="I9" s="547"/>
      <c r="J9" s="541" t="s">
        <v>37</v>
      </c>
      <c r="K9" s="542"/>
      <c r="L9" s="542"/>
      <c r="M9" s="135"/>
      <c r="N9" s="542" t="s">
        <v>4</v>
      </c>
      <c r="O9" s="542"/>
      <c r="P9" s="542"/>
      <c r="Q9" s="136"/>
      <c r="R9" s="542" t="s">
        <v>38</v>
      </c>
      <c r="S9" s="542"/>
      <c r="T9" s="542"/>
      <c r="U9" s="542" t="s">
        <v>122</v>
      </c>
      <c r="V9" s="542"/>
      <c r="W9" s="542"/>
      <c r="X9" s="542" t="s">
        <v>37</v>
      </c>
      <c r="Y9" s="542"/>
      <c r="Z9" s="542"/>
      <c r="AA9" s="136"/>
      <c r="AB9" s="542" t="s">
        <v>4</v>
      </c>
      <c r="AC9" s="542"/>
      <c r="AD9" s="542"/>
      <c r="AE9" s="136"/>
      <c r="AF9" s="137" t="s">
        <v>38</v>
      </c>
      <c r="BU9" s="549" t="s">
        <v>228</v>
      </c>
      <c r="BV9" s="549"/>
      <c r="BW9" s="549"/>
      <c r="BX9" s="549"/>
      <c r="BY9" s="549"/>
      <c r="BZ9" s="549"/>
      <c r="CA9" s="549"/>
      <c r="CB9" s="549"/>
      <c r="CC9" s="549"/>
      <c r="CD9" s="549"/>
      <c r="CE9" s="549"/>
      <c r="CF9" s="549"/>
      <c r="CG9" s="549"/>
      <c r="CH9" s="549"/>
      <c r="CI9" s="549"/>
      <c r="CJ9" s="549"/>
      <c r="CK9" s="549"/>
      <c r="CL9" s="549"/>
      <c r="CM9" s="549"/>
      <c r="CN9" s="549"/>
      <c r="CO9" s="549"/>
      <c r="CP9" s="549"/>
      <c r="CQ9" s="549"/>
      <c r="CR9" s="549"/>
      <c r="CS9" s="549"/>
      <c r="CT9" s="549"/>
      <c r="CU9" s="549"/>
      <c r="CV9" s="549"/>
      <c r="CW9" s="549"/>
      <c r="CX9" s="549"/>
      <c r="CY9" s="549"/>
      <c r="CZ9" s="549"/>
      <c r="DA9" s="549"/>
      <c r="DB9" s="549"/>
      <c r="DC9" s="549"/>
      <c r="DD9" s="549"/>
      <c r="DE9" s="549"/>
      <c r="DF9" s="549"/>
      <c r="DG9" s="549"/>
      <c r="DH9" s="549"/>
      <c r="DI9" s="549"/>
      <c r="DJ9" s="549"/>
      <c r="DK9" s="549"/>
      <c r="DL9" s="549"/>
      <c r="DM9" s="549"/>
      <c r="DN9" s="549"/>
      <c r="DO9" s="549"/>
      <c r="DP9" s="549"/>
      <c r="DQ9" s="549"/>
      <c r="DR9" s="549"/>
      <c r="DS9" s="549"/>
      <c r="DT9" s="549"/>
      <c r="DU9" s="549"/>
      <c r="DV9" s="549"/>
      <c r="DW9" s="549"/>
      <c r="DX9" s="549"/>
      <c r="DY9" s="549"/>
      <c r="DZ9" s="549"/>
      <c r="EA9" s="549"/>
      <c r="EB9" s="549"/>
      <c r="EC9" s="549"/>
      <c r="ED9" s="549"/>
      <c r="EE9" s="549"/>
      <c r="EF9" s="549"/>
      <c r="EG9" s="549"/>
      <c r="EH9" s="549"/>
      <c r="EI9" s="549"/>
      <c r="EJ9" s="549"/>
      <c r="EK9" s="549"/>
      <c r="EL9" s="549"/>
      <c r="EM9" s="549"/>
      <c r="EN9" s="549"/>
      <c r="EO9" s="549"/>
      <c r="EP9" s="549"/>
      <c r="EQ9" s="549"/>
      <c r="ER9" s="549"/>
      <c r="ES9" s="549"/>
      <c r="ET9" s="549"/>
      <c r="EU9" s="549"/>
      <c r="EV9" s="549"/>
      <c r="EW9" s="549"/>
      <c r="EX9" s="549"/>
    </row>
    <row r="10" spans="1:154" s="113" customFormat="1" x14ac:dyDescent="0.4">
      <c r="A10" s="109"/>
      <c r="B10" s="109"/>
      <c r="C10" s="109" t="s">
        <v>129</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154" s="113" customFormat="1" x14ac:dyDescent="0.4">
      <c r="A11" s="109"/>
      <c r="B11" s="109"/>
      <c r="C11" s="109" t="s">
        <v>402</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154" s="113" customFormat="1" x14ac:dyDescent="0.4">
      <c r="A12" s="109"/>
      <c r="B12" s="109"/>
      <c r="C12" s="109" t="s">
        <v>401</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154" ht="9" customHeight="1" x14ac:dyDescent="0.4"/>
    <row r="14" spans="1:154" s="113" customFormat="1" ht="19.5" customHeight="1" thickBot="1" x14ac:dyDescent="0.45">
      <c r="A14" s="543">
        <v>5</v>
      </c>
      <c r="B14" s="548"/>
      <c r="C14" s="114" t="s">
        <v>123</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154" s="113" customFormat="1" ht="29.25" customHeight="1" thickBot="1" x14ac:dyDescent="0.45">
      <c r="A15" s="115"/>
      <c r="B15" s="109"/>
      <c r="C15" s="593" t="s">
        <v>201</v>
      </c>
      <c r="D15" s="594"/>
      <c r="E15" s="566" t="s">
        <v>125</v>
      </c>
      <c r="F15" s="567"/>
      <c r="G15" s="567"/>
      <c r="H15" s="567"/>
      <c r="I15" s="567"/>
      <c r="J15" s="567"/>
      <c r="K15" s="568"/>
      <c r="L15" s="572" t="s">
        <v>124</v>
      </c>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4"/>
      <c r="AJ15" s="645" t="s">
        <v>181</v>
      </c>
      <c r="AK15" s="646"/>
      <c r="AL15" s="646"/>
      <c r="AM15" s="646"/>
      <c r="AN15" s="646"/>
      <c r="AO15" s="646"/>
      <c r="AP15" s="646"/>
      <c r="AQ15" s="646"/>
      <c r="AR15" s="646"/>
      <c r="AS15" s="646"/>
      <c r="AT15" s="647"/>
      <c r="AX15" s="590" t="s">
        <v>161</v>
      </c>
      <c r="AY15" s="591"/>
      <c r="AZ15" s="591"/>
      <c r="BA15" s="591"/>
      <c r="BB15" s="591"/>
      <c r="BC15" s="591"/>
      <c r="BD15" s="591"/>
      <c r="BE15" s="591"/>
      <c r="BF15" s="591"/>
      <c r="BG15" s="591"/>
      <c r="BH15" s="591"/>
      <c r="BI15" s="591"/>
      <c r="BJ15" s="591"/>
      <c r="BK15" s="591"/>
      <c r="BL15" s="591"/>
      <c r="BM15" s="591"/>
      <c r="BN15" s="591"/>
      <c r="BO15" s="591"/>
      <c r="BP15" s="591"/>
      <c r="BQ15" s="592"/>
      <c r="BV15" s="116" t="s">
        <v>229</v>
      </c>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row>
    <row r="16" spans="1:154" s="113" customFormat="1" ht="39.75" customHeight="1" thickBot="1" x14ac:dyDescent="0.45">
      <c r="A16" s="109"/>
      <c r="B16" s="109"/>
      <c r="C16" s="595"/>
      <c r="D16" s="596"/>
      <c r="E16" s="569"/>
      <c r="F16" s="570"/>
      <c r="G16" s="570"/>
      <c r="H16" s="570"/>
      <c r="I16" s="570"/>
      <c r="J16" s="570"/>
      <c r="K16" s="571"/>
      <c r="L16" s="166"/>
      <c r="M16" s="167"/>
      <c r="N16" s="167"/>
      <c r="O16" s="167"/>
      <c r="P16" s="167"/>
      <c r="Q16" s="167"/>
      <c r="R16" s="599" t="s">
        <v>117</v>
      </c>
      <c r="S16" s="597"/>
      <c r="T16" s="597"/>
      <c r="U16" s="597"/>
      <c r="V16" s="597"/>
      <c r="W16" s="597"/>
      <c r="X16" s="597"/>
      <c r="Y16" s="597"/>
      <c r="Z16" s="597"/>
      <c r="AA16" s="598"/>
      <c r="AB16" s="597" t="s">
        <v>403</v>
      </c>
      <c r="AC16" s="597"/>
      <c r="AD16" s="597"/>
      <c r="AE16" s="597"/>
      <c r="AF16" s="597"/>
      <c r="AG16" s="597"/>
      <c r="AH16" s="597"/>
      <c r="AI16" s="598"/>
      <c r="AJ16" s="648"/>
      <c r="AK16" s="649"/>
      <c r="AL16" s="649"/>
      <c r="AM16" s="649"/>
      <c r="AN16" s="649"/>
      <c r="AO16" s="649"/>
      <c r="AP16" s="649"/>
      <c r="AQ16" s="649"/>
      <c r="AR16" s="649"/>
      <c r="AS16" s="649"/>
      <c r="AT16" s="650"/>
      <c r="AX16" s="585" t="s">
        <v>406</v>
      </c>
      <c r="AY16" s="586"/>
      <c r="AZ16" s="586"/>
      <c r="BA16" s="586"/>
      <c r="BB16" s="586"/>
      <c r="BC16" s="586"/>
      <c r="BD16" s="586"/>
      <c r="BE16" s="586"/>
      <c r="BF16" s="586"/>
      <c r="BG16" s="587"/>
      <c r="BH16" s="588" t="s">
        <v>407</v>
      </c>
      <c r="BI16" s="586"/>
      <c r="BJ16" s="586"/>
      <c r="BK16" s="586"/>
      <c r="BL16" s="586"/>
      <c r="BM16" s="586"/>
      <c r="BN16" s="586"/>
      <c r="BO16" s="586"/>
      <c r="BP16" s="586"/>
      <c r="BQ16" s="589"/>
      <c r="BV16" s="116" t="s">
        <v>162</v>
      </c>
      <c r="BW16" s="209" t="s">
        <v>230</v>
      </c>
    </row>
    <row r="17" spans="1:74" s="117" customFormat="1" ht="24" customHeight="1" thickTop="1" x14ac:dyDescent="0.4">
      <c r="A17" s="107"/>
      <c r="B17" s="107"/>
      <c r="C17" s="120" t="s">
        <v>77</v>
      </c>
      <c r="D17" s="165"/>
      <c r="E17" s="533">
        <f>'※削除不可（９データ）'!O3</f>
        <v>0</v>
      </c>
      <c r="F17" s="534"/>
      <c r="G17" s="534"/>
      <c r="H17" s="534"/>
      <c r="I17" s="534"/>
      <c r="J17" s="535" t="s">
        <v>43</v>
      </c>
      <c r="K17" s="536"/>
      <c r="L17" s="537">
        <f>IF('※削除不可（９データ）'!P3="","",'※削除不可（９データ）'!P3)</f>
        <v>0</v>
      </c>
      <c r="M17" s="538"/>
      <c r="N17" s="538"/>
      <c r="O17" s="538"/>
      <c r="P17" s="538"/>
      <c r="Q17" s="538"/>
      <c r="R17" s="521">
        <f>'※削除不可（９データ）'!Q3</f>
        <v>0</v>
      </c>
      <c r="S17" s="522"/>
      <c r="T17" s="522"/>
      <c r="U17" s="522"/>
      <c r="V17" s="522"/>
      <c r="W17" s="522"/>
      <c r="X17" s="522"/>
      <c r="Y17" s="522"/>
      <c r="Z17" s="522"/>
      <c r="AA17" s="523"/>
      <c r="AB17" s="524">
        <f>'※削除不可（９データ）'!R3</f>
        <v>0</v>
      </c>
      <c r="AC17" s="525"/>
      <c r="AD17" s="525"/>
      <c r="AE17" s="525"/>
      <c r="AF17" s="525"/>
      <c r="AG17" s="525"/>
      <c r="AH17" s="525"/>
      <c r="AI17" s="526"/>
      <c r="AJ17" s="521">
        <f>'※削除不可（９データ）'!S3</f>
        <v>0</v>
      </c>
      <c r="AK17" s="522"/>
      <c r="AL17" s="522"/>
      <c r="AM17" s="522"/>
      <c r="AN17" s="522"/>
      <c r="AO17" s="522"/>
      <c r="AP17" s="522"/>
      <c r="AQ17" s="522"/>
      <c r="AR17" s="522"/>
      <c r="AS17" s="522"/>
      <c r="AT17" s="523"/>
      <c r="AU17" s="163"/>
      <c r="AV17" s="163"/>
      <c r="AW17" s="163"/>
      <c r="AX17" s="617">
        <f>'※削除不可（９データ）'!T3</f>
        <v>0</v>
      </c>
      <c r="AY17" s="615"/>
      <c r="AZ17" s="615"/>
      <c r="BA17" s="615"/>
      <c r="BB17" s="615"/>
      <c r="BC17" s="615"/>
      <c r="BD17" s="615"/>
      <c r="BE17" s="615"/>
      <c r="BF17" s="615"/>
      <c r="BG17" s="618"/>
      <c r="BH17" s="614">
        <f>'※削除不可（９データ）'!K3</f>
        <v>0</v>
      </c>
      <c r="BI17" s="615"/>
      <c r="BJ17" s="615"/>
      <c r="BK17" s="615"/>
      <c r="BL17" s="615"/>
      <c r="BM17" s="615"/>
      <c r="BN17" s="615"/>
      <c r="BO17" s="615"/>
      <c r="BP17" s="615"/>
      <c r="BQ17" s="616"/>
      <c r="BV17" s="116"/>
    </row>
    <row r="18" spans="1:74" s="117" customFormat="1" ht="24" customHeight="1" x14ac:dyDescent="0.4">
      <c r="A18" s="107"/>
      <c r="B18" s="107"/>
      <c r="C18" s="119" t="s">
        <v>78</v>
      </c>
      <c r="D18" s="118"/>
      <c r="E18" s="533">
        <f>'※削除不可（９データ）'!O4</f>
        <v>0</v>
      </c>
      <c r="F18" s="534"/>
      <c r="G18" s="534"/>
      <c r="H18" s="534"/>
      <c r="I18" s="534"/>
      <c r="J18" s="535" t="s">
        <v>43</v>
      </c>
      <c r="K18" s="536"/>
      <c r="L18" s="537">
        <f>IF('※削除不可（９データ）'!P4="","",'※削除不可（９データ）'!P4)</f>
        <v>0</v>
      </c>
      <c r="M18" s="538"/>
      <c r="N18" s="538"/>
      <c r="O18" s="538"/>
      <c r="P18" s="538"/>
      <c r="Q18" s="538"/>
      <c r="R18" s="521">
        <f>'※削除不可（９データ）'!Q4</f>
        <v>0</v>
      </c>
      <c r="S18" s="522"/>
      <c r="T18" s="522"/>
      <c r="U18" s="522"/>
      <c r="V18" s="522"/>
      <c r="W18" s="522"/>
      <c r="X18" s="522"/>
      <c r="Y18" s="522"/>
      <c r="Z18" s="522"/>
      <c r="AA18" s="523"/>
      <c r="AB18" s="524">
        <f>'※削除不可（９データ）'!R4</f>
        <v>0</v>
      </c>
      <c r="AC18" s="525"/>
      <c r="AD18" s="525"/>
      <c r="AE18" s="525"/>
      <c r="AF18" s="525"/>
      <c r="AG18" s="525"/>
      <c r="AH18" s="525"/>
      <c r="AI18" s="526"/>
      <c r="AJ18" s="521">
        <f>'※削除不可（９データ）'!S4</f>
        <v>0</v>
      </c>
      <c r="AK18" s="522"/>
      <c r="AL18" s="522"/>
      <c r="AM18" s="522"/>
      <c r="AN18" s="522"/>
      <c r="AO18" s="522"/>
      <c r="AP18" s="522"/>
      <c r="AQ18" s="522"/>
      <c r="AR18" s="522"/>
      <c r="AS18" s="522"/>
      <c r="AT18" s="523"/>
      <c r="AU18" s="163"/>
      <c r="AV18" s="163"/>
      <c r="AW18" s="163"/>
      <c r="AX18" s="499">
        <f>'※削除不可（９データ）'!T4</f>
        <v>0</v>
      </c>
      <c r="AY18" s="500"/>
      <c r="AZ18" s="500"/>
      <c r="BA18" s="500"/>
      <c r="BB18" s="500"/>
      <c r="BC18" s="500"/>
      <c r="BD18" s="500"/>
      <c r="BE18" s="500"/>
      <c r="BF18" s="500"/>
      <c r="BG18" s="501"/>
      <c r="BH18" s="502">
        <f>'※削除不可（９データ）'!K4</f>
        <v>0</v>
      </c>
      <c r="BI18" s="500"/>
      <c r="BJ18" s="500"/>
      <c r="BK18" s="500"/>
      <c r="BL18" s="500"/>
      <c r="BM18" s="500"/>
      <c r="BN18" s="500"/>
      <c r="BO18" s="500"/>
      <c r="BP18" s="500"/>
      <c r="BQ18" s="503"/>
    </row>
    <row r="19" spans="1:74" s="117" customFormat="1" ht="24" customHeight="1" x14ac:dyDescent="0.4">
      <c r="A19" s="107"/>
      <c r="B19" s="107"/>
      <c r="C19" s="119" t="s">
        <v>9</v>
      </c>
      <c r="D19" s="118"/>
      <c r="E19" s="533">
        <f>'※削除不可（９データ）'!O5</f>
        <v>0</v>
      </c>
      <c r="F19" s="534"/>
      <c r="G19" s="534"/>
      <c r="H19" s="534"/>
      <c r="I19" s="534"/>
      <c r="J19" s="535" t="s">
        <v>43</v>
      </c>
      <c r="K19" s="536"/>
      <c r="L19" s="537">
        <f>IF('※削除不可（９データ）'!P5="","",'※削除不可（９データ）'!P5)</f>
        <v>0</v>
      </c>
      <c r="M19" s="538"/>
      <c r="N19" s="538"/>
      <c r="O19" s="538"/>
      <c r="P19" s="538"/>
      <c r="Q19" s="538"/>
      <c r="R19" s="521">
        <f>'※削除不可（９データ）'!Q5</f>
        <v>0</v>
      </c>
      <c r="S19" s="522"/>
      <c r="T19" s="522"/>
      <c r="U19" s="522"/>
      <c r="V19" s="522"/>
      <c r="W19" s="522"/>
      <c r="X19" s="522"/>
      <c r="Y19" s="522"/>
      <c r="Z19" s="522"/>
      <c r="AA19" s="523"/>
      <c r="AB19" s="524">
        <f>'※削除不可（９データ）'!R5</f>
        <v>0</v>
      </c>
      <c r="AC19" s="525"/>
      <c r="AD19" s="525"/>
      <c r="AE19" s="525"/>
      <c r="AF19" s="525"/>
      <c r="AG19" s="525"/>
      <c r="AH19" s="525"/>
      <c r="AI19" s="526"/>
      <c r="AJ19" s="521">
        <f>'※削除不可（９データ）'!S5</f>
        <v>0</v>
      </c>
      <c r="AK19" s="522"/>
      <c r="AL19" s="522"/>
      <c r="AM19" s="522"/>
      <c r="AN19" s="522"/>
      <c r="AO19" s="522"/>
      <c r="AP19" s="522"/>
      <c r="AQ19" s="522"/>
      <c r="AR19" s="522"/>
      <c r="AS19" s="522"/>
      <c r="AT19" s="523"/>
      <c r="AU19" s="163"/>
      <c r="AV19" s="163"/>
      <c r="AW19" s="163"/>
      <c r="AX19" s="499">
        <f>'※削除不可（９データ）'!T5</f>
        <v>0</v>
      </c>
      <c r="AY19" s="500"/>
      <c r="AZ19" s="500"/>
      <c r="BA19" s="500"/>
      <c r="BB19" s="500"/>
      <c r="BC19" s="500"/>
      <c r="BD19" s="500"/>
      <c r="BE19" s="500"/>
      <c r="BF19" s="500"/>
      <c r="BG19" s="501"/>
      <c r="BH19" s="502">
        <f>'※削除不可（９データ）'!K5</f>
        <v>0</v>
      </c>
      <c r="BI19" s="500"/>
      <c r="BJ19" s="500"/>
      <c r="BK19" s="500"/>
      <c r="BL19" s="500"/>
      <c r="BM19" s="500"/>
      <c r="BN19" s="500"/>
      <c r="BO19" s="500"/>
      <c r="BP19" s="500"/>
      <c r="BQ19" s="503"/>
    </row>
    <row r="20" spans="1:74" s="117" customFormat="1" ht="24" customHeight="1" x14ac:dyDescent="0.4">
      <c r="A20" s="107"/>
      <c r="B20" s="107"/>
      <c r="C20" s="119" t="s">
        <v>13</v>
      </c>
      <c r="D20" s="118"/>
      <c r="E20" s="533">
        <f>'※削除不可（９データ）'!O6</f>
        <v>0</v>
      </c>
      <c r="F20" s="534"/>
      <c r="G20" s="534"/>
      <c r="H20" s="534"/>
      <c r="I20" s="534"/>
      <c r="J20" s="535" t="s">
        <v>43</v>
      </c>
      <c r="K20" s="536"/>
      <c r="L20" s="537">
        <f>IF('※削除不可（９データ）'!P6="","",'※削除不可（９データ）'!P6)</f>
        <v>0</v>
      </c>
      <c r="M20" s="538"/>
      <c r="N20" s="538"/>
      <c r="O20" s="538"/>
      <c r="P20" s="538"/>
      <c r="Q20" s="538"/>
      <c r="R20" s="521">
        <f>'※削除不可（９データ）'!Q6</f>
        <v>0</v>
      </c>
      <c r="S20" s="522"/>
      <c r="T20" s="522"/>
      <c r="U20" s="522"/>
      <c r="V20" s="522"/>
      <c r="W20" s="522"/>
      <c r="X20" s="522"/>
      <c r="Y20" s="522"/>
      <c r="Z20" s="522"/>
      <c r="AA20" s="523"/>
      <c r="AB20" s="524">
        <f>'※削除不可（９データ）'!R6</f>
        <v>0</v>
      </c>
      <c r="AC20" s="525"/>
      <c r="AD20" s="525"/>
      <c r="AE20" s="525"/>
      <c r="AF20" s="525"/>
      <c r="AG20" s="525"/>
      <c r="AH20" s="525"/>
      <c r="AI20" s="526"/>
      <c r="AJ20" s="521">
        <f>'※削除不可（９データ）'!S6</f>
        <v>0</v>
      </c>
      <c r="AK20" s="522"/>
      <c r="AL20" s="522"/>
      <c r="AM20" s="522"/>
      <c r="AN20" s="522"/>
      <c r="AO20" s="522"/>
      <c r="AP20" s="522"/>
      <c r="AQ20" s="522"/>
      <c r="AR20" s="522"/>
      <c r="AS20" s="522"/>
      <c r="AT20" s="523"/>
      <c r="AU20" s="163"/>
      <c r="AV20" s="163"/>
      <c r="AW20" s="163"/>
      <c r="AX20" s="499">
        <f>'※削除不可（９データ）'!T6</f>
        <v>0</v>
      </c>
      <c r="AY20" s="500"/>
      <c r="AZ20" s="500"/>
      <c r="BA20" s="500"/>
      <c r="BB20" s="500"/>
      <c r="BC20" s="500"/>
      <c r="BD20" s="500"/>
      <c r="BE20" s="500"/>
      <c r="BF20" s="500"/>
      <c r="BG20" s="501"/>
      <c r="BH20" s="502">
        <f>'※削除不可（９データ）'!K6</f>
        <v>0</v>
      </c>
      <c r="BI20" s="500"/>
      <c r="BJ20" s="500"/>
      <c r="BK20" s="500"/>
      <c r="BL20" s="500"/>
      <c r="BM20" s="500"/>
      <c r="BN20" s="500"/>
      <c r="BO20" s="500"/>
      <c r="BP20" s="500"/>
      <c r="BQ20" s="503"/>
    </row>
    <row r="21" spans="1:74" s="117" customFormat="1" ht="24" customHeight="1" x14ac:dyDescent="0.4">
      <c r="A21" s="107"/>
      <c r="B21" s="107"/>
      <c r="C21" s="119" t="s">
        <v>14</v>
      </c>
      <c r="D21" s="118"/>
      <c r="E21" s="533">
        <f>'※削除不可（９データ）'!O7</f>
        <v>0</v>
      </c>
      <c r="F21" s="534"/>
      <c r="G21" s="534"/>
      <c r="H21" s="534"/>
      <c r="I21" s="534"/>
      <c r="J21" s="535" t="s">
        <v>43</v>
      </c>
      <c r="K21" s="536"/>
      <c r="L21" s="537">
        <f>IF('※削除不可（９データ）'!P7="","",'※削除不可（９データ）'!P7)</f>
        <v>0</v>
      </c>
      <c r="M21" s="538"/>
      <c r="N21" s="538"/>
      <c r="O21" s="538"/>
      <c r="P21" s="538"/>
      <c r="Q21" s="538"/>
      <c r="R21" s="521">
        <f>'※削除不可（９データ）'!Q7</f>
        <v>0</v>
      </c>
      <c r="S21" s="522"/>
      <c r="T21" s="522"/>
      <c r="U21" s="522"/>
      <c r="V21" s="522"/>
      <c r="W21" s="522"/>
      <c r="X21" s="522"/>
      <c r="Y21" s="522"/>
      <c r="Z21" s="522"/>
      <c r="AA21" s="523"/>
      <c r="AB21" s="524">
        <f>'※削除不可（９データ）'!R7</f>
        <v>0</v>
      </c>
      <c r="AC21" s="525"/>
      <c r="AD21" s="525"/>
      <c r="AE21" s="525"/>
      <c r="AF21" s="525"/>
      <c r="AG21" s="525"/>
      <c r="AH21" s="525"/>
      <c r="AI21" s="526"/>
      <c r="AJ21" s="521">
        <f>'※削除不可（９データ）'!S7</f>
        <v>0</v>
      </c>
      <c r="AK21" s="522"/>
      <c r="AL21" s="522"/>
      <c r="AM21" s="522"/>
      <c r="AN21" s="522"/>
      <c r="AO21" s="522"/>
      <c r="AP21" s="522"/>
      <c r="AQ21" s="522"/>
      <c r="AR21" s="522"/>
      <c r="AS21" s="522"/>
      <c r="AT21" s="523"/>
      <c r="AU21" s="163"/>
      <c r="AV21" s="163"/>
      <c r="AW21" s="163"/>
      <c r="AX21" s="499">
        <f>'※削除不可（９データ）'!T7</f>
        <v>0</v>
      </c>
      <c r="AY21" s="500"/>
      <c r="AZ21" s="500"/>
      <c r="BA21" s="500"/>
      <c r="BB21" s="500"/>
      <c r="BC21" s="500"/>
      <c r="BD21" s="500"/>
      <c r="BE21" s="500"/>
      <c r="BF21" s="500"/>
      <c r="BG21" s="501"/>
      <c r="BH21" s="502">
        <f>'※削除不可（９データ）'!K7</f>
        <v>0</v>
      </c>
      <c r="BI21" s="500"/>
      <c r="BJ21" s="500"/>
      <c r="BK21" s="500"/>
      <c r="BL21" s="500"/>
      <c r="BM21" s="500"/>
      <c r="BN21" s="500"/>
      <c r="BO21" s="500"/>
      <c r="BP21" s="500"/>
      <c r="BQ21" s="503"/>
    </row>
    <row r="22" spans="1:74" s="117" customFormat="1" ht="24" customHeight="1" x14ac:dyDescent="0.4">
      <c r="A22" s="107"/>
      <c r="B22" s="107"/>
      <c r="C22" s="119" t="s">
        <v>15</v>
      </c>
      <c r="D22" s="118"/>
      <c r="E22" s="533">
        <f>'※削除不可（９データ）'!O8</f>
        <v>0</v>
      </c>
      <c r="F22" s="534"/>
      <c r="G22" s="534"/>
      <c r="H22" s="534"/>
      <c r="I22" s="534"/>
      <c r="J22" s="535" t="s">
        <v>43</v>
      </c>
      <c r="K22" s="536"/>
      <c r="L22" s="537">
        <f>IF('※削除不可（９データ）'!P8="","",'※削除不可（９データ）'!P8)</f>
        <v>0</v>
      </c>
      <c r="M22" s="538"/>
      <c r="N22" s="538"/>
      <c r="O22" s="538"/>
      <c r="P22" s="538"/>
      <c r="Q22" s="538"/>
      <c r="R22" s="521">
        <f>'※削除不可（９データ）'!Q8</f>
        <v>0</v>
      </c>
      <c r="S22" s="522"/>
      <c r="T22" s="522"/>
      <c r="U22" s="522"/>
      <c r="V22" s="522"/>
      <c r="W22" s="522"/>
      <c r="X22" s="522"/>
      <c r="Y22" s="522"/>
      <c r="Z22" s="522"/>
      <c r="AA22" s="523"/>
      <c r="AB22" s="524">
        <f>'※削除不可（９データ）'!R8</f>
        <v>0</v>
      </c>
      <c r="AC22" s="525"/>
      <c r="AD22" s="525"/>
      <c r="AE22" s="525"/>
      <c r="AF22" s="525"/>
      <c r="AG22" s="525"/>
      <c r="AH22" s="525"/>
      <c r="AI22" s="526"/>
      <c r="AJ22" s="521">
        <f>'※削除不可（９データ）'!S8</f>
        <v>0</v>
      </c>
      <c r="AK22" s="522"/>
      <c r="AL22" s="522"/>
      <c r="AM22" s="522"/>
      <c r="AN22" s="522"/>
      <c r="AO22" s="522"/>
      <c r="AP22" s="522"/>
      <c r="AQ22" s="522"/>
      <c r="AR22" s="522"/>
      <c r="AS22" s="522"/>
      <c r="AT22" s="523"/>
      <c r="AU22" s="163"/>
      <c r="AV22" s="163"/>
      <c r="AW22" s="163"/>
      <c r="AX22" s="499">
        <f>'※削除不可（９データ）'!T8</f>
        <v>0</v>
      </c>
      <c r="AY22" s="500"/>
      <c r="AZ22" s="500"/>
      <c r="BA22" s="500"/>
      <c r="BB22" s="500"/>
      <c r="BC22" s="500"/>
      <c r="BD22" s="500"/>
      <c r="BE22" s="500"/>
      <c r="BF22" s="500"/>
      <c r="BG22" s="501"/>
      <c r="BH22" s="502">
        <f>'※削除不可（９データ）'!K8</f>
        <v>0</v>
      </c>
      <c r="BI22" s="500"/>
      <c r="BJ22" s="500"/>
      <c r="BK22" s="500"/>
      <c r="BL22" s="500"/>
      <c r="BM22" s="500"/>
      <c r="BN22" s="500"/>
      <c r="BO22" s="500"/>
      <c r="BP22" s="500"/>
      <c r="BQ22" s="503"/>
    </row>
    <row r="23" spans="1:74" s="117" customFormat="1" ht="24" customHeight="1" x14ac:dyDescent="0.4">
      <c r="A23" s="107"/>
      <c r="B23" s="107"/>
      <c r="C23" s="119" t="s">
        <v>16</v>
      </c>
      <c r="D23" s="118"/>
      <c r="E23" s="533">
        <f>'※削除不可（９データ）'!O9</f>
        <v>0</v>
      </c>
      <c r="F23" s="534"/>
      <c r="G23" s="534"/>
      <c r="H23" s="534"/>
      <c r="I23" s="534"/>
      <c r="J23" s="535" t="s">
        <v>43</v>
      </c>
      <c r="K23" s="536"/>
      <c r="L23" s="537">
        <f>IF('※削除不可（９データ）'!P9="","",'※削除不可（９データ）'!P9)</f>
        <v>0</v>
      </c>
      <c r="M23" s="538"/>
      <c r="N23" s="538"/>
      <c r="O23" s="538"/>
      <c r="P23" s="538"/>
      <c r="Q23" s="538"/>
      <c r="R23" s="521">
        <f>'※削除不可（９データ）'!Q9</f>
        <v>0</v>
      </c>
      <c r="S23" s="522"/>
      <c r="T23" s="522"/>
      <c r="U23" s="522"/>
      <c r="V23" s="522"/>
      <c r="W23" s="522"/>
      <c r="X23" s="522"/>
      <c r="Y23" s="522"/>
      <c r="Z23" s="522"/>
      <c r="AA23" s="523"/>
      <c r="AB23" s="524">
        <f>'※削除不可（９データ）'!R9</f>
        <v>0</v>
      </c>
      <c r="AC23" s="525"/>
      <c r="AD23" s="525"/>
      <c r="AE23" s="525"/>
      <c r="AF23" s="525"/>
      <c r="AG23" s="525"/>
      <c r="AH23" s="525"/>
      <c r="AI23" s="526"/>
      <c r="AJ23" s="521">
        <f>'※削除不可（９データ）'!S9</f>
        <v>0</v>
      </c>
      <c r="AK23" s="522"/>
      <c r="AL23" s="522"/>
      <c r="AM23" s="522"/>
      <c r="AN23" s="522"/>
      <c r="AO23" s="522"/>
      <c r="AP23" s="522"/>
      <c r="AQ23" s="522"/>
      <c r="AR23" s="522"/>
      <c r="AS23" s="522"/>
      <c r="AT23" s="523"/>
      <c r="AU23" s="163"/>
      <c r="AV23" s="163"/>
      <c r="AW23" s="163"/>
      <c r="AX23" s="499">
        <f>'※削除不可（９データ）'!T9</f>
        <v>0</v>
      </c>
      <c r="AY23" s="500"/>
      <c r="AZ23" s="500"/>
      <c r="BA23" s="500"/>
      <c r="BB23" s="500"/>
      <c r="BC23" s="500"/>
      <c r="BD23" s="500"/>
      <c r="BE23" s="500"/>
      <c r="BF23" s="500"/>
      <c r="BG23" s="501"/>
      <c r="BH23" s="502">
        <f>'※削除不可（９データ）'!K9</f>
        <v>0</v>
      </c>
      <c r="BI23" s="500"/>
      <c r="BJ23" s="500"/>
      <c r="BK23" s="500"/>
      <c r="BL23" s="500"/>
      <c r="BM23" s="500"/>
      <c r="BN23" s="500"/>
      <c r="BO23" s="500"/>
      <c r="BP23" s="500"/>
      <c r="BQ23" s="503"/>
    </row>
    <row r="24" spans="1:74" s="117" customFormat="1" ht="24" customHeight="1" x14ac:dyDescent="0.4">
      <c r="A24" s="107"/>
      <c r="B24" s="107"/>
      <c r="C24" s="119" t="s">
        <v>17</v>
      </c>
      <c r="D24" s="118"/>
      <c r="E24" s="533">
        <f>'※削除不可（９データ）'!O10</f>
        <v>0</v>
      </c>
      <c r="F24" s="534"/>
      <c r="G24" s="534"/>
      <c r="H24" s="534"/>
      <c r="I24" s="534"/>
      <c r="J24" s="535" t="s">
        <v>43</v>
      </c>
      <c r="K24" s="536"/>
      <c r="L24" s="537">
        <f>IF('※削除不可（９データ）'!P10="","",'※削除不可（９データ）'!P10)</f>
        <v>0</v>
      </c>
      <c r="M24" s="538"/>
      <c r="N24" s="538"/>
      <c r="O24" s="538"/>
      <c r="P24" s="538"/>
      <c r="Q24" s="538"/>
      <c r="R24" s="521">
        <f>'※削除不可（９データ）'!Q10</f>
        <v>0</v>
      </c>
      <c r="S24" s="522"/>
      <c r="T24" s="522"/>
      <c r="U24" s="522"/>
      <c r="V24" s="522"/>
      <c r="W24" s="522"/>
      <c r="X24" s="522"/>
      <c r="Y24" s="522"/>
      <c r="Z24" s="522"/>
      <c r="AA24" s="523"/>
      <c r="AB24" s="524">
        <f>'※削除不可（９データ）'!R10</f>
        <v>0</v>
      </c>
      <c r="AC24" s="525"/>
      <c r="AD24" s="525"/>
      <c r="AE24" s="525"/>
      <c r="AF24" s="525"/>
      <c r="AG24" s="525"/>
      <c r="AH24" s="525"/>
      <c r="AI24" s="526"/>
      <c r="AJ24" s="521">
        <f>'※削除不可（９データ）'!S10</f>
        <v>0</v>
      </c>
      <c r="AK24" s="522"/>
      <c r="AL24" s="522"/>
      <c r="AM24" s="522"/>
      <c r="AN24" s="522"/>
      <c r="AO24" s="522"/>
      <c r="AP24" s="522"/>
      <c r="AQ24" s="522"/>
      <c r="AR24" s="522"/>
      <c r="AS24" s="522"/>
      <c r="AT24" s="523"/>
      <c r="AU24" s="163"/>
      <c r="AV24" s="163"/>
      <c r="AW24" s="163"/>
      <c r="AX24" s="499">
        <f>'※削除不可（９データ）'!T10</f>
        <v>0</v>
      </c>
      <c r="AY24" s="500"/>
      <c r="AZ24" s="500"/>
      <c r="BA24" s="500"/>
      <c r="BB24" s="500"/>
      <c r="BC24" s="500"/>
      <c r="BD24" s="500"/>
      <c r="BE24" s="500"/>
      <c r="BF24" s="500"/>
      <c r="BG24" s="501"/>
      <c r="BH24" s="502">
        <f>'※削除不可（９データ）'!K10</f>
        <v>0</v>
      </c>
      <c r="BI24" s="500"/>
      <c r="BJ24" s="500"/>
      <c r="BK24" s="500"/>
      <c r="BL24" s="500"/>
      <c r="BM24" s="500"/>
      <c r="BN24" s="500"/>
      <c r="BO24" s="500"/>
      <c r="BP24" s="500"/>
      <c r="BQ24" s="503"/>
    </row>
    <row r="25" spans="1:74" s="117" customFormat="1" ht="24" customHeight="1" x14ac:dyDescent="0.4">
      <c r="A25" s="107"/>
      <c r="B25" s="107"/>
      <c r="C25" s="119" t="s">
        <v>18</v>
      </c>
      <c r="D25" s="118"/>
      <c r="E25" s="533">
        <f>'※削除不可（９データ）'!O11</f>
        <v>0</v>
      </c>
      <c r="F25" s="534"/>
      <c r="G25" s="534"/>
      <c r="H25" s="534"/>
      <c r="I25" s="534"/>
      <c r="J25" s="535" t="s">
        <v>43</v>
      </c>
      <c r="K25" s="536"/>
      <c r="L25" s="537">
        <f>IF('※削除不可（９データ）'!P11="","",'※削除不可（９データ）'!P11)</f>
        <v>0</v>
      </c>
      <c r="M25" s="538"/>
      <c r="N25" s="538"/>
      <c r="O25" s="538"/>
      <c r="P25" s="538"/>
      <c r="Q25" s="538"/>
      <c r="R25" s="521">
        <f>'※削除不可（９データ）'!Q11</f>
        <v>0</v>
      </c>
      <c r="S25" s="522"/>
      <c r="T25" s="522"/>
      <c r="U25" s="522"/>
      <c r="V25" s="522"/>
      <c r="W25" s="522"/>
      <c r="X25" s="522"/>
      <c r="Y25" s="522"/>
      <c r="Z25" s="522"/>
      <c r="AA25" s="523"/>
      <c r="AB25" s="524">
        <f>'※削除不可（９データ）'!R11</f>
        <v>0</v>
      </c>
      <c r="AC25" s="525"/>
      <c r="AD25" s="525"/>
      <c r="AE25" s="525"/>
      <c r="AF25" s="525"/>
      <c r="AG25" s="525"/>
      <c r="AH25" s="525"/>
      <c r="AI25" s="526"/>
      <c r="AJ25" s="521">
        <f>'※削除不可（９データ）'!S11</f>
        <v>0</v>
      </c>
      <c r="AK25" s="522"/>
      <c r="AL25" s="522"/>
      <c r="AM25" s="522"/>
      <c r="AN25" s="522"/>
      <c r="AO25" s="522"/>
      <c r="AP25" s="522"/>
      <c r="AQ25" s="522"/>
      <c r="AR25" s="522"/>
      <c r="AS25" s="522"/>
      <c r="AT25" s="523"/>
      <c r="AU25" s="163"/>
      <c r="AV25" s="163"/>
      <c r="AW25" s="163"/>
      <c r="AX25" s="499">
        <f>'※削除不可（９データ）'!T11</f>
        <v>0</v>
      </c>
      <c r="AY25" s="500"/>
      <c r="AZ25" s="500"/>
      <c r="BA25" s="500"/>
      <c r="BB25" s="500"/>
      <c r="BC25" s="500"/>
      <c r="BD25" s="500"/>
      <c r="BE25" s="500"/>
      <c r="BF25" s="500"/>
      <c r="BG25" s="501"/>
      <c r="BH25" s="502">
        <f>'※削除不可（９データ）'!K11</f>
        <v>0</v>
      </c>
      <c r="BI25" s="500"/>
      <c r="BJ25" s="500"/>
      <c r="BK25" s="500"/>
      <c r="BL25" s="500"/>
      <c r="BM25" s="500"/>
      <c r="BN25" s="500"/>
      <c r="BO25" s="500"/>
      <c r="BP25" s="500"/>
      <c r="BQ25" s="503"/>
    </row>
    <row r="26" spans="1:74" s="117" customFormat="1" ht="24" customHeight="1" x14ac:dyDescent="0.4">
      <c r="A26" s="107"/>
      <c r="B26" s="107"/>
      <c r="C26" s="119" t="s">
        <v>19</v>
      </c>
      <c r="D26" s="118"/>
      <c r="E26" s="533">
        <f>'※削除不可（９データ）'!O12</f>
        <v>0</v>
      </c>
      <c r="F26" s="534"/>
      <c r="G26" s="534"/>
      <c r="H26" s="534"/>
      <c r="I26" s="534"/>
      <c r="J26" s="535" t="s">
        <v>43</v>
      </c>
      <c r="K26" s="536"/>
      <c r="L26" s="537">
        <f>IF('※削除不可（９データ）'!P12="","",'※削除不可（９データ）'!P12)</f>
        <v>0</v>
      </c>
      <c r="M26" s="538"/>
      <c r="N26" s="538"/>
      <c r="O26" s="538"/>
      <c r="P26" s="538"/>
      <c r="Q26" s="538"/>
      <c r="R26" s="521">
        <f>'※削除不可（９データ）'!Q12</f>
        <v>0</v>
      </c>
      <c r="S26" s="522"/>
      <c r="T26" s="522"/>
      <c r="U26" s="522"/>
      <c r="V26" s="522"/>
      <c r="W26" s="522"/>
      <c r="X26" s="522"/>
      <c r="Y26" s="522"/>
      <c r="Z26" s="522"/>
      <c r="AA26" s="523"/>
      <c r="AB26" s="524">
        <f>'※削除不可（９データ）'!R12</f>
        <v>0</v>
      </c>
      <c r="AC26" s="525"/>
      <c r="AD26" s="525"/>
      <c r="AE26" s="525"/>
      <c r="AF26" s="525"/>
      <c r="AG26" s="525"/>
      <c r="AH26" s="525"/>
      <c r="AI26" s="526"/>
      <c r="AJ26" s="521">
        <f>'※削除不可（９データ）'!S12</f>
        <v>0</v>
      </c>
      <c r="AK26" s="522"/>
      <c r="AL26" s="522"/>
      <c r="AM26" s="522"/>
      <c r="AN26" s="522"/>
      <c r="AO26" s="522"/>
      <c r="AP26" s="522"/>
      <c r="AQ26" s="522"/>
      <c r="AR26" s="522"/>
      <c r="AS26" s="522"/>
      <c r="AT26" s="523"/>
      <c r="AU26" s="163"/>
      <c r="AV26" s="163"/>
      <c r="AW26" s="163"/>
      <c r="AX26" s="499">
        <f>'※削除不可（９データ）'!T12</f>
        <v>0</v>
      </c>
      <c r="AY26" s="500"/>
      <c r="AZ26" s="500"/>
      <c r="BA26" s="500"/>
      <c r="BB26" s="500"/>
      <c r="BC26" s="500"/>
      <c r="BD26" s="500"/>
      <c r="BE26" s="500"/>
      <c r="BF26" s="500"/>
      <c r="BG26" s="501"/>
      <c r="BH26" s="502">
        <f>'※削除不可（９データ）'!K12</f>
        <v>0</v>
      </c>
      <c r="BI26" s="500"/>
      <c r="BJ26" s="500"/>
      <c r="BK26" s="500"/>
      <c r="BL26" s="500"/>
      <c r="BM26" s="500"/>
      <c r="BN26" s="500"/>
      <c r="BO26" s="500"/>
      <c r="BP26" s="500"/>
      <c r="BQ26" s="503"/>
    </row>
    <row r="27" spans="1:74" s="117" customFormat="1" ht="24" customHeight="1" x14ac:dyDescent="0.4">
      <c r="A27" s="107"/>
      <c r="B27" s="107"/>
      <c r="C27" s="120" t="s">
        <v>20</v>
      </c>
      <c r="D27" s="118"/>
      <c r="E27" s="533">
        <f>'※削除不可（９データ）'!O13</f>
        <v>0</v>
      </c>
      <c r="F27" s="534"/>
      <c r="G27" s="534"/>
      <c r="H27" s="534"/>
      <c r="I27" s="534"/>
      <c r="J27" s="535" t="s">
        <v>43</v>
      </c>
      <c r="K27" s="536"/>
      <c r="L27" s="537">
        <f>IF('※削除不可（９データ）'!P13="","",'※削除不可（９データ）'!P13)</f>
        <v>0</v>
      </c>
      <c r="M27" s="538"/>
      <c r="N27" s="538"/>
      <c r="O27" s="538"/>
      <c r="P27" s="538"/>
      <c r="Q27" s="538"/>
      <c r="R27" s="521">
        <f>'※削除不可（９データ）'!Q13</f>
        <v>0</v>
      </c>
      <c r="S27" s="522"/>
      <c r="T27" s="522"/>
      <c r="U27" s="522"/>
      <c r="V27" s="522"/>
      <c r="W27" s="522"/>
      <c r="X27" s="522"/>
      <c r="Y27" s="522"/>
      <c r="Z27" s="522"/>
      <c r="AA27" s="523"/>
      <c r="AB27" s="524">
        <f>'※削除不可（９データ）'!R13</f>
        <v>0</v>
      </c>
      <c r="AC27" s="525"/>
      <c r="AD27" s="525"/>
      <c r="AE27" s="525"/>
      <c r="AF27" s="525"/>
      <c r="AG27" s="525"/>
      <c r="AH27" s="525"/>
      <c r="AI27" s="526"/>
      <c r="AJ27" s="521">
        <f>'※削除不可（９データ）'!S13</f>
        <v>0</v>
      </c>
      <c r="AK27" s="522"/>
      <c r="AL27" s="522"/>
      <c r="AM27" s="522"/>
      <c r="AN27" s="522"/>
      <c r="AO27" s="522"/>
      <c r="AP27" s="522"/>
      <c r="AQ27" s="522"/>
      <c r="AR27" s="522"/>
      <c r="AS27" s="522"/>
      <c r="AT27" s="523"/>
      <c r="AU27" s="163"/>
      <c r="AV27" s="163"/>
      <c r="AW27" s="163"/>
      <c r="AX27" s="499">
        <f>'※削除不可（９データ）'!T13</f>
        <v>0</v>
      </c>
      <c r="AY27" s="500"/>
      <c r="AZ27" s="500"/>
      <c r="BA27" s="500"/>
      <c r="BB27" s="500"/>
      <c r="BC27" s="500"/>
      <c r="BD27" s="500"/>
      <c r="BE27" s="500"/>
      <c r="BF27" s="500"/>
      <c r="BG27" s="501"/>
      <c r="BH27" s="502">
        <f>'※削除不可（９データ）'!K13</f>
        <v>0</v>
      </c>
      <c r="BI27" s="500"/>
      <c r="BJ27" s="500"/>
      <c r="BK27" s="500"/>
      <c r="BL27" s="500"/>
      <c r="BM27" s="500"/>
      <c r="BN27" s="500"/>
      <c r="BO27" s="500"/>
      <c r="BP27" s="500"/>
      <c r="BQ27" s="503"/>
    </row>
    <row r="28" spans="1:74" s="117" customFormat="1" ht="24" customHeight="1" x14ac:dyDescent="0.4">
      <c r="A28" s="107"/>
      <c r="B28" s="107"/>
      <c r="C28" s="120" t="s">
        <v>21</v>
      </c>
      <c r="D28" s="118"/>
      <c r="E28" s="533">
        <f>'※削除不可（９データ）'!O14</f>
        <v>0</v>
      </c>
      <c r="F28" s="534"/>
      <c r="G28" s="534"/>
      <c r="H28" s="534"/>
      <c r="I28" s="534"/>
      <c r="J28" s="535" t="s">
        <v>43</v>
      </c>
      <c r="K28" s="536"/>
      <c r="L28" s="537">
        <f>IF('※削除不可（９データ）'!P14="","",'※削除不可（９データ）'!P14)</f>
        <v>0</v>
      </c>
      <c r="M28" s="538"/>
      <c r="N28" s="538"/>
      <c r="O28" s="538"/>
      <c r="P28" s="538"/>
      <c r="Q28" s="538"/>
      <c r="R28" s="521">
        <f>'※削除不可（９データ）'!Q14</f>
        <v>0</v>
      </c>
      <c r="S28" s="522"/>
      <c r="T28" s="522"/>
      <c r="U28" s="522"/>
      <c r="V28" s="522"/>
      <c r="W28" s="522"/>
      <c r="X28" s="522"/>
      <c r="Y28" s="522"/>
      <c r="Z28" s="522"/>
      <c r="AA28" s="523"/>
      <c r="AB28" s="524">
        <f>'※削除不可（９データ）'!R14</f>
        <v>0</v>
      </c>
      <c r="AC28" s="525"/>
      <c r="AD28" s="525"/>
      <c r="AE28" s="525"/>
      <c r="AF28" s="525"/>
      <c r="AG28" s="525"/>
      <c r="AH28" s="525"/>
      <c r="AI28" s="526"/>
      <c r="AJ28" s="521">
        <f>'※削除不可（９データ）'!S14</f>
        <v>0</v>
      </c>
      <c r="AK28" s="522"/>
      <c r="AL28" s="522"/>
      <c r="AM28" s="522"/>
      <c r="AN28" s="522"/>
      <c r="AO28" s="522"/>
      <c r="AP28" s="522"/>
      <c r="AQ28" s="522"/>
      <c r="AR28" s="522"/>
      <c r="AS28" s="522"/>
      <c r="AT28" s="523"/>
      <c r="AU28" s="163"/>
      <c r="AV28" s="163"/>
      <c r="AW28" s="163"/>
      <c r="AX28" s="499">
        <f>'※削除不可（９データ）'!T14</f>
        <v>0</v>
      </c>
      <c r="AY28" s="500"/>
      <c r="AZ28" s="500"/>
      <c r="BA28" s="500"/>
      <c r="BB28" s="500"/>
      <c r="BC28" s="500"/>
      <c r="BD28" s="500"/>
      <c r="BE28" s="500"/>
      <c r="BF28" s="500"/>
      <c r="BG28" s="501"/>
      <c r="BH28" s="502">
        <f>'※削除不可（９データ）'!K14</f>
        <v>0</v>
      </c>
      <c r="BI28" s="500"/>
      <c r="BJ28" s="500"/>
      <c r="BK28" s="500"/>
      <c r="BL28" s="500"/>
      <c r="BM28" s="500"/>
      <c r="BN28" s="500"/>
      <c r="BO28" s="500"/>
      <c r="BP28" s="500"/>
      <c r="BQ28" s="503"/>
    </row>
    <row r="29" spans="1:74" s="117" customFormat="1" ht="24" customHeight="1" x14ac:dyDescent="0.4">
      <c r="A29" s="107"/>
      <c r="B29" s="107"/>
      <c r="C29" s="120" t="s">
        <v>22</v>
      </c>
      <c r="D29" s="118"/>
      <c r="E29" s="533">
        <f>'※削除不可（９データ）'!O15</f>
        <v>0</v>
      </c>
      <c r="F29" s="534"/>
      <c r="G29" s="534"/>
      <c r="H29" s="534"/>
      <c r="I29" s="534"/>
      <c r="J29" s="535" t="s">
        <v>43</v>
      </c>
      <c r="K29" s="536"/>
      <c r="L29" s="537">
        <f>IF('※削除不可（９データ）'!P15="","",'※削除不可（９データ）'!P15)</f>
        <v>0</v>
      </c>
      <c r="M29" s="538"/>
      <c r="N29" s="538"/>
      <c r="O29" s="538"/>
      <c r="P29" s="538"/>
      <c r="Q29" s="538"/>
      <c r="R29" s="521">
        <f>'※削除不可（９データ）'!Q15</f>
        <v>0</v>
      </c>
      <c r="S29" s="522"/>
      <c r="T29" s="522"/>
      <c r="U29" s="522"/>
      <c r="V29" s="522"/>
      <c r="W29" s="522"/>
      <c r="X29" s="522"/>
      <c r="Y29" s="522"/>
      <c r="Z29" s="522"/>
      <c r="AA29" s="523"/>
      <c r="AB29" s="524">
        <f>'※削除不可（９データ）'!R15</f>
        <v>0</v>
      </c>
      <c r="AC29" s="525"/>
      <c r="AD29" s="525"/>
      <c r="AE29" s="525"/>
      <c r="AF29" s="525"/>
      <c r="AG29" s="525"/>
      <c r="AH29" s="525"/>
      <c r="AI29" s="526"/>
      <c r="AJ29" s="521">
        <f>'※削除不可（９データ）'!S15</f>
        <v>0</v>
      </c>
      <c r="AK29" s="522"/>
      <c r="AL29" s="522"/>
      <c r="AM29" s="522"/>
      <c r="AN29" s="522"/>
      <c r="AO29" s="522"/>
      <c r="AP29" s="522"/>
      <c r="AQ29" s="522"/>
      <c r="AR29" s="522"/>
      <c r="AS29" s="522"/>
      <c r="AT29" s="523"/>
      <c r="AU29" s="163"/>
      <c r="AV29" s="163"/>
      <c r="AW29" s="163"/>
      <c r="AX29" s="499">
        <f>'※削除不可（９データ）'!T15</f>
        <v>0</v>
      </c>
      <c r="AY29" s="500"/>
      <c r="AZ29" s="500"/>
      <c r="BA29" s="500"/>
      <c r="BB29" s="500"/>
      <c r="BC29" s="500"/>
      <c r="BD29" s="500"/>
      <c r="BE29" s="500"/>
      <c r="BF29" s="500"/>
      <c r="BG29" s="501"/>
      <c r="BH29" s="502">
        <f>'※削除不可（９データ）'!K15</f>
        <v>0</v>
      </c>
      <c r="BI29" s="500"/>
      <c r="BJ29" s="500"/>
      <c r="BK29" s="500"/>
      <c r="BL29" s="500"/>
      <c r="BM29" s="500"/>
      <c r="BN29" s="500"/>
      <c r="BO29" s="500"/>
      <c r="BP29" s="500"/>
      <c r="BQ29" s="503"/>
    </row>
    <row r="30" spans="1:74" s="117" customFormat="1" ht="24" customHeight="1" x14ac:dyDescent="0.4">
      <c r="A30" s="107"/>
      <c r="B30" s="107"/>
      <c r="C30" s="120" t="s">
        <v>23</v>
      </c>
      <c r="D30" s="118"/>
      <c r="E30" s="533">
        <f>'※削除不可（９データ）'!O16</f>
        <v>0</v>
      </c>
      <c r="F30" s="534"/>
      <c r="G30" s="534"/>
      <c r="H30" s="534"/>
      <c r="I30" s="534"/>
      <c r="J30" s="535" t="s">
        <v>43</v>
      </c>
      <c r="K30" s="536"/>
      <c r="L30" s="537">
        <f>IF('※削除不可（９データ）'!P16="","",'※削除不可（９データ）'!P16)</f>
        <v>0</v>
      </c>
      <c r="M30" s="538"/>
      <c r="N30" s="538"/>
      <c r="O30" s="538"/>
      <c r="P30" s="538"/>
      <c r="Q30" s="538"/>
      <c r="R30" s="521">
        <f>'※削除不可（９データ）'!Q16</f>
        <v>0</v>
      </c>
      <c r="S30" s="522"/>
      <c r="T30" s="522"/>
      <c r="U30" s="522"/>
      <c r="V30" s="522"/>
      <c r="W30" s="522"/>
      <c r="X30" s="522"/>
      <c r="Y30" s="522"/>
      <c r="Z30" s="522"/>
      <c r="AA30" s="523"/>
      <c r="AB30" s="524">
        <f>'※削除不可（９データ）'!R16</f>
        <v>0</v>
      </c>
      <c r="AC30" s="525"/>
      <c r="AD30" s="525"/>
      <c r="AE30" s="525"/>
      <c r="AF30" s="525"/>
      <c r="AG30" s="525"/>
      <c r="AH30" s="525"/>
      <c r="AI30" s="526"/>
      <c r="AJ30" s="521">
        <f>'※削除不可（９データ）'!S16</f>
        <v>0</v>
      </c>
      <c r="AK30" s="522"/>
      <c r="AL30" s="522"/>
      <c r="AM30" s="522"/>
      <c r="AN30" s="522"/>
      <c r="AO30" s="522"/>
      <c r="AP30" s="522"/>
      <c r="AQ30" s="522"/>
      <c r="AR30" s="522"/>
      <c r="AS30" s="522"/>
      <c r="AT30" s="523"/>
      <c r="AU30" s="163"/>
      <c r="AV30" s="163"/>
      <c r="AW30" s="163"/>
      <c r="AX30" s="499">
        <f>'※削除不可（９データ）'!T16</f>
        <v>0</v>
      </c>
      <c r="AY30" s="500"/>
      <c r="AZ30" s="500"/>
      <c r="BA30" s="500"/>
      <c r="BB30" s="500"/>
      <c r="BC30" s="500"/>
      <c r="BD30" s="500"/>
      <c r="BE30" s="500"/>
      <c r="BF30" s="500"/>
      <c r="BG30" s="501"/>
      <c r="BH30" s="502">
        <f>'※削除不可（９データ）'!K16</f>
        <v>0</v>
      </c>
      <c r="BI30" s="500"/>
      <c r="BJ30" s="500"/>
      <c r="BK30" s="500"/>
      <c r="BL30" s="500"/>
      <c r="BM30" s="500"/>
      <c r="BN30" s="500"/>
      <c r="BO30" s="500"/>
      <c r="BP30" s="500"/>
      <c r="BQ30" s="503"/>
    </row>
    <row r="31" spans="1:74" s="117" customFormat="1" ht="24" customHeight="1" x14ac:dyDescent="0.4">
      <c r="A31" s="107"/>
      <c r="B31" s="107"/>
      <c r="C31" s="120" t="s">
        <v>24</v>
      </c>
      <c r="D31" s="118"/>
      <c r="E31" s="533">
        <f>'※削除不可（９データ）'!O17</f>
        <v>0</v>
      </c>
      <c r="F31" s="534"/>
      <c r="G31" s="534"/>
      <c r="H31" s="534"/>
      <c r="I31" s="534"/>
      <c r="J31" s="535" t="s">
        <v>43</v>
      </c>
      <c r="K31" s="536"/>
      <c r="L31" s="537">
        <f>IF('※削除不可（９データ）'!P17="","",'※削除不可（９データ）'!P17)</f>
        <v>0</v>
      </c>
      <c r="M31" s="538"/>
      <c r="N31" s="538"/>
      <c r="O31" s="538"/>
      <c r="P31" s="538"/>
      <c r="Q31" s="538"/>
      <c r="R31" s="521">
        <f>'※削除不可（９データ）'!Q17</f>
        <v>0</v>
      </c>
      <c r="S31" s="522"/>
      <c r="T31" s="522"/>
      <c r="U31" s="522"/>
      <c r="V31" s="522"/>
      <c r="W31" s="522"/>
      <c r="X31" s="522"/>
      <c r="Y31" s="522"/>
      <c r="Z31" s="522"/>
      <c r="AA31" s="523"/>
      <c r="AB31" s="524">
        <f>'※削除不可（９データ）'!R17</f>
        <v>0</v>
      </c>
      <c r="AC31" s="525"/>
      <c r="AD31" s="525"/>
      <c r="AE31" s="525"/>
      <c r="AF31" s="525"/>
      <c r="AG31" s="525"/>
      <c r="AH31" s="525"/>
      <c r="AI31" s="526"/>
      <c r="AJ31" s="521">
        <f>'※削除不可（９データ）'!S17</f>
        <v>0</v>
      </c>
      <c r="AK31" s="522"/>
      <c r="AL31" s="522"/>
      <c r="AM31" s="522"/>
      <c r="AN31" s="522"/>
      <c r="AO31" s="522"/>
      <c r="AP31" s="522"/>
      <c r="AQ31" s="522"/>
      <c r="AR31" s="522"/>
      <c r="AS31" s="522"/>
      <c r="AT31" s="523"/>
      <c r="AU31" s="163"/>
      <c r="AV31" s="163"/>
      <c r="AW31" s="163"/>
      <c r="AX31" s="499">
        <f>'※削除不可（９データ）'!T17</f>
        <v>0</v>
      </c>
      <c r="AY31" s="500"/>
      <c r="AZ31" s="500"/>
      <c r="BA31" s="500"/>
      <c r="BB31" s="500"/>
      <c r="BC31" s="500"/>
      <c r="BD31" s="500"/>
      <c r="BE31" s="500"/>
      <c r="BF31" s="500"/>
      <c r="BG31" s="501"/>
      <c r="BH31" s="502">
        <f>'※削除不可（９データ）'!K17</f>
        <v>0</v>
      </c>
      <c r="BI31" s="500"/>
      <c r="BJ31" s="500"/>
      <c r="BK31" s="500"/>
      <c r="BL31" s="500"/>
      <c r="BM31" s="500"/>
      <c r="BN31" s="500"/>
      <c r="BO31" s="500"/>
      <c r="BP31" s="500"/>
      <c r="BQ31" s="503"/>
    </row>
    <row r="32" spans="1:74" s="117" customFormat="1" ht="24" customHeight="1" x14ac:dyDescent="0.4">
      <c r="A32" s="107"/>
      <c r="B32" s="107"/>
      <c r="C32" s="120" t="s">
        <v>25</v>
      </c>
      <c r="D32" s="118"/>
      <c r="E32" s="533">
        <f>'※削除不可（９データ）'!O18</f>
        <v>0</v>
      </c>
      <c r="F32" s="534"/>
      <c r="G32" s="534"/>
      <c r="H32" s="534"/>
      <c r="I32" s="534"/>
      <c r="J32" s="535" t="s">
        <v>43</v>
      </c>
      <c r="K32" s="536"/>
      <c r="L32" s="537">
        <f>IF('※削除不可（９データ）'!P18="","",'※削除不可（９データ）'!P18)</f>
        <v>0</v>
      </c>
      <c r="M32" s="538"/>
      <c r="N32" s="538"/>
      <c r="O32" s="538"/>
      <c r="P32" s="538"/>
      <c r="Q32" s="538"/>
      <c r="R32" s="521">
        <f>'※削除不可（９データ）'!Q18</f>
        <v>0</v>
      </c>
      <c r="S32" s="522"/>
      <c r="T32" s="522"/>
      <c r="U32" s="522"/>
      <c r="V32" s="522"/>
      <c r="W32" s="522"/>
      <c r="X32" s="522"/>
      <c r="Y32" s="522"/>
      <c r="Z32" s="522"/>
      <c r="AA32" s="523"/>
      <c r="AB32" s="524">
        <f>'※削除不可（９データ）'!R18</f>
        <v>0</v>
      </c>
      <c r="AC32" s="525"/>
      <c r="AD32" s="525"/>
      <c r="AE32" s="525"/>
      <c r="AF32" s="525"/>
      <c r="AG32" s="525"/>
      <c r="AH32" s="525"/>
      <c r="AI32" s="526"/>
      <c r="AJ32" s="521">
        <f>'※削除不可（９データ）'!S18</f>
        <v>0</v>
      </c>
      <c r="AK32" s="522"/>
      <c r="AL32" s="522"/>
      <c r="AM32" s="522"/>
      <c r="AN32" s="522"/>
      <c r="AO32" s="522"/>
      <c r="AP32" s="522"/>
      <c r="AQ32" s="522"/>
      <c r="AR32" s="522"/>
      <c r="AS32" s="522"/>
      <c r="AT32" s="523"/>
      <c r="AU32" s="163"/>
      <c r="AV32" s="163"/>
      <c r="AW32" s="163"/>
      <c r="AX32" s="499">
        <f>'※削除不可（９データ）'!T18</f>
        <v>0</v>
      </c>
      <c r="AY32" s="500"/>
      <c r="AZ32" s="500"/>
      <c r="BA32" s="500"/>
      <c r="BB32" s="500"/>
      <c r="BC32" s="500"/>
      <c r="BD32" s="500"/>
      <c r="BE32" s="500"/>
      <c r="BF32" s="500"/>
      <c r="BG32" s="501"/>
      <c r="BH32" s="502">
        <f>'※削除不可（９データ）'!K18</f>
        <v>0</v>
      </c>
      <c r="BI32" s="500"/>
      <c r="BJ32" s="500"/>
      <c r="BK32" s="500"/>
      <c r="BL32" s="500"/>
      <c r="BM32" s="500"/>
      <c r="BN32" s="500"/>
      <c r="BO32" s="500"/>
      <c r="BP32" s="500"/>
      <c r="BQ32" s="503"/>
    </row>
    <row r="33" spans="1:79" s="117" customFormat="1" ht="24" customHeight="1" x14ac:dyDescent="0.4">
      <c r="A33" s="107"/>
      <c r="B33" s="107"/>
      <c r="C33" s="120" t="s">
        <v>26</v>
      </c>
      <c r="D33" s="118"/>
      <c r="E33" s="533">
        <f>'※削除不可（９データ）'!O19</f>
        <v>0</v>
      </c>
      <c r="F33" s="534"/>
      <c r="G33" s="534"/>
      <c r="H33" s="534"/>
      <c r="I33" s="534"/>
      <c r="J33" s="535" t="s">
        <v>43</v>
      </c>
      <c r="K33" s="536"/>
      <c r="L33" s="537">
        <f>IF('※削除不可（９データ）'!P19="","",'※削除不可（９データ）'!P19)</f>
        <v>0</v>
      </c>
      <c r="M33" s="538"/>
      <c r="N33" s="538"/>
      <c r="O33" s="538"/>
      <c r="P33" s="538"/>
      <c r="Q33" s="538"/>
      <c r="R33" s="521">
        <f>'※削除不可（９データ）'!Q19</f>
        <v>0</v>
      </c>
      <c r="S33" s="522"/>
      <c r="T33" s="522"/>
      <c r="U33" s="522"/>
      <c r="V33" s="522"/>
      <c r="W33" s="522"/>
      <c r="X33" s="522"/>
      <c r="Y33" s="522"/>
      <c r="Z33" s="522"/>
      <c r="AA33" s="523"/>
      <c r="AB33" s="524">
        <f>'※削除不可（９データ）'!R19</f>
        <v>0</v>
      </c>
      <c r="AC33" s="525"/>
      <c r="AD33" s="525"/>
      <c r="AE33" s="525"/>
      <c r="AF33" s="525"/>
      <c r="AG33" s="525"/>
      <c r="AH33" s="525"/>
      <c r="AI33" s="526"/>
      <c r="AJ33" s="521">
        <f>'※削除不可（９データ）'!S19</f>
        <v>0</v>
      </c>
      <c r="AK33" s="522"/>
      <c r="AL33" s="522"/>
      <c r="AM33" s="522"/>
      <c r="AN33" s="522"/>
      <c r="AO33" s="522"/>
      <c r="AP33" s="522"/>
      <c r="AQ33" s="522"/>
      <c r="AR33" s="522"/>
      <c r="AS33" s="522"/>
      <c r="AT33" s="523"/>
      <c r="AU33" s="163"/>
      <c r="AV33" s="163"/>
      <c r="AW33" s="163"/>
      <c r="AX33" s="499">
        <f>'※削除不可（９データ）'!T19</f>
        <v>0</v>
      </c>
      <c r="AY33" s="500"/>
      <c r="AZ33" s="500"/>
      <c r="BA33" s="500"/>
      <c r="BB33" s="500"/>
      <c r="BC33" s="500"/>
      <c r="BD33" s="500"/>
      <c r="BE33" s="500"/>
      <c r="BF33" s="500"/>
      <c r="BG33" s="501"/>
      <c r="BH33" s="502">
        <f>'※削除不可（９データ）'!K19</f>
        <v>0</v>
      </c>
      <c r="BI33" s="500"/>
      <c r="BJ33" s="500"/>
      <c r="BK33" s="500"/>
      <c r="BL33" s="500"/>
      <c r="BM33" s="500"/>
      <c r="BN33" s="500"/>
      <c r="BO33" s="500"/>
      <c r="BP33" s="500"/>
      <c r="BQ33" s="503"/>
    </row>
    <row r="34" spans="1:79" s="117" customFormat="1" ht="24" customHeight="1" x14ac:dyDescent="0.4">
      <c r="A34" s="107"/>
      <c r="B34" s="107"/>
      <c r="C34" s="120" t="s">
        <v>27</v>
      </c>
      <c r="D34" s="118"/>
      <c r="E34" s="533">
        <f>'※削除不可（９データ）'!O20</f>
        <v>0</v>
      </c>
      <c r="F34" s="534"/>
      <c r="G34" s="534"/>
      <c r="H34" s="534"/>
      <c r="I34" s="534"/>
      <c r="J34" s="535" t="s">
        <v>43</v>
      </c>
      <c r="K34" s="536"/>
      <c r="L34" s="537">
        <f>IF('※削除不可（９データ）'!P20="","",'※削除不可（９データ）'!P20)</f>
        <v>0</v>
      </c>
      <c r="M34" s="538"/>
      <c r="N34" s="538"/>
      <c r="O34" s="538"/>
      <c r="P34" s="538"/>
      <c r="Q34" s="538"/>
      <c r="R34" s="521">
        <f>'※削除不可（９データ）'!Q20</f>
        <v>0</v>
      </c>
      <c r="S34" s="522"/>
      <c r="T34" s="522"/>
      <c r="U34" s="522"/>
      <c r="V34" s="522"/>
      <c r="W34" s="522"/>
      <c r="X34" s="522"/>
      <c r="Y34" s="522"/>
      <c r="Z34" s="522"/>
      <c r="AA34" s="523"/>
      <c r="AB34" s="524">
        <f>'※削除不可（９データ）'!R20</f>
        <v>0</v>
      </c>
      <c r="AC34" s="525"/>
      <c r="AD34" s="525"/>
      <c r="AE34" s="525"/>
      <c r="AF34" s="525"/>
      <c r="AG34" s="525"/>
      <c r="AH34" s="525"/>
      <c r="AI34" s="526"/>
      <c r="AJ34" s="521">
        <f>'※削除不可（９データ）'!S20</f>
        <v>0</v>
      </c>
      <c r="AK34" s="522"/>
      <c r="AL34" s="522"/>
      <c r="AM34" s="522"/>
      <c r="AN34" s="522"/>
      <c r="AO34" s="522"/>
      <c r="AP34" s="522"/>
      <c r="AQ34" s="522"/>
      <c r="AR34" s="522"/>
      <c r="AS34" s="522"/>
      <c r="AT34" s="523"/>
      <c r="AU34" s="163"/>
      <c r="AV34" s="163"/>
      <c r="AW34" s="163"/>
      <c r="AX34" s="499">
        <f>'※削除不可（９データ）'!T20</f>
        <v>0</v>
      </c>
      <c r="AY34" s="500"/>
      <c r="AZ34" s="500"/>
      <c r="BA34" s="500"/>
      <c r="BB34" s="500"/>
      <c r="BC34" s="500"/>
      <c r="BD34" s="500"/>
      <c r="BE34" s="500"/>
      <c r="BF34" s="500"/>
      <c r="BG34" s="501"/>
      <c r="BH34" s="502">
        <f>'※削除不可（９データ）'!K20</f>
        <v>0</v>
      </c>
      <c r="BI34" s="500"/>
      <c r="BJ34" s="500"/>
      <c r="BK34" s="500"/>
      <c r="BL34" s="500"/>
      <c r="BM34" s="500"/>
      <c r="BN34" s="500"/>
      <c r="BO34" s="500"/>
      <c r="BP34" s="500"/>
      <c r="BQ34" s="503"/>
    </row>
    <row r="35" spans="1:79" s="117" customFormat="1" ht="24" customHeight="1" x14ac:dyDescent="0.4">
      <c r="A35" s="107"/>
      <c r="B35" s="107"/>
      <c r="C35" s="120" t="s">
        <v>28</v>
      </c>
      <c r="D35" s="118"/>
      <c r="E35" s="533">
        <f>'※削除不可（９データ）'!O21</f>
        <v>0</v>
      </c>
      <c r="F35" s="534"/>
      <c r="G35" s="534"/>
      <c r="H35" s="534"/>
      <c r="I35" s="534"/>
      <c r="J35" s="535" t="s">
        <v>43</v>
      </c>
      <c r="K35" s="536"/>
      <c r="L35" s="537">
        <f>IF('※削除不可（９データ）'!P21="","",'※削除不可（９データ）'!P21)</f>
        <v>0</v>
      </c>
      <c r="M35" s="538"/>
      <c r="N35" s="538"/>
      <c r="O35" s="538"/>
      <c r="P35" s="538"/>
      <c r="Q35" s="538"/>
      <c r="R35" s="521">
        <f>'※削除不可（９データ）'!Q21</f>
        <v>0</v>
      </c>
      <c r="S35" s="522"/>
      <c r="T35" s="522"/>
      <c r="U35" s="522"/>
      <c r="V35" s="522"/>
      <c r="W35" s="522"/>
      <c r="X35" s="522"/>
      <c r="Y35" s="522"/>
      <c r="Z35" s="522"/>
      <c r="AA35" s="523"/>
      <c r="AB35" s="524">
        <f>'※削除不可（９データ）'!R21</f>
        <v>0</v>
      </c>
      <c r="AC35" s="525"/>
      <c r="AD35" s="525"/>
      <c r="AE35" s="525"/>
      <c r="AF35" s="525"/>
      <c r="AG35" s="525"/>
      <c r="AH35" s="525"/>
      <c r="AI35" s="526"/>
      <c r="AJ35" s="521">
        <f>'※削除不可（９データ）'!S21</f>
        <v>0</v>
      </c>
      <c r="AK35" s="522"/>
      <c r="AL35" s="522"/>
      <c r="AM35" s="522"/>
      <c r="AN35" s="522"/>
      <c r="AO35" s="522"/>
      <c r="AP35" s="522"/>
      <c r="AQ35" s="522"/>
      <c r="AR35" s="522"/>
      <c r="AS35" s="522"/>
      <c r="AT35" s="523"/>
      <c r="AU35" s="163"/>
      <c r="AV35" s="163"/>
      <c r="AW35" s="163"/>
      <c r="AX35" s="499">
        <f>'※削除不可（９データ）'!T21</f>
        <v>0</v>
      </c>
      <c r="AY35" s="500"/>
      <c r="AZ35" s="500"/>
      <c r="BA35" s="500"/>
      <c r="BB35" s="500"/>
      <c r="BC35" s="500"/>
      <c r="BD35" s="500"/>
      <c r="BE35" s="500"/>
      <c r="BF35" s="500"/>
      <c r="BG35" s="501"/>
      <c r="BH35" s="502">
        <f>'※削除不可（９データ）'!K21</f>
        <v>0</v>
      </c>
      <c r="BI35" s="500"/>
      <c r="BJ35" s="500"/>
      <c r="BK35" s="500"/>
      <c r="BL35" s="500"/>
      <c r="BM35" s="500"/>
      <c r="BN35" s="500"/>
      <c r="BO35" s="500"/>
      <c r="BP35" s="500"/>
      <c r="BQ35" s="503"/>
    </row>
    <row r="36" spans="1:79" s="117" customFormat="1" ht="24" customHeight="1" x14ac:dyDescent="0.4">
      <c r="A36" s="107"/>
      <c r="B36" s="107"/>
      <c r="C36" s="119" t="s">
        <v>29</v>
      </c>
      <c r="D36" s="118"/>
      <c r="E36" s="533">
        <f>'※削除不可（９データ）'!O22</f>
        <v>0</v>
      </c>
      <c r="F36" s="534"/>
      <c r="G36" s="534"/>
      <c r="H36" s="534"/>
      <c r="I36" s="534"/>
      <c r="J36" s="535" t="s">
        <v>43</v>
      </c>
      <c r="K36" s="536"/>
      <c r="L36" s="537">
        <f>IF('※削除不可（９データ）'!P22="","",'※削除不可（９データ）'!P22)</f>
        <v>0</v>
      </c>
      <c r="M36" s="538"/>
      <c r="N36" s="538"/>
      <c r="O36" s="538"/>
      <c r="P36" s="538"/>
      <c r="Q36" s="538"/>
      <c r="R36" s="521">
        <f>'※削除不可（９データ）'!Q22</f>
        <v>0</v>
      </c>
      <c r="S36" s="522"/>
      <c r="T36" s="522"/>
      <c r="U36" s="522"/>
      <c r="V36" s="522"/>
      <c r="W36" s="522"/>
      <c r="X36" s="522"/>
      <c r="Y36" s="522"/>
      <c r="Z36" s="522"/>
      <c r="AA36" s="523"/>
      <c r="AB36" s="524">
        <f>'※削除不可（９データ）'!R22</f>
        <v>0</v>
      </c>
      <c r="AC36" s="525"/>
      <c r="AD36" s="525"/>
      <c r="AE36" s="525"/>
      <c r="AF36" s="525"/>
      <c r="AG36" s="525"/>
      <c r="AH36" s="525"/>
      <c r="AI36" s="526"/>
      <c r="AJ36" s="521">
        <f>'※削除不可（９データ）'!S22</f>
        <v>0</v>
      </c>
      <c r="AK36" s="522"/>
      <c r="AL36" s="522"/>
      <c r="AM36" s="522"/>
      <c r="AN36" s="522"/>
      <c r="AO36" s="522"/>
      <c r="AP36" s="522"/>
      <c r="AQ36" s="522"/>
      <c r="AR36" s="522"/>
      <c r="AS36" s="522"/>
      <c r="AT36" s="523"/>
      <c r="AU36" s="163"/>
      <c r="AV36" s="163"/>
      <c r="AW36" s="163"/>
      <c r="AX36" s="499">
        <f>'※削除不可（９データ）'!T22</f>
        <v>0</v>
      </c>
      <c r="AY36" s="500"/>
      <c r="AZ36" s="500"/>
      <c r="BA36" s="500"/>
      <c r="BB36" s="500"/>
      <c r="BC36" s="500"/>
      <c r="BD36" s="500"/>
      <c r="BE36" s="500"/>
      <c r="BF36" s="500"/>
      <c r="BG36" s="501"/>
      <c r="BH36" s="502">
        <f>'※削除不可（９データ）'!K22</f>
        <v>0</v>
      </c>
      <c r="BI36" s="500"/>
      <c r="BJ36" s="500"/>
      <c r="BK36" s="500"/>
      <c r="BL36" s="500"/>
      <c r="BM36" s="500"/>
      <c r="BN36" s="500"/>
      <c r="BO36" s="500"/>
      <c r="BP36" s="500"/>
      <c r="BQ36" s="503"/>
    </row>
    <row r="37" spans="1:79" s="117" customFormat="1" ht="24" customHeight="1" x14ac:dyDescent="0.4">
      <c r="A37" s="107"/>
      <c r="B37" s="107"/>
      <c r="C37" s="120" t="s">
        <v>30</v>
      </c>
      <c r="D37" s="118"/>
      <c r="E37" s="533">
        <f>'※削除不可（９データ）'!O23</f>
        <v>0</v>
      </c>
      <c r="F37" s="534"/>
      <c r="G37" s="534"/>
      <c r="H37" s="534"/>
      <c r="I37" s="534"/>
      <c r="J37" s="535" t="s">
        <v>43</v>
      </c>
      <c r="K37" s="536"/>
      <c r="L37" s="537">
        <f>IF('※削除不可（９データ）'!P23="","",'※削除不可（９データ）'!P23)</f>
        <v>0</v>
      </c>
      <c r="M37" s="538"/>
      <c r="N37" s="538"/>
      <c r="O37" s="538"/>
      <c r="P37" s="538"/>
      <c r="Q37" s="538"/>
      <c r="R37" s="521">
        <f>'※削除不可（９データ）'!Q23</f>
        <v>0</v>
      </c>
      <c r="S37" s="522"/>
      <c r="T37" s="522"/>
      <c r="U37" s="522"/>
      <c r="V37" s="522"/>
      <c r="W37" s="522"/>
      <c r="X37" s="522"/>
      <c r="Y37" s="522"/>
      <c r="Z37" s="522"/>
      <c r="AA37" s="523"/>
      <c r="AB37" s="524">
        <f>'※削除不可（９データ）'!R23</f>
        <v>0</v>
      </c>
      <c r="AC37" s="525"/>
      <c r="AD37" s="525"/>
      <c r="AE37" s="525"/>
      <c r="AF37" s="525"/>
      <c r="AG37" s="525"/>
      <c r="AH37" s="525"/>
      <c r="AI37" s="526"/>
      <c r="AJ37" s="521">
        <f>'※削除不可（９データ）'!S23</f>
        <v>0</v>
      </c>
      <c r="AK37" s="522"/>
      <c r="AL37" s="522"/>
      <c r="AM37" s="522"/>
      <c r="AN37" s="522"/>
      <c r="AO37" s="522"/>
      <c r="AP37" s="522"/>
      <c r="AQ37" s="522"/>
      <c r="AR37" s="522"/>
      <c r="AS37" s="522"/>
      <c r="AT37" s="523"/>
      <c r="AU37" s="163"/>
      <c r="AV37" s="163"/>
      <c r="AW37" s="163"/>
      <c r="AX37" s="499">
        <f>'※削除不可（９データ）'!T23</f>
        <v>0</v>
      </c>
      <c r="AY37" s="500"/>
      <c r="AZ37" s="500"/>
      <c r="BA37" s="500"/>
      <c r="BB37" s="500"/>
      <c r="BC37" s="500"/>
      <c r="BD37" s="500"/>
      <c r="BE37" s="500"/>
      <c r="BF37" s="500"/>
      <c r="BG37" s="501"/>
      <c r="BH37" s="502">
        <f>'※削除不可（９データ）'!K23</f>
        <v>0</v>
      </c>
      <c r="BI37" s="500"/>
      <c r="BJ37" s="500"/>
      <c r="BK37" s="500"/>
      <c r="BL37" s="500"/>
      <c r="BM37" s="500"/>
      <c r="BN37" s="500"/>
      <c r="BO37" s="500"/>
      <c r="BP37" s="500"/>
      <c r="BQ37" s="503"/>
    </row>
    <row r="38" spans="1:79" s="117" customFormat="1" ht="24" customHeight="1" x14ac:dyDescent="0.4">
      <c r="A38" s="107"/>
      <c r="B38" s="107"/>
      <c r="C38" s="119" t="s">
        <v>57</v>
      </c>
      <c r="D38" s="118"/>
      <c r="E38" s="533">
        <f>'※削除不可（９データ）'!O24</f>
        <v>0</v>
      </c>
      <c r="F38" s="534"/>
      <c r="G38" s="534"/>
      <c r="H38" s="534"/>
      <c r="I38" s="534"/>
      <c r="J38" s="535" t="s">
        <v>43</v>
      </c>
      <c r="K38" s="536"/>
      <c r="L38" s="537">
        <f>IF('※削除不可（９データ）'!P24="","",'※削除不可（９データ）'!P24)</f>
        <v>0</v>
      </c>
      <c r="M38" s="538"/>
      <c r="N38" s="538"/>
      <c r="O38" s="538"/>
      <c r="P38" s="538"/>
      <c r="Q38" s="538"/>
      <c r="R38" s="521">
        <f>'※削除不可（９データ）'!Q24</f>
        <v>0</v>
      </c>
      <c r="S38" s="522"/>
      <c r="T38" s="522"/>
      <c r="U38" s="522"/>
      <c r="V38" s="522"/>
      <c r="W38" s="522"/>
      <c r="X38" s="522"/>
      <c r="Y38" s="522"/>
      <c r="Z38" s="522"/>
      <c r="AA38" s="523"/>
      <c r="AB38" s="524">
        <f>'※削除不可（９データ）'!R24</f>
        <v>0</v>
      </c>
      <c r="AC38" s="525"/>
      <c r="AD38" s="525"/>
      <c r="AE38" s="525"/>
      <c r="AF38" s="525"/>
      <c r="AG38" s="525"/>
      <c r="AH38" s="525"/>
      <c r="AI38" s="526"/>
      <c r="AJ38" s="521">
        <f>'※削除不可（９データ）'!S24</f>
        <v>0</v>
      </c>
      <c r="AK38" s="522"/>
      <c r="AL38" s="522"/>
      <c r="AM38" s="522"/>
      <c r="AN38" s="522"/>
      <c r="AO38" s="522"/>
      <c r="AP38" s="522"/>
      <c r="AQ38" s="522"/>
      <c r="AR38" s="522"/>
      <c r="AS38" s="522"/>
      <c r="AT38" s="523"/>
      <c r="AU38" s="163"/>
      <c r="AV38" s="163"/>
      <c r="AW38" s="163"/>
      <c r="AX38" s="499">
        <f>'※削除不可（９データ）'!T24</f>
        <v>0</v>
      </c>
      <c r="AY38" s="500"/>
      <c r="AZ38" s="500"/>
      <c r="BA38" s="500"/>
      <c r="BB38" s="500"/>
      <c r="BC38" s="500"/>
      <c r="BD38" s="500"/>
      <c r="BE38" s="500"/>
      <c r="BF38" s="500"/>
      <c r="BG38" s="501"/>
      <c r="BH38" s="502">
        <f>'※削除不可（９データ）'!K24</f>
        <v>0</v>
      </c>
      <c r="BI38" s="500"/>
      <c r="BJ38" s="500"/>
      <c r="BK38" s="500"/>
      <c r="BL38" s="500"/>
      <c r="BM38" s="500"/>
      <c r="BN38" s="500"/>
      <c r="BO38" s="500"/>
      <c r="BP38" s="500"/>
      <c r="BQ38" s="503"/>
    </row>
    <row r="39" spans="1:79" s="117" customFormat="1" ht="24" customHeight="1" x14ac:dyDescent="0.4">
      <c r="A39" s="107"/>
      <c r="B39" s="107"/>
      <c r="C39" s="119" t="s">
        <v>58</v>
      </c>
      <c r="D39" s="118"/>
      <c r="E39" s="533">
        <f>'※削除不可（９データ）'!O25</f>
        <v>0</v>
      </c>
      <c r="F39" s="534"/>
      <c r="G39" s="534"/>
      <c r="H39" s="534"/>
      <c r="I39" s="534"/>
      <c r="J39" s="535" t="s">
        <v>43</v>
      </c>
      <c r="K39" s="536"/>
      <c r="L39" s="537">
        <f>IF('※削除不可（９データ）'!P25="","",'※削除不可（９データ）'!P25)</f>
        <v>0</v>
      </c>
      <c r="M39" s="538"/>
      <c r="N39" s="538"/>
      <c r="O39" s="538"/>
      <c r="P39" s="538"/>
      <c r="Q39" s="538"/>
      <c r="R39" s="521">
        <f>'※削除不可（９データ）'!Q25</f>
        <v>0</v>
      </c>
      <c r="S39" s="522"/>
      <c r="T39" s="522"/>
      <c r="U39" s="522"/>
      <c r="V39" s="522"/>
      <c r="W39" s="522"/>
      <c r="X39" s="522"/>
      <c r="Y39" s="522"/>
      <c r="Z39" s="522"/>
      <c r="AA39" s="523"/>
      <c r="AB39" s="524">
        <f>'※削除不可（９データ）'!R25</f>
        <v>0</v>
      </c>
      <c r="AC39" s="525"/>
      <c r="AD39" s="525"/>
      <c r="AE39" s="525"/>
      <c r="AF39" s="525"/>
      <c r="AG39" s="525"/>
      <c r="AH39" s="525"/>
      <c r="AI39" s="526"/>
      <c r="AJ39" s="521">
        <f>'※削除不可（９データ）'!S25</f>
        <v>0</v>
      </c>
      <c r="AK39" s="522"/>
      <c r="AL39" s="522"/>
      <c r="AM39" s="522"/>
      <c r="AN39" s="522"/>
      <c r="AO39" s="522"/>
      <c r="AP39" s="522"/>
      <c r="AQ39" s="522"/>
      <c r="AR39" s="522"/>
      <c r="AS39" s="522"/>
      <c r="AT39" s="523"/>
      <c r="AU39" s="163"/>
      <c r="AV39" s="163"/>
      <c r="AW39" s="163"/>
      <c r="AX39" s="499">
        <f>'※削除不可（９データ）'!T25</f>
        <v>0</v>
      </c>
      <c r="AY39" s="500"/>
      <c r="AZ39" s="500"/>
      <c r="BA39" s="500"/>
      <c r="BB39" s="500"/>
      <c r="BC39" s="500"/>
      <c r="BD39" s="500"/>
      <c r="BE39" s="500"/>
      <c r="BF39" s="500"/>
      <c r="BG39" s="501"/>
      <c r="BH39" s="502">
        <f>'※削除不可（９データ）'!K25</f>
        <v>0</v>
      </c>
      <c r="BI39" s="500"/>
      <c r="BJ39" s="500"/>
      <c r="BK39" s="500"/>
      <c r="BL39" s="500"/>
      <c r="BM39" s="500"/>
      <c r="BN39" s="500"/>
      <c r="BO39" s="500"/>
      <c r="BP39" s="500"/>
      <c r="BQ39" s="503"/>
    </row>
    <row r="40" spans="1:79" s="117" customFormat="1" ht="24" customHeight="1" x14ac:dyDescent="0.4">
      <c r="A40" s="107"/>
      <c r="B40" s="107"/>
      <c r="C40" s="119" t="s">
        <v>118</v>
      </c>
      <c r="D40" s="118"/>
      <c r="E40" s="533">
        <f>'※削除不可（９データ）'!O26</f>
        <v>0</v>
      </c>
      <c r="F40" s="534"/>
      <c r="G40" s="534"/>
      <c r="H40" s="534"/>
      <c r="I40" s="534"/>
      <c r="J40" s="535" t="s">
        <v>43</v>
      </c>
      <c r="K40" s="536"/>
      <c r="L40" s="537">
        <f>IF('※削除不可（９データ）'!P26="","",'※削除不可（９データ）'!P26)</f>
        <v>0</v>
      </c>
      <c r="M40" s="538"/>
      <c r="N40" s="538"/>
      <c r="O40" s="538"/>
      <c r="P40" s="538"/>
      <c r="Q40" s="538"/>
      <c r="R40" s="521">
        <f>'※削除不可（９データ）'!Q26</f>
        <v>0</v>
      </c>
      <c r="S40" s="522"/>
      <c r="T40" s="522"/>
      <c r="U40" s="522"/>
      <c r="V40" s="522"/>
      <c r="W40" s="522"/>
      <c r="X40" s="522"/>
      <c r="Y40" s="522"/>
      <c r="Z40" s="522"/>
      <c r="AA40" s="523"/>
      <c r="AB40" s="524">
        <f>'※削除不可（９データ）'!R26</f>
        <v>0</v>
      </c>
      <c r="AC40" s="525"/>
      <c r="AD40" s="525"/>
      <c r="AE40" s="525"/>
      <c r="AF40" s="525"/>
      <c r="AG40" s="525"/>
      <c r="AH40" s="525"/>
      <c r="AI40" s="526"/>
      <c r="AJ40" s="521">
        <f>'※削除不可（９データ）'!S26</f>
        <v>0</v>
      </c>
      <c r="AK40" s="522"/>
      <c r="AL40" s="522"/>
      <c r="AM40" s="522"/>
      <c r="AN40" s="522"/>
      <c r="AO40" s="522"/>
      <c r="AP40" s="522"/>
      <c r="AQ40" s="522"/>
      <c r="AR40" s="522"/>
      <c r="AS40" s="522"/>
      <c r="AT40" s="523"/>
      <c r="AU40" s="163"/>
      <c r="AV40" s="163"/>
      <c r="AW40" s="163"/>
      <c r="AX40" s="499">
        <f>'※削除不可（９データ）'!T26</f>
        <v>0</v>
      </c>
      <c r="AY40" s="500"/>
      <c r="AZ40" s="500"/>
      <c r="BA40" s="500"/>
      <c r="BB40" s="500"/>
      <c r="BC40" s="500"/>
      <c r="BD40" s="500"/>
      <c r="BE40" s="500"/>
      <c r="BF40" s="500"/>
      <c r="BG40" s="501"/>
      <c r="BH40" s="502">
        <f>'※削除不可（９データ）'!K26</f>
        <v>0</v>
      </c>
      <c r="BI40" s="500"/>
      <c r="BJ40" s="500"/>
      <c r="BK40" s="500"/>
      <c r="BL40" s="500"/>
      <c r="BM40" s="500"/>
      <c r="BN40" s="500"/>
      <c r="BO40" s="500"/>
      <c r="BP40" s="500"/>
      <c r="BQ40" s="503"/>
    </row>
    <row r="41" spans="1:79" s="117" customFormat="1" ht="24" customHeight="1" thickBot="1" x14ac:dyDescent="0.45">
      <c r="A41" s="107"/>
      <c r="B41" s="107"/>
      <c r="C41" s="121" t="s">
        <v>136</v>
      </c>
      <c r="D41" s="122"/>
      <c r="E41" s="610">
        <f>'※削除不可（９データ）'!O27</f>
        <v>0</v>
      </c>
      <c r="F41" s="611"/>
      <c r="G41" s="611"/>
      <c r="H41" s="611"/>
      <c r="I41" s="611"/>
      <c r="J41" s="606" t="s">
        <v>43</v>
      </c>
      <c r="K41" s="607"/>
      <c r="L41" s="643">
        <f>IF('※削除不可（９データ）'!P27="","",'※削除不可（９データ）'!P27)</f>
        <v>0</v>
      </c>
      <c r="M41" s="644"/>
      <c r="N41" s="644"/>
      <c r="O41" s="644"/>
      <c r="P41" s="644"/>
      <c r="Q41" s="644"/>
      <c r="R41" s="527">
        <f>'※削除不可（９データ）'!Q27</f>
        <v>0</v>
      </c>
      <c r="S41" s="528"/>
      <c r="T41" s="528"/>
      <c r="U41" s="528"/>
      <c r="V41" s="528"/>
      <c r="W41" s="528"/>
      <c r="X41" s="528"/>
      <c r="Y41" s="528"/>
      <c r="Z41" s="528"/>
      <c r="AA41" s="529"/>
      <c r="AB41" s="530">
        <f>'※削除不可（９データ）'!R27</f>
        <v>0</v>
      </c>
      <c r="AC41" s="531"/>
      <c r="AD41" s="531"/>
      <c r="AE41" s="531"/>
      <c r="AF41" s="531"/>
      <c r="AG41" s="531"/>
      <c r="AH41" s="531"/>
      <c r="AI41" s="532"/>
      <c r="AJ41" s="527">
        <f>'※削除不可（９データ）'!S27</f>
        <v>0</v>
      </c>
      <c r="AK41" s="528"/>
      <c r="AL41" s="528"/>
      <c r="AM41" s="528"/>
      <c r="AN41" s="528"/>
      <c r="AO41" s="528"/>
      <c r="AP41" s="528"/>
      <c r="AQ41" s="528"/>
      <c r="AR41" s="528"/>
      <c r="AS41" s="528"/>
      <c r="AT41" s="529"/>
      <c r="AU41" s="163"/>
      <c r="AV41" s="163"/>
      <c r="AW41" s="163"/>
      <c r="AX41" s="516">
        <f>'※削除不可（９データ）'!T27</f>
        <v>0</v>
      </c>
      <c r="AY41" s="517"/>
      <c r="AZ41" s="517"/>
      <c r="BA41" s="517"/>
      <c r="BB41" s="517"/>
      <c r="BC41" s="517"/>
      <c r="BD41" s="517"/>
      <c r="BE41" s="517"/>
      <c r="BF41" s="517"/>
      <c r="BG41" s="518"/>
      <c r="BH41" s="519">
        <f>'※削除不可（９データ）'!K27</f>
        <v>0</v>
      </c>
      <c r="BI41" s="517"/>
      <c r="BJ41" s="517"/>
      <c r="BK41" s="517"/>
      <c r="BL41" s="517"/>
      <c r="BM41" s="517"/>
      <c r="BN41" s="517"/>
      <c r="BO41" s="517"/>
      <c r="BP41" s="517"/>
      <c r="BQ41" s="520"/>
    </row>
    <row r="42" spans="1:79" s="113" customFormat="1" ht="33" customHeight="1" thickTop="1" thickBot="1" x14ac:dyDescent="0.45">
      <c r="A42" s="109"/>
      <c r="B42" s="109"/>
      <c r="C42" s="612" t="s">
        <v>49</v>
      </c>
      <c r="D42" s="613"/>
      <c r="E42" s="608">
        <f>SUM(E17:I41)</f>
        <v>0</v>
      </c>
      <c r="F42" s="609"/>
      <c r="G42" s="609"/>
      <c r="H42" s="609"/>
      <c r="I42" s="609"/>
      <c r="J42" s="604" t="s">
        <v>43</v>
      </c>
      <c r="K42" s="605"/>
      <c r="L42" s="539">
        <f>SUM(L17:Q41)</f>
        <v>0</v>
      </c>
      <c r="M42" s="540"/>
      <c r="N42" s="540"/>
      <c r="O42" s="540"/>
      <c r="P42" s="540"/>
      <c r="Q42" s="162" t="s">
        <v>140</v>
      </c>
      <c r="R42" s="634">
        <f>SUM(R17:Y41)</f>
        <v>0</v>
      </c>
      <c r="S42" s="635"/>
      <c r="T42" s="635"/>
      <c r="U42" s="635"/>
      <c r="V42" s="635"/>
      <c r="W42" s="635"/>
      <c r="X42" s="635"/>
      <c r="Y42" s="635"/>
      <c r="Z42" s="604" t="s">
        <v>48</v>
      </c>
      <c r="AA42" s="605"/>
      <c r="AB42" s="636" t="s">
        <v>180</v>
      </c>
      <c r="AC42" s="636"/>
      <c r="AD42" s="636"/>
      <c r="AE42" s="636"/>
      <c r="AF42" s="636"/>
      <c r="AG42" s="636"/>
      <c r="AH42" s="637" t="s">
        <v>48</v>
      </c>
      <c r="AI42" s="638"/>
      <c r="AJ42" s="639">
        <f>SUM(AJ17:AR41)</f>
        <v>0</v>
      </c>
      <c r="AK42" s="640"/>
      <c r="AL42" s="640"/>
      <c r="AM42" s="640"/>
      <c r="AN42" s="640"/>
      <c r="AO42" s="640"/>
      <c r="AP42" s="640"/>
      <c r="AQ42" s="640"/>
      <c r="AR42" s="640"/>
      <c r="AS42" s="641" t="s">
        <v>48</v>
      </c>
      <c r="AT42" s="642"/>
      <c r="AU42" s="164"/>
      <c r="AV42" s="164"/>
      <c r="AW42" s="164"/>
      <c r="AX42" s="164"/>
      <c r="AY42" s="164"/>
      <c r="AZ42" s="164"/>
      <c r="BA42" s="164"/>
      <c r="BB42" s="164"/>
      <c r="BC42" s="164"/>
      <c r="BD42" s="164"/>
      <c r="BE42" s="164"/>
      <c r="BF42" s="164"/>
      <c r="BG42" s="164"/>
      <c r="BH42" s="164"/>
      <c r="BI42" s="164"/>
      <c r="BJ42" s="164"/>
      <c r="BK42" s="164"/>
    </row>
    <row r="43" spans="1:79" s="113" customFormat="1" ht="16.5" x14ac:dyDescent="0.4">
      <c r="A43" s="109"/>
      <c r="B43" s="109"/>
      <c r="C43" s="123" t="s">
        <v>202</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V43" s="124"/>
      <c r="BW43" s="124"/>
      <c r="BX43" s="124"/>
      <c r="BY43" s="124"/>
      <c r="BZ43" s="125"/>
      <c r="CA43" s="125"/>
    </row>
    <row r="44" spans="1:79" x14ac:dyDescent="0.4">
      <c r="D44" s="109" t="s">
        <v>126</v>
      </c>
    </row>
    <row r="45" spans="1:79" ht="9" customHeight="1" x14ac:dyDescent="0.4"/>
    <row r="46" spans="1:79" s="129" customFormat="1" ht="19.5" customHeight="1" x14ac:dyDescent="0.4">
      <c r="A46" s="129">
        <v>6</v>
      </c>
      <c r="C46" s="115" t="s">
        <v>128</v>
      </c>
    </row>
    <row r="47" spans="1:79" ht="24.75" customHeight="1" x14ac:dyDescent="0.4">
      <c r="B47" s="619" t="s">
        <v>51</v>
      </c>
      <c r="C47" s="620"/>
      <c r="D47" s="620"/>
      <c r="E47" s="417"/>
      <c r="F47" s="578" t="s">
        <v>50</v>
      </c>
      <c r="G47" s="578"/>
      <c r="H47" s="578"/>
      <c r="I47" s="578"/>
      <c r="J47" s="578"/>
      <c r="K47" s="578"/>
      <c r="L47" s="578"/>
      <c r="M47" s="623" t="s">
        <v>132</v>
      </c>
      <c r="N47" s="623"/>
      <c r="O47" s="623"/>
      <c r="P47" s="623"/>
      <c r="Q47" s="623"/>
      <c r="R47" s="624" t="s">
        <v>399</v>
      </c>
      <c r="S47" s="624"/>
      <c r="T47" s="624"/>
      <c r="U47" s="624"/>
      <c r="V47" s="624"/>
      <c r="W47" s="624"/>
      <c r="X47" s="624"/>
      <c r="Y47" s="624"/>
      <c r="Z47" s="624"/>
      <c r="AA47" s="624"/>
      <c r="AB47" s="624"/>
      <c r="AC47" s="625" t="s">
        <v>141</v>
      </c>
      <c r="AD47" s="626"/>
      <c r="AE47" s="626"/>
      <c r="AF47" s="626"/>
      <c r="AG47" s="626"/>
      <c r="AH47" s="626"/>
      <c r="AI47" s="626"/>
      <c r="AJ47" s="627"/>
    </row>
    <row r="48" spans="1:79" ht="27.75" customHeight="1" x14ac:dyDescent="0.4">
      <c r="B48" s="621"/>
      <c r="C48" s="622"/>
      <c r="D48" s="622"/>
      <c r="E48" s="418"/>
      <c r="F48" s="628"/>
      <c r="G48" s="629"/>
      <c r="H48" s="629"/>
      <c r="I48" s="629"/>
      <c r="J48" s="629"/>
      <c r="K48" s="629"/>
      <c r="L48" s="630"/>
      <c r="M48" s="628"/>
      <c r="N48" s="629"/>
      <c r="O48" s="629"/>
      <c r="P48" s="629"/>
      <c r="Q48" s="630"/>
      <c r="R48" s="624"/>
      <c r="S48" s="624"/>
      <c r="T48" s="624"/>
      <c r="U48" s="624"/>
      <c r="V48" s="624"/>
      <c r="W48" s="624"/>
      <c r="X48" s="624"/>
      <c r="Y48" s="624"/>
      <c r="Z48" s="624"/>
      <c r="AA48" s="624"/>
      <c r="AB48" s="624"/>
      <c r="AC48" s="631"/>
      <c r="AD48" s="632"/>
      <c r="AE48" s="632"/>
      <c r="AF48" s="632"/>
      <c r="AG48" s="632"/>
      <c r="AH48" s="632"/>
      <c r="AI48" s="632"/>
      <c r="AJ48" s="633"/>
      <c r="BV48" s="241" t="str">
        <f>IF(AC48="","",ROUNDDOWN(AC48,0))</f>
        <v/>
      </c>
    </row>
    <row r="49" spans="1:67" ht="19.5" customHeight="1" x14ac:dyDescent="0.4">
      <c r="B49" s="109" t="s">
        <v>52</v>
      </c>
    </row>
    <row r="50" spans="1:67" ht="7.5" customHeight="1" x14ac:dyDescent="0.4"/>
    <row r="51" spans="1:67" x14ac:dyDescent="0.4">
      <c r="A51" s="115" t="s">
        <v>53</v>
      </c>
    </row>
    <row r="52" spans="1:67" ht="17.25" customHeight="1" x14ac:dyDescent="0.4">
      <c r="A52" s="578" t="s">
        <v>54</v>
      </c>
      <c r="B52" s="578"/>
      <c r="C52" s="578"/>
      <c r="D52" s="578"/>
      <c r="E52" s="578"/>
      <c r="F52" s="578"/>
      <c r="G52" s="578"/>
      <c r="H52" s="578"/>
      <c r="I52" s="578"/>
      <c r="J52" s="603" t="s">
        <v>56</v>
      </c>
      <c r="K52" s="603"/>
      <c r="L52" s="603"/>
      <c r="M52" s="603"/>
      <c r="N52" s="603"/>
      <c r="O52" s="603"/>
      <c r="P52" s="603"/>
      <c r="Q52" s="603"/>
      <c r="R52" s="600" t="str">
        <f>IF($F$48="","",IF($F$48&gt;=$L$42/6,"該当","該当なし"))</f>
        <v/>
      </c>
      <c r="S52" s="601"/>
      <c r="T52" s="601"/>
      <c r="U52" s="601"/>
      <c r="V52" s="601"/>
      <c r="W52" s="601"/>
      <c r="X52" s="601"/>
      <c r="Y52" s="601"/>
      <c r="Z52" s="601"/>
      <c r="AA52" s="602"/>
      <c r="AH52" s="510" t="s">
        <v>55</v>
      </c>
      <c r="AI52" s="511"/>
      <c r="AJ52" s="511"/>
      <c r="AK52" s="511"/>
      <c r="AL52" s="511"/>
      <c r="AM52" s="511"/>
      <c r="AN52" s="511"/>
      <c r="AO52" s="511"/>
      <c r="AP52" s="511"/>
      <c r="AQ52" s="511"/>
      <c r="AR52" s="511"/>
      <c r="AS52" s="511"/>
      <c r="AT52" s="511"/>
      <c r="AU52" s="511"/>
      <c r="AV52" s="511"/>
      <c r="AW52" s="511"/>
      <c r="AX52" s="511"/>
      <c r="AY52" s="511"/>
      <c r="AZ52" s="512"/>
      <c r="BA52" s="504" t="str">
        <f>IF(OR(AM6="●",AM7="●"),IF(M48&gt;=AJ42,"配置基準以上","配置基準以下"),"")</f>
        <v/>
      </c>
      <c r="BB52" s="505"/>
      <c r="BC52" s="505"/>
      <c r="BD52" s="505"/>
      <c r="BE52" s="505"/>
      <c r="BF52" s="505"/>
      <c r="BG52" s="505"/>
      <c r="BH52" s="505"/>
      <c r="BI52" s="505"/>
      <c r="BJ52" s="505"/>
      <c r="BK52" s="505"/>
      <c r="BL52" s="505"/>
      <c r="BM52" s="505"/>
      <c r="BN52" s="505"/>
      <c r="BO52" s="506"/>
    </row>
    <row r="53" spans="1:67" ht="17.25" customHeight="1" x14ac:dyDescent="0.4">
      <c r="A53" s="578"/>
      <c r="B53" s="578"/>
      <c r="C53" s="578"/>
      <c r="D53" s="578"/>
      <c r="E53" s="578"/>
      <c r="F53" s="578"/>
      <c r="G53" s="578"/>
      <c r="H53" s="578"/>
      <c r="I53" s="578"/>
      <c r="J53" s="603" t="s">
        <v>485</v>
      </c>
      <c r="K53" s="603"/>
      <c r="L53" s="603"/>
      <c r="M53" s="603"/>
      <c r="N53" s="603"/>
      <c r="O53" s="603"/>
      <c r="P53" s="603"/>
      <c r="Q53" s="603"/>
      <c r="R53" s="600" t="str">
        <f>IF($F$48="","",IF($F$48&gt;=$L$42/10,"該当","該当なし"))</f>
        <v/>
      </c>
      <c r="S53" s="601"/>
      <c r="T53" s="601"/>
      <c r="U53" s="601"/>
      <c r="V53" s="601"/>
      <c r="W53" s="601"/>
      <c r="X53" s="601"/>
      <c r="Y53" s="601"/>
      <c r="Z53" s="601"/>
      <c r="AA53" s="602"/>
      <c r="AH53" s="513"/>
      <c r="AI53" s="514"/>
      <c r="AJ53" s="514"/>
      <c r="AK53" s="514"/>
      <c r="AL53" s="514"/>
      <c r="AM53" s="514"/>
      <c r="AN53" s="514"/>
      <c r="AO53" s="514"/>
      <c r="AP53" s="514"/>
      <c r="AQ53" s="514"/>
      <c r="AR53" s="514"/>
      <c r="AS53" s="514"/>
      <c r="AT53" s="514"/>
      <c r="AU53" s="514"/>
      <c r="AV53" s="514"/>
      <c r="AW53" s="514"/>
      <c r="AX53" s="514"/>
      <c r="AY53" s="514"/>
      <c r="AZ53" s="515"/>
      <c r="BA53" s="507"/>
      <c r="BB53" s="508"/>
      <c r="BC53" s="508"/>
      <c r="BD53" s="508"/>
      <c r="BE53" s="508"/>
      <c r="BF53" s="508"/>
      <c r="BG53" s="508"/>
      <c r="BH53" s="508"/>
      <c r="BI53" s="508"/>
      <c r="BJ53" s="508"/>
      <c r="BK53" s="508"/>
      <c r="BL53" s="508"/>
      <c r="BM53" s="508"/>
      <c r="BN53" s="508"/>
      <c r="BO53" s="509"/>
    </row>
    <row r="54" spans="1:67" ht="17.25" customHeight="1" x14ac:dyDescent="0.4">
      <c r="A54" s="453"/>
      <c r="B54" s="453"/>
      <c r="C54" s="453"/>
      <c r="D54" s="453"/>
      <c r="E54" s="453"/>
      <c r="F54" s="453"/>
      <c r="G54" s="453"/>
      <c r="H54" s="453"/>
      <c r="I54" s="453"/>
      <c r="J54" s="127"/>
      <c r="K54" s="127"/>
      <c r="L54" s="127"/>
      <c r="M54" s="127"/>
      <c r="N54" s="127"/>
      <c r="O54" s="127"/>
      <c r="P54" s="127"/>
      <c r="Q54" s="127"/>
      <c r="R54" s="128"/>
      <c r="S54" s="128"/>
      <c r="T54" s="128"/>
      <c r="U54" s="128"/>
      <c r="V54" s="128"/>
      <c r="W54" s="128"/>
      <c r="X54" s="128"/>
      <c r="Y54" s="128"/>
      <c r="Z54" s="128"/>
      <c r="AA54" s="128"/>
    </row>
    <row r="55" spans="1:67" ht="17.25" customHeight="1" x14ac:dyDescent="0.4">
      <c r="A55" s="453"/>
      <c r="B55" s="453"/>
      <c r="C55" s="453"/>
      <c r="D55" s="453"/>
      <c r="E55" s="453"/>
      <c r="F55" s="453"/>
      <c r="G55" s="453"/>
      <c r="H55" s="453"/>
      <c r="I55" s="453"/>
      <c r="AH55" s="510" t="s">
        <v>142</v>
      </c>
      <c r="AI55" s="511"/>
      <c r="AJ55" s="511"/>
      <c r="AK55" s="511"/>
      <c r="AL55" s="511"/>
      <c r="AM55" s="511"/>
      <c r="AN55" s="511"/>
      <c r="AO55" s="511"/>
      <c r="AP55" s="511"/>
      <c r="AQ55" s="511"/>
      <c r="AR55" s="511"/>
      <c r="AS55" s="511"/>
      <c r="AT55" s="511"/>
      <c r="AU55" s="511"/>
      <c r="AV55" s="511"/>
      <c r="AW55" s="511"/>
      <c r="AX55" s="511"/>
      <c r="AY55" s="511"/>
      <c r="AZ55" s="512"/>
      <c r="BA55" s="504" t="str">
        <f>IF($BV$48="","",IF($BV$48&gt;=$L$42/30,"配置基準以上","配置基準以下"))</f>
        <v/>
      </c>
      <c r="BB55" s="505"/>
      <c r="BC55" s="505"/>
      <c r="BD55" s="505"/>
      <c r="BE55" s="505"/>
      <c r="BF55" s="505"/>
      <c r="BG55" s="505"/>
      <c r="BH55" s="505"/>
      <c r="BI55" s="505"/>
      <c r="BJ55" s="505"/>
      <c r="BK55" s="505"/>
      <c r="BL55" s="505"/>
      <c r="BM55" s="505"/>
      <c r="BN55" s="505"/>
      <c r="BO55" s="506"/>
    </row>
    <row r="56" spans="1:67" ht="19.5" customHeight="1" x14ac:dyDescent="0.4">
      <c r="A56" s="126"/>
      <c r="B56" s="126"/>
      <c r="C56" s="126"/>
      <c r="D56" s="126"/>
      <c r="E56" s="126"/>
      <c r="F56" s="126"/>
      <c r="G56" s="126"/>
      <c r="H56" s="126"/>
      <c r="I56" s="126"/>
      <c r="AH56" s="513"/>
      <c r="AI56" s="514"/>
      <c r="AJ56" s="514"/>
      <c r="AK56" s="514"/>
      <c r="AL56" s="514"/>
      <c r="AM56" s="514"/>
      <c r="AN56" s="514"/>
      <c r="AO56" s="514"/>
      <c r="AP56" s="514"/>
      <c r="AQ56" s="514"/>
      <c r="AR56" s="514"/>
      <c r="AS56" s="514"/>
      <c r="AT56" s="514"/>
      <c r="AU56" s="514"/>
      <c r="AV56" s="514"/>
      <c r="AW56" s="514"/>
      <c r="AX56" s="514"/>
      <c r="AY56" s="514"/>
      <c r="AZ56" s="515"/>
      <c r="BA56" s="507"/>
      <c r="BB56" s="508"/>
      <c r="BC56" s="508"/>
      <c r="BD56" s="508"/>
      <c r="BE56" s="508"/>
      <c r="BF56" s="508"/>
      <c r="BG56" s="508"/>
      <c r="BH56" s="508"/>
      <c r="BI56" s="508"/>
      <c r="BJ56" s="508"/>
      <c r="BK56" s="508"/>
      <c r="BL56" s="508"/>
      <c r="BM56" s="508"/>
      <c r="BN56" s="508"/>
      <c r="BO56" s="509"/>
    </row>
  </sheetData>
  <sheetProtection algorithmName="SHA-512" hashValue="rnrtmqo+lLvvOC4+zGaQAbhIOlJxhehF0GyXOVU+SaTDeoGyrnU3ZdE+yuBdNE4fi46jvKN6BZqH+vMkNA+/kg==" saltValue="HwOTyjBZdNNjh/fQliqhEQ==" spinCount="100000" sheet="1" autoFilter="0"/>
  <protectedRanges>
    <protectedRange sqref="BC2:BE2 BI2:BK2 BO2:BQ2 AM6:AP8 E6:P7 AA9 AE9 M8:M9 Q8:Q9" name="範囲5"/>
    <protectedRange sqref="B47:AJ48" name="範囲3"/>
    <protectedRange sqref="D17:D41" name="範囲4"/>
  </protectedRanges>
  <mergeCells count="276">
    <mergeCell ref="AJ15:AT16"/>
    <mergeCell ref="L25:Q25"/>
    <mergeCell ref="L33:Q33"/>
    <mergeCell ref="L29:Q29"/>
    <mergeCell ref="L30:Q30"/>
    <mergeCell ref="R33:AA33"/>
    <mergeCell ref="AB33:AI33"/>
    <mergeCell ref="R17:AA17"/>
    <mergeCell ref="AB17:AI17"/>
    <mergeCell ref="L19:Q19"/>
    <mergeCell ref="AJ29:AT29"/>
    <mergeCell ref="AJ30:AT30"/>
    <mergeCell ref="AJ31:AT31"/>
    <mergeCell ref="L21:Q21"/>
    <mergeCell ref="L22:Q22"/>
    <mergeCell ref="L23:Q23"/>
    <mergeCell ref="L24:Q24"/>
    <mergeCell ref="R22:AA22"/>
    <mergeCell ref="AB22:AI22"/>
    <mergeCell ref="AJ22:AT22"/>
    <mergeCell ref="R23:AA23"/>
    <mergeCell ref="AB23:AI23"/>
    <mergeCell ref="R30:AA30"/>
    <mergeCell ref="AB30:AI30"/>
    <mergeCell ref="BH30:BQ30"/>
    <mergeCell ref="AX31:BG31"/>
    <mergeCell ref="AX17:BG17"/>
    <mergeCell ref="L26:Q26"/>
    <mergeCell ref="B47:D48"/>
    <mergeCell ref="F47:L47"/>
    <mergeCell ref="M47:Q47"/>
    <mergeCell ref="R47:AB48"/>
    <mergeCell ref="AC47:AJ47"/>
    <mergeCell ref="F48:L48"/>
    <mergeCell ref="M48:Q48"/>
    <mergeCell ref="AC48:AJ48"/>
    <mergeCell ref="R42:Y42"/>
    <mergeCell ref="Z42:AA42"/>
    <mergeCell ref="AB42:AG42"/>
    <mergeCell ref="AH42:AI42"/>
    <mergeCell ref="AJ42:AR42"/>
    <mergeCell ref="AS42:AT42"/>
    <mergeCell ref="L41:Q41"/>
    <mergeCell ref="L37:Q37"/>
    <mergeCell ref="AB34:AI34"/>
    <mergeCell ref="R35:AA35"/>
    <mergeCell ref="AB35:AI35"/>
    <mergeCell ref="AX22:BG22"/>
    <mergeCell ref="BH22:BQ22"/>
    <mergeCell ref="AX23:BG23"/>
    <mergeCell ref="BH23:BQ23"/>
    <mergeCell ref="AJ28:AT28"/>
    <mergeCell ref="R21:AA21"/>
    <mergeCell ref="AB21:AI21"/>
    <mergeCell ref="AJ21:AT21"/>
    <mergeCell ref="BH29:BQ29"/>
    <mergeCell ref="BH17:BQ17"/>
    <mergeCell ref="AX18:BG18"/>
    <mergeCell ref="BH18:BQ18"/>
    <mergeCell ref="AX19:BG19"/>
    <mergeCell ref="BH19:BQ19"/>
    <mergeCell ref="AX20:BG20"/>
    <mergeCell ref="BH20:BQ20"/>
    <mergeCell ref="AX21:BG21"/>
    <mergeCell ref="BH21:BQ21"/>
    <mergeCell ref="AJ23:AT23"/>
    <mergeCell ref="R24:AA24"/>
    <mergeCell ref="AB24:AI24"/>
    <mergeCell ref="AJ24:AT24"/>
    <mergeCell ref="L34:Q34"/>
    <mergeCell ref="L31:Q31"/>
    <mergeCell ref="L32:Q32"/>
    <mergeCell ref="E33:I33"/>
    <mergeCell ref="J33:K33"/>
    <mergeCell ref="E34:I34"/>
    <mergeCell ref="J34:K34"/>
    <mergeCell ref="E31:I31"/>
    <mergeCell ref="J31:K31"/>
    <mergeCell ref="E32:I32"/>
    <mergeCell ref="J32:K32"/>
    <mergeCell ref="J37:K37"/>
    <mergeCell ref="J38:K38"/>
    <mergeCell ref="AJ35:AT35"/>
    <mergeCell ref="R36:AA36"/>
    <mergeCell ref="AB36:AI36"/>
    <mergeCell ref="AJ36:AT36"/>
    <mergeCell ref="R37:AA37"/>
    <mergeCell ref="AB37:AI37"/>
    <mergeCell ref="AJ37:AT37"/>
    <mergeCell ref="AX30:BG30"/>
    <mergeCell ref="E25:I25"/>
    <mergeCell ref="J25:K25"/>
    <mergeCell ref="E26:I26"/>
    <mergeCell ref="J26:K26"/>
    <mergeCell ref="AJ27:AT27"/>
    <mergeCell ref="R25:AA25"/>
    <mergeCell ref="AB25:AI25"/>
    <mergeCell ref="AJ25:AT25"/>
    <mergeCell ref="AX29:BG29"/>
    <mergeCell ref="L27:Q27"/>
    <mergeCell ref="L28:Q28"/>
    <mergeCell ref="R28:AA28"/>
    <mergeCell ref="AB28:AI28"/>
    <mergeCell ref="R29:AA29"/>
    <mergeCell ref="AB29:AI29"/>
    <mergeCell ref="E28:I28"/>
    <mergeCell ref="E27:I27"/>
    <mergeCell ref="J27:K27"/>
    <mergeCell ref="J28:K28"/>
    <mergeCell ref="E29:I29"/>
    <mergeCell ref="J29:K29"/>
    <mergeCell ref="E30:I30"/>
    <mergeCell ref="J30:K30"/>
    <mergeCell ref="E42:I42"/>
    <mergeCell ref="E38:I38"/>
    <mergeCell ref="E41:I41"/>
    <mergeCell ref="E40:I40"/>
    <mergeCell ref="J40:K40"/>
    <mergeCell ref="L40:Q40"/>
    <mergeCell ref="L38:Q38"/>
    <mergeCell ref="J52:Q52"/>
    <mergeCell ref="C42:D42"/>
    <mergeCell ref="E39:I39"/>
    <mergeCell ref="J39:K39"/>
    <mergeCell ref="L39:Q39"/>
    <mergeCell ref="A52:I53"/>
    <mergeCell ref="E36:I36"/>
    <mergeCell ref="E37:I37"/>
    <mergeCell ref="E35:I35"/>
    <mergeCell ref="R52:AA52"/>
    <mergeCell ref="J53:Q53"/>
    <mergeCell ref="R53:AA53"/>
    <mergeCell ref="J42:K42"/>
    <mergeCell ref="J41:K41"/>
    <mergeCell ref="BC2:BE2"/>
    <mergeCell ref="AJ17:AT17"/>
    <mergeCell ref="R18:AA18"/>
    <mergeCell ref="AB18:AI18"/>
    <mergeCell ref="AJ18:AT18"/>
    <mergeCell ref="R19:AA19"/>
    <mergeCell ref="AB19:AI19"/>
    <mergeCell ref="AJ19:AT19"/>
    <mergeCell ref="R20:AA20"/>
    <mergeCell ref="AB20:AI20"/>
    <mergeCell ref="AJ20:AT20"/>
    <mergeCell ref="R26:AA26"/>
    <mergeCell ref="AB26:AI26"/>
    <mergeCell ref="AJ26:AT26"/>
    <mergeCell ref="R27:AA27"/>
    <mergeCell ref="AB27:AI27"/>
    <mergeCell ref="BF2:BH2"/>
    <mergeCell ref="BI2:BK2"/>
    <mergeCell ref="BL2:BN2"/>
    <mergeCell ref="BO2:BQ2"/>
    <mergeCell ref="BR2:BT2"/>
    <mergeCell ref="AZ2:BB2"/>
    <mergeCell ref="A6:B6"/>
    <mergeCell ref="E15:K16"/>
    <mergeCell ref="L15:AI15"/>
    <mergeCell ref="AM7:AP7"/>
    <mergeCell ref="AQ7:BH7"/>
    <mergeCell ref="AM8:AP8"/>
    <mergeCell ref="AQ8:BH8"/>
    <mergeCell ref="Q6:S6"/>
    <mergeCell ref="T6:AA6"/>
    <mergeCell ref="AB6:AC6"/>
    <mergeCell ref="AM6:AP6"/>
    <mergeCell ref="AQ6:BH6"/>
    <mergeCell ref="AX16:BG16"/>
    <mergeCell ref="BH16:BQ16"/>
    <mergeCell ref="AX15:BQ15"/>
    <mergeCell ref="C15:D16"/>
    <mergeCell ref="AB16:AI16"/>
    <mergeCell ref="R16:AA16"/>
    <mergeCell ref="J9:L9"/>
    <mergeCell ref="A7:B7"/>
    <mergeCell ref="C9:I9"/>
    <mergeCell ref="A9:B9"/>
    <mergeCell ref="A14:B14"/>
    <mergeCell ref="BU9:EX9"/>
    <mergeCell ref="BU3:EQ4"/>
    <mergeCell ref="A4:BT4"/>
    <mergeCell ref="C8:I8"/>
    <mergeCell ref="J8:L8"/>
    <mergeCell ref="N8:P8"/>
    <mergeCell ref="R8:T8"/>
    <mergeCell ref="A8:B8"/>
    <mergeCell ref="E7:P7"/>
    <mergeCell ref="E6:P6"/>
    <mergeCell ref="A3:BT3"/>
    <mergeCell ref="N9:P9"/>
    <mergeCell ref="R9:T9"/>
    <mergeCell ref="U9:W9"/>
    <mergeCell ref="X9:Z9"/>
    <mergeCell ref="AB9:AD9"/>
    <mergeCell ref="BU7:EM7"/>
    <mergeCell ref="BU6:ER6"/>
    <mergeCell ref="E17:I17"/>
    <mergeCell ref="J17:K17"/>
    <mergeCell ref="E18:I18"/>
    <mergeCell ref="J18:K18"/>
    <mergeCell ref="E19:I19"/>
    <mergeCell ref="J19:K19"/>
    <mergeCell ref="L17:Q17"/>
    <mergeCell ref="L18:Q18"/>
    <mergeCell ref="L42:P42"/>
    <mergeCell ref="L20:Q20"/>
    <mergeCell ref="J36:K36"/>
    <mergeCell ref="L35:Q35"/>
    <mergeCell ref="L36:Q36"/>
    <mergeCell ref="J35:K35"/>
    <mergeCell ref="E20:I20"/>
    <mergeCell ref="J20:K20"/>
    <mergeCell ref="E21:I21"/>
    <mergeCell ref="J21:K21"/>
    <mergeCell ref="E22:I22"/>
    <mergeCell ref="J22:K22"/>
    <mergeCell ref="E23:I23"/>
    <mergeCell ref="J23:K23"/>
    <mergeCell ref="E24:I24"/>
    <mergeCell ref="J24:K24"/>
    <mergeCell ref="AJ34:AT34"/>
    <mergeCell ref="R31:AA31"/>
    <mergeCell ref="AB31:AI31"/>
    <mergeCell ref="R32:AA32"/>
    <mergeCell ref="AB32:AI32"/>
    <mergeCell ref="R34:AA34"/>
    <mergeCell ref="R38:AA38"/>
    <mergeCell ref="AB38:AI38"/>
    <mergeCell ref="AJ38:AT38"/>
    <mergeCell ref="R39:AA39"/>
    <mergeCell ref="AB39:AI39"/>
    <mergeCell ref="AJ39:AT39"/>
    <mergeCell ref="R40:AA40"/>
    <mergeCell ref="AB40:AI40"/>
    <mergeCell ref="AJ40:AT40"/>
    <mergeCell ref="R41:AA41"/>
    <mergeCell ref="AB41:AI41"/>
    <mergeCell ref="AJ41:AT41"/>
    <mergeCell ref="BA52:BO53"/>
    <mergeCell ref="AH52:AZ53"/>
    <mergeCell ref="AH55:AZ56"/>
    <mergeCell ref="BA55:BO56"/>
    <mergeCell ref="AX41:BG41"/>
    <mergeCell ref="BH41:BQ41"/>
    <mergeCell ref="AX24:BG24"/>
    <mergeCell ref="BH24:BQ24"/>
    <mergeCell ref="AX25:BG25"/>
    <mergeCell ref="BH25:BQ25"/>
    <mergeCell ref="AX26:BG26"/>
    <mergeCell ref="BH26:BQ26"/>
    <mergeCell ref="AX27:BG27"/>
    <mergeCell ref="BH27:BQ27"/>
    <mergeCell ref="AX28:BG28"/>
    <mergeCell ref="BH28:BQ28"/>
    <mergeCell ref="BH31:BQ31"/>
    <mergeCell ref="AX32:BG32"/>
    <mergeCell ref="BH32:BQ32"/>
    <mergeCell ref="AX33:BG33"/>
    <mergeCell ref="BH33:BQ33"/>
    <mergeCell ref="AX34:BG34"/>
    <mergeCell ref="AJ32:AT32"/>
    <mergeCell ref="AJ33:AT33"/>
    <mergeCell ref="AX39:BG39"/>
    <mergeCell ref="BH39:BQ39"/>
    <mergeCell ref="AX40:BG40"/>
    <mergeCell ref="BH40:BQ40"/>
    <mergeCell ref="BH34:BQ34"/>
    <mergeCell ref="AX35:BG35"/>
    <mergeCell ref="BH35:BQ35"/>
    <mergeCell ref="AX36:BG36"/>
    <mergeCell ref="BH36:BQ36"/>
    <mergeCell ref="AX37:BG37"/>
    <mergeCell ref="BH37:BQ37"/>
    <mergeCell ref="AX38:BG38"/>
    <mergeCell ref="BH38:BQ38"/>
  </mergeCells>
  <phoneticPr fontId="2"/>
  <dataValidations count="2">
    <dataValidation type="list" allowBlank="1" showInputMessage="1" showErrorMessage="1" sqref="WWT983055:WWW983057 WMX983055:WNA983057 WDB983055:WDE983057 VTF983055:VTI983057 VJJ983055:VJM983057 UZN983055:UZQ983057 UPR983055:UPU983057 UFV983055:UFY983057 TVZ983055:TWC983057 TMD983055:TMG983057 TCH983055:TCK983057 SSL983055:SSO983057 SIP983055:SIS983057 RYT983055:RYW983057 ROX983055:RPA983057 RFB983055:RFE983057 QVF983055:QVI983057 QLJ983055:QLM983057 QBN983055:QBQ983057 PRR983055:PRU983057 PHV983055:PHY983057 OXZ983055:OYC983057 OOD983055:OOG983057 OEH983055:OEK983057 NUL983055:NUO983057 NKP983055:NKS983057 NAT983055:NAW983057 MQX983055:MRA983057 MHB983055:MHE983057 LXF983055:LXI983057 LNJ983055:LNM983057 LDN983055:LDQ983057 KTR983055:KTU983057 KJV983055:KJY983057 JZZ983055:KAC983057 JQD983055:JQG983057 JGH983055:JGK983057 IWL983055:IWO983057 IMP983055:IMS983057 ICT983055:ICW983057 HSX983055:HTA983057 HJB983055:HJE983057 GZF983055:GZI983057 GPJ983055:GPM983057 GFN983055:GFQ983057 FVR983055:FVU983057 FLV983055:FLY983057 FBZ983055:FCC983057 ESD983055:ESG983057 EIH983055:EIK983057 DYL983055:DYO983057 DOP983055:DOS983057 DET983055:DEW983057 CUX983055:CVA983057 CLB983055:CLE983057 CBF983055:CBI983057 BRJ983055:BRM983057 BHN983055:BHQ983057 AXR983055:AXU983057 ANV983055:ANY983057 ADZ983055:AEC983057 UD983055:UG983057 KH983055:KK983057 AW983055:AZ983057 WWT917519:WWW917521 WMX917519:WNA917521 WDB917519:WDE917521 VTF917519:VTI917521 VJJ917519:VJM917521 UZN917519:UZQ917521 UPR917519:UPU917521 UFV917519:UFY917521 TVZ917519:TWC917521 TMD917519:TMG917521 TCH917519:TCK917521 SSL917519:SSO917521 SIP917519:SIS917521 RYT917519:RYW917521 ROX917519:RPA917521 RFB917519:RFE917521 QVF917519:QVI917521 QLJ917519:QLM917521 QBN917519:QBQ917521 PRR917519:PRU917521 PHV917519:PHY917521 OXZ917519:OYC917521 OOD917519:OOG917521 OEH917519:OEK917521 NUL917519:NUO917521 NKP917519:NKS917521 NAT917519:NAW917521 MQX917519:MRA917521 MHB917519:MHE917521 LXF917519:LXI917521 LNJ917519:LNM917521 LDN917519:LDQ917521 KTR917519:KTU917521 KJV917519:KJY917521 JZZ917519:KAC917521 JQD917519:JQG917521 JGH917519:JGK917521 IWL917519:IWO917521 IMP917519:IMS917521 ICT917519:ICW917521 HSX917519:HTA917521 HJB917519:HJE917521 GZF917519:GZI917521 GPJ917519:GPM917521 GFN917519:GFQ917521 FVR917519:FVU917521 FLV917519:FLY917521 FBZ917519:FCC917521 ESD917519:ESG917521 EIH917519:EIK917521 DYL917519:DYO917521 DOP917519:DOS917521 DET917519:DEW917521 CUX917519:CVA917521 CLB917519:CLE917521 CBF917519:CBI917521 BRJ917519:BRM917521 BHN917519:BHQ917521 AXR917519:AXU917521 ANV917519:ANY917521 ADZ917519:AEC917521 UD917519:UG917521 KH917519:KK917521 AW917519:AZ917521 WWT851983:WWW851985 WMX851983:WNA851985 WDB851983:WDE851985 VTF851983:VTI851985 VJJ851983:VJM851985 UZN851983:UZQ851985 UPR851983:UPU851985 UFV851983:UFY851985 TVZ851983:TWC851985 TMD851983:TMG851985 TCH851983:TCK851985 SSL851983:SSO851985 SIP851983:SIS851985 RYT851983:RYW851985 ROX851983:RPA851985 RFB851983:RFE851985 QVF851983:QVI851985 QLJ851983:QLM851985 QBN851983:QBQ851985 PRR851983:PRU851985 PHV851983:PHY851985 OXZ851983:OYC851985 OOD851983:OOG851985 OEH851983:OEK851985 NUL851983:NUO851985 NKP851983:NKS851985 NAT851983:NAW851985 MQX851983:MRA851985 MHB851983:MHE851985 LXF851983:LXI851985 LNJ851983:LNM851985 LDN851983:LDQ851985 KTR851983:KTU851985 KJV851983:KJY851985 JZZ851983:KAC851985 JQD851983:JQG851985 JGH851983:JGK851985 IWL851983:IWO851985 IMP851983:IMS851985 ICT851983:ICW851985 HSX851983:HTA851985 HJB851983:HJE851985 GZF851983:GZI851985 GPJ851983:GPM851985 GFN851983:GFQ851985 FVR851983:FVU851985 FLV851983:FLY851985 FBZ851983:FCC851985 ESD851983:ESG851985 EIH851983:EIK851985 DYL851983:DYO851985 DOP851983:DOS851985 DET851983:DEW851985 CUX851983:CVA851985 CLB851983:CLE851985 CBF851983:CBI851985 BRJ851983:BRM851985 BHN851983:BHQ851985 AXR851983:AXU851985 ANV851983:ANY851985 ADZ851983:AEC851985 UD851983:UG851985 KH851983:KK851985 AW851983:AZ851985 WWT786447:WWW786449 WMX786447:WNA786449 WDB786447:WDE786449 VTF786447:VTI786449 VJJ786447:VJM786449 UZN786447:UZQ786449 UPR786447:UPU786449 UFV786447:UFY786449 TVZ786447:TWC786449 TMD786447:TMG786449 TCH786447:TCK786449 SSL786447:SSO786449 SIP786447:SIS786449 RYT786447:RYW786449 ROX786447:RPA786449 RFB786447:RFE786449 QVF786447:QVI786449 QLJ786447:QLM786449 QBN786447:QBQ786449 PRR786447:PRU786449 PHV786447:PHY786449 OXZ786447:OYC786449 OOD786447:OOG786449 OEH786447:OEK786449 NUL786447:NUO786449 NKP786447:NKS786449 NAT786447:NAW786449 MQX786447:MRA786449 MHB786447:MHE786449 LXF786447:LXI786449 LNJ786447:LNM786449 LDN786447:LDQ786449 KTR786447:KTU786449 KJV786447:KJY786449 JZZ786447:KAC786449 JQD786447:JQG786449 JGH786447:JGK786449 IWL786447:IWO786449 IMP786447:IMS786449 ICT786447:ICW786449 HSX786447:HTA786449 HJB786447:HJE786449 GZF786447:GZI786449 GPJ786447:GPM786449 GFN786447:GFQ786449 FVR786447:FVU786449 FLV786447:FLY786449 FBZ786447:FCC786449 ESD786447:ESG786449 EIH786447:EIK786449 DYL786447:DYO786449 DOP786447:DOS786449 DET786447:DEW786449 CUX786447:CVA786449 CLB786447:CLE786449 CBF786447:CBI786449 BRJ786447:BRM786449 BHN786447:BHQ786449 AXR786447:AXU786449 ANV786447:ANY786449 ADZ786447:AEC786449 UD786447:UG786449 KH786447:KK786449 AW786447:AZ786449 WWT720911:WWW720913 WMX720911:WNA720913 WDB720911:WDE720913 VTF720911:VTI720913 VJJ720911:VJM720913 UZN720911:UZQ720913 UPR720911:UPU720913 UFV720911:UFY720913 TVZ720911:TWC720913 TMD720911:TMG720913 TCH720911:TCK720913 SSL720911:SSO720913 SIP720911:SIS720913 RYT720911:RYW720913 ROX720911:RPA720913 RFB720911:RFE720913 QVF720911:QVI720913 QLJ720911:QLM720913 QBN720911:QBQ720913 PRR720911:PRU720913 PHV720911:PHY720913 OXZ720911:OYC720913 OOD720911:OOG720913 OEH720911:OEK720913 NUL720911:NUO720913 NKP720911:NKS720913 NAT720911:NAW720913 MQX720911:MRA720913 MHB720911:MHE720913 LXF720911:LXI720913 LNJ720911:LNM720913 LDN720911:LDQ720913 KTR720911:KTU720913 KJV720911:KJY720913 JZZ720911:KAC720913 JQD720911:JQG720913 JGH720911:JGK720913 IWL720911:IWO720913 IMP720911:IMS720913 ICT720911:ICW720913 HSX720911:HTA720913 HJB720911:HJE720913 GZF720911:GZI720913 GPJ720911:GPM720913 GFN720911:GFQ720913 FVR720911:FVU720913 FLV720911:FLY720913 FBZ720911:FCC720913 ESD720911:ESG720913 EIH720911:EIK720913 DYL720911:DYO720913 DOP720911:DOS720913 DET720911:DEW720913 CUX720911:CVA720913 CLB720911:CLE720913 CBF720911:CBI720913 BRJ720911:BRM720913 BHN720911:BHQ720913 AXR720911:AXU720913 ANV720911:ANY720913 ADZ720911:AEC720913 UD720911:UG720913 KH720911:KK720913 AW720911:AZ720913 WWT655375:WWW655377 WMX655375:WNA655377 WDB655375:WDE655377 VTF655375:VTI655377 VJJ655375:VJM655377 UZN655375:UZQ655377 UPR655375:UPU655377 UFV655375:UFY655377 TVZ655375:TWC655377 TMD655375:TMG655377 TCH655375:TCK655377 SSL655375:SSO655377 SIP655375:SIS655377 RYT655375:RYW655377 ROX655375:RPA655377 RFB655375:RFE655377 QVF655375:QVI655377 QLJ655375:QLM655377 QBN655375:QBQ655377 PRR655375:PRU655377 PHV655375:PHY655377 OXZ655375:OYC655377 OOD655375:OOG655377 OEH655375:OEK655377 NUL655375:NUO655377 NKP655375:NKS655377 NAT655375:NAW655377 MQX655375:MRA655377 MHB655375:MHE655377 LXF655375:LXI655377 LNJ655375:LNM655377 LDN655375:LDQ655377 KTR655375:KTU655377 KJV655375:KJY655377 JZZ655375:KAC655377 JQD655375:JQG655377 JGH655375:JGK655377 IWL655375:IWO655377 IMP655375:IMS655377 ICT655375:ICW655377 HSX655375:HTA655377 HJB655375:HJE655377 GZF655375:GZI655377 GPJ655375:GPM655377 GFN655375:GFQ655377 FVR655375:FVU655377 FLV655375:FLY655377 FBZ655375:FCC655377 ESD655375:ESG655377 EIH655375:EIK655377 DYL655375:DYO655377 DOP655375:DOS655377 DET655375:DEW655377 CUX655375:CVA655377 CLB655375:CLE655377 CBF655375:CBI655377 BRJ655375:BRM655377 BHN655375:BHQ655377 AXR655375:AXU655377 ANV655375:ANY655377 ADZ655375:AEC655377 UD655375:UG655377 KH655375:KK655377 AW655375:AZ655377 WWT589839:WWW589841 WMX589839:WNA589841 WDB589839:WDE589841 VTF589839:VTI589841 VJJ589839:VJM589841 UZN589839:UZQ589841 UPR589839:UPU589841 UFV589839:UFY589841 TVZ589839:TWC589841 TMD589839:TMG589841 TCH589839:TCK589841 SSL589839:SSO589841 SIP589839:SIS589841 RYT589839:RYW589841 ROX589839:RPA589841 RFB589839:RFE589841 QVF589839:QVI589841 QLJ589839:QLM589841 QBN589839:QBQ589841 PRR589839:PRU589841 PHV589839:PHY589841 OXZ589839:OYC589841 OOD589839:OOG589841 OEH589839:OEK589841 NUL589839:NUO589841 NKP589839:NKS589841 NAT589839:NAW589841 MQX589839:MRA589841 MHB589839:MHE589841 LXF589839:LXI589841 LNJ589839:LNM589841 LDN589839:LDQ589841 KTR589839:KTU589841 KJV589839:KJY589841 JZZ589839:KAC589841 JQD589839:JQG589841 JGH589839:JGK589841 IWL589839:IWO589841 IMP589839:IMS589841 ICT589839:ICW589841 HSX589839:HTA589841 HJB589839:HJE589841 GZF589839:GZI589841 GPJ589839:GPM589841 GFN589839:GFQ589841 FVR589839:FVU589841 FLV589839:FLY589841 FBZ589839:FCC589841 ESD589839:ESG589841 EIH589839:EIK589841 DYL589839:DYO589841 DOP589839:DOS589841 DET589839:DEW589841 CUX589839:CVA589841 CLB589839:CLE589841 CBF589839:CBI589841 BRJ589839:BRM589841 BHN589839:BHQ589841 AXR589839:AXU589841 ANV589839:ANY589841 ADZ589839:AEC589841 UD589839:UG589841 KH589839:KK589841 AW589839:AZ589841 WWT524303:WWW524305 WMX524303:WNA524305 WDB524303:WDE524305 VTF524303:VTI524305 VJJ524303:VJM524305 UZN524303:UZQ524305 UPR524303:UPU524305 UFV524303:UFY524305 TVZ524303:TWC524305 TMD524303:TMG524305 TCH524303:TCK524305 SSL524303:SSO524305 SIP524303:SIS524305 RYT524303:RYW524305 ROX524303:RPA524305 RFB524303:RFE524305 QVF524303:QVI524305 QLJ524303:QLM524305 QBN524303:QBQ524305 PRR524303:PRU524305 PHV524303:PHY524305 OXZ524303:OYC524305 OOD524303:OOG524305 OEH524303:OEK524305 NUL524303:NUO524305 NKP524303:NKS524305 NAT524303:NAW524305 MQX524303:MRA524305 MHB524303:MHE524305 LXF524303:LXI524305 LNJ524303:LNM524305 LDN524303:LDQ524305 KTR524303:KTU524305 KJV524303:KJY524305 JZZ524303:KAC524305 JQD524303:JQG524305 JGH524303:JGK524305 IWL524303:IWO524305 IMP524303:IMS524305 ICT524303:ICW524305 HSX524303:HTA524305 HJB524303:HJE524305 GZF524303:GZI524305 GPJ524303:GPM524305 GFN524303:GFQ524305 FVR524303:FVU524305 FLV524303:FLY524305 FBZ524303:FCC524305 ESD524303:ESG524305 EIH524303:EIK524305 DYL524303:DYO524305 DOP524303:DOS524305 DET524303:DEW524305 CUX524303:CVA524305 CLB524303:CLE524305 CBF524303:CBI524305 BRJ524303:BRM524305 BHN524303:BHQ524305 AXR524303:AXU524305 ANV524303:ANY524305 ADZ524303:AEC524305 UD524303:UG524305 KH524303:KK524305 AW524303:AZ524305 WWT458767:WWW458769 WMX458767:WNA458769 WDB458767:WDE458769 VTF458767:VTI458769 VJJ458767:VJM458769 UZN458767:UZQ458769 UPR458767:UPU458769 UFV458767:UFY458769 TVZ458767:TWC458769 TMD458767:TMG458769 TCH458767:TCK458769 SSL458767:SSO458769 SIP458767:SIS458769 RYT458767:RYW458769 ROX458767:RPA458769 RFB458767:RFE458769 QVF458767:QVI458769 QLJ458767:QLM458769 QBN458767:QBQ458769 PRR458767:PRU458769 PHV458767:PHY458769 OXZ458767:OYC458769 OOD458767:OOG458769 OEH458767:OEK458769 NUL458767:NUO458769 NKP458767:NKS458769 NAT458767:NAW458769 MQX458767:MRA458769 MHB458767:MHE458769 LXF458767:LXI458769 LNJ458767:LNM458769 LDN458767:LDQ458769 KTR458767:KTU458769 KJV458767:KJY458769 JZZ458767:KAC458769 JQD458767:JQG458769 JGH458767:JGK458769 IWL458767:IWO458769 IMP458767:IMS458769 ICT458767:ICW458769 HSX458767:HTA458769 HJB458767:HJE458769 GZF458767:GZI458769 GPJ458767:GPM458769 GFN458767:GFQ458769 FVR458767:FVU458769 FLV458767:FLY458769 FBZ458767:FCC458769 ESD458767:ESG458769 EIH458767:EIK458769 DYL458767:DYO458769 DOP458767:DOS458769 DET458767:DEW458769 CUX458767:CVA458769 CLB458767:CLE458769 CBF458767:CBI458769 BRJ458767:BRM458769 BHN458767:BHQ458769 AXR458767:AXU458769 ANV458767:ANY458769 ADZ458767:AEC458769 UD458767:UG458769 KH458767:KK458769 AW458767:AZ458769 WWT393231:WWW393233 WMX393231:WNA393233 WDB393231:WDE393233 VTF393231:VTI393233 VJJ393231:VJM393233 UZN393231:UZQ393233 UPR393231:UPU393233 UFV393231:UFY393233 TVZ393231:TWC393233 TMD393231:TMG393233 TCH393231:TCK393233 SSL393231:SSO393233 SIP393231:SIS393233 RYT393231:RYW393233 ROX393231:RPA393233 RFB393231:RFE393233 QVF393231:QVI393233 QLJ393231:QLM393233 QBN393231:QBQ393233 PRR393231:PRU393233 PHV393231:PHY393233 OXZ393231:OYC393233 OOD393231:OOG393233 OEH393231:OEK393233 NUL393231:NUO393233 NKP393231:NKS393233 NAT393231:NAW393233 MQX393231:MRA393233 MHB393231:MHE393233 LXF393231:LXI393233 LNJ393231:LNM393233 LDN393231:LDQ393233 KTR393231:KTU393233 KJV393231:KJY393233 JZZ393231:KAC393233 JQD393231:JQG393233 JGH393231:JGK393233 IWL393231:IWO393233 IMP393231:IMS393233 ICT393231:ICW393233 HSX393231:HTA393233 HJB393231:HJE393233 GZF393231:GZI393233 GPJ393231:GPM393233 GFN393231:GFQ393233 FVR393231:FVU393233 FLV393231:FLY393233 FBZ393231:FCC393233 ESD393231:ESG393233 EIH393231:EIK393233 DYL393231:DYO393233 DOP393231:DOS393233 DET393231:DEW393233 CUX393231:CVA393233 CLB393231:CLE393233 CBF393231:CBI393233 BRJ393231:BRM393233 BHN393231:BHQ393233 AXR393231:AXU393233 ANV393231:ANY393233 ADZ393231:AEC393233 UD393231:UG393233 KH393231:KK393233 AW393231:AZ393233 WWT327695:WWW327697 WMX327695:WNA327697 WDB327695:WDE327697 VTF327695:VTI327697 VJJ327695:VJM327697 UZN327695:UZQ327697 UPR327695:UPU327697 UFV327695:UFY327697 TVZ327695:TWC327697 TMD327695:TMG327697 TCH327695:TCK327697 SSL327695:SSO327697 SIP327695:SIS327697 RYT327695:RYW327697 ROX327695:RPA327697 RFB327695:RFE327697 QVF327695:QVI327697 QLJ327695:QLM327697 QBN327695:QBQ327697 PRR327695:PRU327697 PHV327695:PHY327697 OXZ327695:OYC327697 OOD327695:OOG327697 OEH327695:OEK327697 NUL327695:NUO327697 NKP327695:NKS327697 NAT327695:NAW327697 MQX327695:MRA327697 MHB327695:MHE327697 LXF327695:LXI327697 LNJ327695:LNM327697 LDN327695:LDQ327697 KTR327695:KTU327697 KJV327695:KJY327697 JZZ327695:KAC327697 JQD327695:JQG327697 JGH327695:JGK327697 IWL327695:IWO327697 IMP327695:IMS327697 ICT327695:ICW327697 HSX327695:HTA327697 HJB327695:HJE327697 GZF327695:GZI327697 GPJ327695:GPM327697 GFN327695:GFQ327697 FVR327695:FVU327697 FLV327695:FLY327697 FBZ327695:FCC327697 ESD327695:ESG327697 EIH327695:EIK327697 DYL327695:DYO327697 DOP327695:DOS327697 DET327695:DEW327697 CUX327695:CVA327697 CLB327695:CLE327697 CBF327695:CBI327697 BRJ327695:BRM327697 BHN327695:BHQ327697 AXR327695:AXU327697 ANV327695:ANY327697 ADZ327695:AEC327697 UD327695:UG327697 KH327695:KK327697 AW327695:AZ327697 WWT262159:WWW262161 WMX262159:WNA262161 WDB262159:WDE262161 VTF262159:VTI262161 VJJ262159:VJM262161 UZN262159:UZQ262161 UPR262159:UPU262161 UFV262159:UFY262161 TVZ262159:TWC262161 TMD262159:TMG262161 TCH262159:TCK262161 SSL262159:SSO262161 SIP262159:SIS262161 RYT262159:RYW262161 ROX262159:RPA262161 RFB262159:RFE262161 QVF262159:QVI262161 QLJ262159:QLM262161 QBN262159:QBQ262161 PRR262159:PRU262161 PHV262159:PHY262161 OXZ262159:OYC262161 OOD262159:OOG262161 OEH262159:OEK262161 NUL262159:NUO262161 NKP262159:NKS262161 NAT262159:NAW262161 MQX262159:MRA262161 MHB262159:MHE262161 LXF262159:LXI262161 LNJ262159:LNM262161 LDN262159:LDQ262161 KTR262159:KTU262161 KJV262159:KJY262161 JZZ262159:KAC262161 JQD262159:JQG262161 JGH262159:JGK262161 IWL262159:IWO262161 IMP262159:IMS262161 ICT262159:ICW262161 HSX262159:HTA262161 HJB262159:HJE262161 GZF262159:GZI262161 GPJ262159:GPM262161 GFN262159:GFQ262161 FVR262159:FVU262161 FLV262159:FLY262161 FBZ262159:FCC262161 ESD262159:ESG262161 EIH262159:EIK262161 DYL262159:DYO262161 DOP262159:DOS262161 DET262159:DEW262161 CUX262159:CVA262161 CLB262159:CLE262161 CBF262159:CBI262161 BRJ262159:BRM262161 BHN262159:BHQ262161 AXR262159:AXU262161 ANV262159:ANY262161 ADZ262159:AEC262161 UD262159:UG262161 KH262159:KK262161 AW262159:AZ262161 WWT196623:WWW196625 WMX196623:WNA196625 WDB196623:WDE196625 VTF196623:VTI196625 VJJ196623:VJM196625 UZN196623:UZQ196625 UPR196623:UPU196625 UFV196623:UFY196625 TVZ196623:TWC196625 TMD196623:TMG196625 TCH196623:TCK196625 SSL196623:SSO196625 SIP196623:SIS196625 RYT196623:RYW196625 ROX196623:RPA196625 RFB196623:RFE196625 QVF196623:QVI196625 QLJ196623:QLM196625 QBN196623:QBQ196625 PRR196623:PRU196625 PHV196623:PHY196625 OXZ196623:OYC196625 OOD196623:OOG196625 OEH196623:OEK196625 NUL196623:NUO196625 NKP196623:NKS196625 NAT196623:NAW196625 MQX196623:MRA196625 MHB196623:MHE196625 LXF196623:LXI196625 LNJ196623:LNM196625 LDN196623:LDQ196625 KTR196623:KTU196625 KJV196623:KJY196625 JZZ196623:KAC196625 JQD196623:JQG196625 JGH196623:JGK196625 IWL196623:IWO196625 IMP196623:IMS196625 ICT196623:ICW196625 HSX196623:HTA196625 HJB196623:HJE196625 GZF196623:GZI196625 GPJ196623:GPM196625 GFN196623:GFQ196625 FVR196623:FVU196625 FLV196623:FLY196625 FBZ196623:FCC196625 ESD196623:ESG196625 EIH196623:EIK196625 DYL196623:DYO196625 DOP196623:DOS196625 DET196623:DEW196625 CUX196623:CVA196625 CLB196623:CLE196625 CBF196623:CBI196625 BRJ196623:BRM196625 BHN196623:BHQ196625 AXR196623:AXU196625 ANV196623:ANY196625 ADZ196623:AEC196625 UD196623:UG196625 KH196623:KK196625 AW196623:AZ196625 WWT131087:WWW131089 WMX131087:WNA131089 WDB131087:WDE131089 VTF131087:VTI131089 VJJ131087:VJM131089 UZN131087:UZQ131089 UPR131087:UPU131089 UFV131087:UFY131089 TVZ131087:TWC131089 TMD131087:TMG131089 TCH131087:TCK131089 SSL131087:SSO131089 SIP131087:SIS131089 RYT131087:RYW131089 ROX131087:RPA131089 RFB131087:RFE131089 QVF131087:QVI131089 QLJ131087:QLM131089 QBN131087:QBQ131089 PRR131087:PRU131089 PHV131087:PHY131089 OXZ131087:OYC131089 OOD131087:OOG131089 OEH131087:OEK131089 NUL131087:NUO131089 NKP131087:NKS131089 NAT131087:NAW131089 MQX131087:MRA131089 MHB131087:MHE131089 LXF131087:LXI131089 LNJ131087:LNM131089 LDN131087:LDQ131089 KTR131087:KTU131089 KJV131087:KJY131089 JZZ131087:KAC131089 JQD131087:JQG131089 JGH131087:JGK131089 IWL131087:IWO131089 IMP131087:IMS131089 ICT131087:ICW131089 HSX131087:HTA131089 HJB131087:HJE131089 GZF131087:GZI131089 GPJ131087:GPM131089 GFN131087:GFQ131089 FVR131087:FVU131089 FLV131087:FLY131089 FBZ131087:FCC131089 ESD131087:ESG131089 EIH131087:EIK131089 DYL131087:DYO131089 DOP131087:DOS131089 DET131087:DEW131089 CUX131087:CVA131089 CLB131087:CLE131089 CBF131087:CBI131089 BRJ131087:BRM131089 BHN131087:BHQ131089 AXR131087:AXU131089 ANV131087:ANY131089 ADZ131087:AEC131089 UD131087:UG131089 KH131087:KK131089 AW131087:AZ131089 WWT65551:WWW65553 WMX65551:WNA65553 WDB65551:WDE65553 VTF65551:VTI65553 VJJ65551:VJM65553 UZN65551:UZQ65553 UPR65551:UPU65553 UFV65551:UFY65553 TVZ65551:TWC65553 TMD65551:TMG65553 TCH65551:TCK65553 SSL65551:SSO65553 SIP65551:SIS65553 RYT65551:RYW65553 ROX65551:RPA65553 RFB65551:RFE65553 QVF65551:QVI65553 QLJ65551:QLM65553 QBN65551:QBQ65553 PRR65551:PRU65553 PHV65551:PHY65553 OXZ65551:OYC65553 OOD65551:OOG65553 OEH65551:OEK65553 NUL65551:NUO65553 NKP65551:NKS65553 NAT65551:NAW65553 MQX65551:MRA65553 MHB65551:MHE65553 LXF65551:LXI65553 LNJ65551:LNM65553 LDN65551:LDQ65553 KTR65551:KTU65553 KJV65551:KJY65553 JZZ65551:KAC65553 JQD65551:JQG65553 JGH65551:JGK65553 IWL65551:IWO65553 IMP65551:IMS65553 ICT65551:ICW65553 HSX65551:HTA65553 HJB65551:HJE65553 GZF65551:GZI65553 GPJ65551:GPM65553 GFN65551:GFQ65553 FVR65551:FVU65553 FLV65551:FLY65553 FBZ65551:FCC65553 ESD65551:ESG65553 EIH65551:EIK65553 DYL65551:DYO65553 DOP65551:DOS65553 DET65551:DEW65553 CUX65551:CVA65553 CLB65551:CLE65553 CBF65551:CBI65553 BRJ65551:BRM65553 BHN65551:BHQ65553 AXR65551:AXU65553 ANV65551:ANY65553 ADZ65551:AEC65553 UD65551:UG65553 KH65551:KK65553 AW65551:AZ65553 WWT6:WWW8 WMX6:WNA8 WDB6:WDE8 VTF6:VTI8 VJJ6:VJM8 UZN6:UZQ8 UPR6:UPU8 UFV6:UFY8 TVZ6:TWC8 TMD6:TMG8 TCH6:TCK8 SSL6:SSO8 SIP6:SIS8 RYT6:RYW8 ROX6:RPA8 RFB6:RFE8 QVF6:QVI8 QLJ6:QLM8 QBN6:QBQ8 PRR6:PRU8 PHV6:PHY8 OXZ6:OYC8 OOD6:OOG8 OEH6:OEK8 NUL6:NUO8 NKP6:NKS8 NAT6:NAW8 MQX6:MRA8 MHB6:MHE8 LXF6:LXI8 LNJ6:LNM8 LDN6:LDQ8 KTR6:KTU8 KJV6:KJY8 JZZ6:KAC8 JQD6:JQG8 JGH6:JGK8 IWL6:IWO8 IMP6:IMS8 ICT6:ICW8 HSX6:HTA8 HJB6:HJE8 GZF6:GZI8 GPJ6:GPM8 GFN6:GFQ8 FVR6:FVU8 FLV6:FLY8 FBZ6:FCC8 ESD6:ESG8 EIH6:EIK8 DYL6:DYO8 DOP6:DOS8 DET6:DEW8 CUX6:CVA8 CLB6:CLE8 CBF6:CBI8 BRJ6:BRM8 BHN6:BHQ8 AXR6:AXU8 ANV6:ANY8 ADZ6:AEC8 UD6:UG8 KH6:KK8 C65556:F65558 WVD983060:WVG983062 WLH983060:WLK983062 WBL983060:WBO983062 VRP983060:VRS983062 VHT983060:VHW983062 UXX983060:UYA983062 UOB983060:UOE983062 UEF983060:UEI983062 TUJ983060:TUM983062 TKN983060:TKQ983062 TAR983060:TAU983062 SQV983060:SQY983062 SGZ983060:SHC983062 RXD983060:RXG983062 RNH983060:RNK983062 RDL983060:RDO983062 QTP983060:QTS983062 QJT983060:QJW983062 PZX983060:QAA983062 PQB983060:PQE983062 PGF983060:PGI983062 OWJ983060:OWM983062 OMN983060:OMQ983062 OCR983060:OCU983062 NSV983060:NSY983062 NIZ983060:NJC983062 MZD983060:MZG983062 MPH983060:MPK983062 MFL983060:MFO983062 LVP983060:LVS983062 LLT983060:LLW983062 LBX983060:LCA983062 KSB983060:KSE983062 KIF983060:KII983062 JYJ983060:JYM983062 JON983060:JOQ983062 JER983060:JEU983062 IUV983060:IUY983062 IKZ983060:ILC983062 IBD983060:IBG983062 HRH983060:HRK983062 HHL983060:HHO983062 GXP983060:GXS983062 GNT983060:GNW983062 GDX983060:GEA983062 FUB983060:FUE983062 FKF983060:FKI983062 FAJ983060:FAM983062 EQN983060:EQQ983062 EGR983060:EGU983062 DWV983060:DWY983062 DMZ983060:DNC983062 DDD983060:DDG983062 CTH983060:CTK983062 CJL983060:CJO983062 BZP983060:BZS983062 BPT983060:BPW983062 BFX983060:BGA983062 AWB983060:AWE983062 AMF983060:AMI983062 ACJ983060:ACM983062 SN983060:SQ983062 IR983060:IU983062 C983060:F983062 WVD917524:WVG917526 WLH917524:WLK917526 WBL917524:WBO917526 VRP917524:VRS917526 VHT917524:VHW917526 UXX917524:UYA917526 UOB917524:UOE917526 UEF917524:UEI917526 TUJ917524:TUM917526 TKN917524:TKQ917526 TAR917524:TAU917526 SQV917524:SQY917526 SGZ917524:SHC917526 RXD917524:RXG917526 RNH917524:RNK917526 RDL917524:RDO917526 QTP917524:QTS917526 QJT917524:QJW917526 PZX917524:QAA917526 PQB917524:PQE917526 PGF917524:PGI917526 OWJ917524:OWM917526 OMN917524:OMQ917526 OCR917524:OCU917526 NSV917524:NSY917526 NIZ917524:NJC917526 MZD917524:MZG917526 MPH917524:MPK917526 MFL917524:MFO917526 LVP917524:LVS917526 LLT917524:LLW917526 LBX917524:LCA917526 KSB917524:KSE917526 KIF917524:KII917526 JYJ917524:JYM917526 JON917524:JOQ917526 JER917524:JEU917526 IUV917524:IUY917526 IKZ917524:ILC917526 IBD917524:IBG917526 HRH917524:HRK917526 HHL917524:HHO917526 GXP917524:GXS917526 GNT917524:GNW917526 GDX917524:GEA917526 FUB917524:FUE917526 FKF917524:FKI917526 FAJ917524:FAM917526 EQN917524:EQQ917526 EGR917524:EGU917526 DWV917524:DWY917526 DMZ917524:DNC917526 DDD917524:DDG917526 CTH917524:CTK917526 CJL917524:CJO917526 BZP917524:BZS917526 BPT917524:BPW917526 BFX917524:BGA917526 AWB917524:AWE917526 AMF917524:AMI917526 ACJ917524:ACM917526 SN917524:SQ917526 IR917524:IU917526 C917524:F917526 WVD851988:WVG851990 WLH851988:WLK851990 WBL851988:WBO851990 VRP851988:VRS851990 VHT851988:VHW851990 UXX851988:UYA851990 UOB851988:UOE851990 UEF851988:UEI851990 TUJ851988:TUM851990 TKN851988:TKQ851990 TAR851988:TAU851990 SQV851988:SQY851990 SGZ851988:SHC851990 RXD851988:RXG851990 RNH851988:RNK851990 RDL851988:RDO851990 QTP851988:QTS851990 QJT851988:QJW851990 PZX851988:QAA851990 PQB851988:PQE851990 PGF851988:PGI851990 OWJ851988:OWM851990 OMN851988:OMQ851990 OCR851988:OCU851990 NSV851988:NSY851990 NIZ851988:NJC851990 MZD851988:MZG851990 MPH851988:MPK851990 MFL851988:MFO851990 LVP851988:LVS851990 LLT851988:LLW851990 LBX851988:LCA851990 KSB851988:KSE851990 KIF851988:KII851990 JYJ851988:JYM851990 JON851988:JOQ851990 JER851988:JEU851990 IUV851988:IUY851990 IKZ851988:ILC851990 IBD851988:IBG851990 HRH851988:HRK851990 HHL851988:HHO851990 GXP851988:GXS851990 GNT851988:GNW851990 GDX851988:GEA851990 FUB851988:FUE851990 FKF851988:FKI851990 FAJ851988:FAM851990 EQN851988:EQQ851990 EGR851988:EGU851990 DWV851988:DWY851990 DMZ851988:DNC851990 DDD851988:DDG851990 CTH851988:CTK851990 CJL851988:CJO851990 BZP851988:BZS851990 BPT851988:BPW851990 BFX851988:BGA851990 AWB851988:AWE851990 AMF851988:AMI851990 ACJ851988:ACM851990 SN851988:SQ851990 IR851988:IU851990 C851988:F851990 WVD786452:WVG786454 WLH786452:WLK786454 WBL786452:WBO786454 VRP786452:VRS786454 VHT786452:VHW786454 UXX786452:UYA786454 UOB786452:UOE786454 UEF786452:UEI786454 TUJ786452:TUM786454 TKN786452:TKQ786454 TAR786452:TAU786454 SQV786452:SQY786454 SGZ786452:SHC786454 RXD786452:RXG786454 RNH786452:RNK786454 RDL786452:RDO786454 QTP786452:QTS786454 QJT786452:QJW786454 PZX786452:QAA786454 PQB786452:PQE786454 PGF786452:PGI786454 OWJ786452:OWM786454 OMN786452:OMQ786454 OCR786452:OCU786454 NSV786452:NSY786454 NIZ786452:NJC786454 MZD786452:MZG786454 MPH786452:MPK786454 MFL786452:MFO786454 LVP786452:LVS786454 LLT786452:LLW786454 LBX786452:LCA786454 KSB786452:KSE786454 KIF786452:KII786454 JYJ786452:JYM786454 JON786452:JOQ786454 JER786452:JEU786454 IUV786452:IUY786454 IKZ786452:ILC786454 IBD786452:IBG786454 HRH786452:HRK786454 HHL786452:HHO786454 GXP786452:GXS786454 GNT786452:GNW786454 GDX786452:GEA786454 FUB786452:FUE786454 FKF786452:FKI786454 FAJ786452:FAM786454 EQN786452:EQQ786454 EGR786452:EGU786454 DWV786452:DWY786454 DMZ786452:DNC786454 DDD786452:DDG786454 CTH786452:CTK786454 CJL786452:CJO786454 BZP786452:BZS786454 BPT786452:BPW786454 BFX786452:BGA786454 AWB786452:AWE786454 AMF786452:AMI786454 ACJ786452:ACM786454 SN786452:SQ786454 IR786452:IU786454 C786452:F786454 WVD720916:WVG720918 WLH720916:WLK720918 WBL720916:WBO720918 VRP720916:VRS720918 VHT720916:VHW720918 UXX720916:UYA720918 UOB720916:UOE720918 UEF720916:UEI720918 TUJ720916:TUM720918 TKN720916:TKQ720918 TAR720916:TAU720918 SQV720916:SQY720918 SGZ720916:SHC720918 RXD720916:RXG720918 RNH720916:RNK720918 RDL720916:RDO720918 QTP720916:QTS720918 QJT720916:QJW720918 PZX720916:QAA720918 PQB720916:PQE720918 PGF720916:PGI720918 OWJ720916:OWM720918 OMN720916:OMQ720918 OCR720916:OCU720918 NSV720916:NSY720918 NIZ720916:NJC720918 MZD720916:MZG720918 MPH720916:MPK720918 MFL720916:MFO720918 LVP720916:LVS720918 LLT720916:LLW720918 LBX720916:LCA720918 KSB720916:KSE720918 KIF720916:KII720918 JYJ720916:JYM720918 JON720916:JOQ720918 JER720916:JEU720918 IUV720916:IUY720918 IKZ720916:ILC720918 IBD720916:IBG720918 HRH720916:HRK720918 HHL720916:HHO720918 GXP720916:GXS720918 GNT720916:GNW720918 GDX720916:GEA720918 FUB720916:FUE720918 FKF720916:FKI720918 FAJ720916:FAM720918 EQN720916:EQQ720918 EGR720916:EGU720918 DWV720916:DWY720918 DMZ720916:DNC720918 DDD720916:DDG720918 CTH720916:CTK720918 CJL720916:CJO720918 BZP720916:BZS720918 BPT720916:BPW720918 BFX720916:BGA720918 AWB720916:AWE720918 AMF720916:AMI720918 ACJ720916:ACM720918 SN720916:SQ720918 IR720916:IU720918 C720916:F720918 WVD655380:WVG655382 WLH655380:WLK655382 WBL655380:WBO655382 VRP655380:VRS655382 VHT655380:VHW655382 UXX655380:UYA655382 UOB655380:UOE655382 UEF655380:UEI655382 TUJ655380:TUM655382 TKN655380:TKQ655382 TAR655380:TAU655382 SQV655380:SQY655382 SGZ655380:SHC655382 RXD655380:RXG655382 RNH655380:RNK655382 RDL655380:RDO655382 QTP655380:QTS655382 QJT655380:QJW655382 PZX655380:QAA655382 PQB655380:PQE655382 PGF655380:PGI655382 OWJ655380:OWM655382 OMN655380:OMQ655382 OCR655380:OCU655382 NSV655380:NSY655382 NIZ655380:NJC655382 MZD655380:MZG655382 MPH655380:MPK655382 MFL655380:MFO655382 LVP655380:LVS655382 LLT655380:LLW655382 LBX655380:LCA655382 KSB655380:KSE655382 KIF655380:KII655382 JYJ655380:JYM655382 JON655380:JOQ655382 JER655380:JEU655382 IUV655380:IUY655382 IKZ655380:ILC655382 IBD655380:IBG655382 HRH655380:HRK655382 HHL655380:HHO655382 GXP655380:GXS655382 GNT655380:GNW655382 GDX655380:GEA655382 FUB655380:FUE655382 FKF655380:FKI655382 FAJ655380:FAM655382 EQN655380:EQQ655382 EGR655380:EGU655382 DWV655380:DWY655382 DMZ655380:DNC655382 DDD655380:DDG655382 CTH655380:CTK655382 CJL655380:CJO655382 BZP655380:BZS655382 BPT655380:BPW655382 BFX655380:BGA655382 AWB655380:AWE655382 AMF655380:AMI655382 ACJ655380:ACM655382 SN655380:SQ655382 IR655380:IU655382 C655380:F655382 WVD589844:WVG589846 WLH589844:WLK589846 WBL589844:WBO589846 VRP589844:VRS589846 VHT589844:VHW589846 UXX589844:UYA589846 UOB589844:UOE589846 UEF589844:UEI589846 TUJ589844:TUM589846 TKN589844:TKQ589846 TAR589844:TAU589846 SQV589844:SQY589846 SGZ589844:SHC589846 RXD589844:RXG589846 RNH589844:RNK589846 RDL589844:RDO589846 QTP589844:QTS589846 QJT589844:QJW589846 PZX589844:QAA589846 PQB589844:PQE589846 PGF589844:PGI589846 OWJ589844:OWM589846 OMN589844:OMQ589846 OCR589844:OCU589846 NSV589844:NSY589846 NIZ589844:NJC589846 MZD589844:MZG589846 MPH589844:MPK589846 MFL589844:MFO589846 LVP589844:LVS589846 LLT589844:LLW589846 LBX589844:LCA589846 KSB589844:KSE589846 KIF589844:KII589846 JYJ589844:JYM589846 JON589844:JOQ589846 JER589844:JEU589846 IUV589844:IUY589846 IKZ589844:ILC589846 IBD589844:IBG589846 HRH589844:HRK589846 HHL589844:HHO589846 GXP589844:GXS589846 GNT589844:GNW589846 GDX589844:GEA589846 FUB589844:FUE589846 FKF589844:FKI589846 FAJ589844:FAM589846 EQN589844:EQQ589846 EGR589844:EGU589846 DWV589844:DWY589846 DMZ589844:DNC589846 DDD589844:DDG589846 CTH589844:CTK589846 CJL589844:CJO589846 BZP589844:BZS589846 BPT589844:BPW589846 BFX589844:BGA589846 AWB589844:AWE589846 AMF589844:AMI589846 ACJ589844:ACM589846 SN589844:SQ589846 IR589844:IU589846 C589844:F589846 WVD524308:WVG524310 WLH524308:WLK524310 WBL524308:WBO524310 VRP524308:VRS524310 VHT524308:VHW524310 UXX524308:UYA524310 UOB524308:UOE524310 UEF524308:UEI524310 TUJ524308:TUM524310 TKN524308:TKQ524310 TAR524308:TAU524310 SQV524308:SQY524310 SGZ524308:SHC524310 RXD524308:RXG524310 RNH524308:RNK524310 RDL524308:RDO524310 QTP524308:QTS524310 QJT524308:QJW524310 PZX524308:QAA524310 PQB524308:PQE524310 PGF524308:PGI524310 OWJ524308:OWM524310 OMN524308:OMQ524310 OCR524308:OCU524310 NSV524308:NSY524310 NIZ524308:NJC524310 MZD524308:MZG524310 MPH524308:MPK524310 MFL524308:MFO524310 LVP524308:LVS524310 LLT524308:LLW524310 LBX524308:LCA524310 KSB524308:KSE524310 KIF524308:KII524310 JYJ524308:JYM524310 JON524308:JOQ524310 JER524308:JEU524310 IUV524308:IUY524310 IKZ524308:ILC524310 IBD524308:IBG524310 HRH524308:HRK524310 HHL524308:HHO524310 GXP524308:GXS524310 GNT524308:GNW524310 GDX524308:GEA524310 FUB524308:FUE524310 FKF524308:FKI524310 FAJ524308:FAM524310 EQN524308:EQQ524310 EGR524308:EGU524310 DWV524308:DWY524310 DMZ524308:DNC524310 DDD524308:DDG524310 CTH524308:CTK524310 CJL524308:CJO524310 BZP524308:BZS524310 BPT524308:BPW524310 BFX524308:BGA524310 AWB524308:AWE524310 AMF524308:AMI524310 ACJ524308:ACM524310 SN524308:SQ524310 IR524308:IU524310 C524308:F524310 WVD458772:WVG458774 WLH458772:WLK458774 WBL458772:WBO458774 VRP458772:VRS458774 VHT458772:VHW458774 UXX458772:UYA458774 UOB458772:UOE458774 UEF458772:UEI458774 TUJ458772:TUM458774 TKN458772:TKQ458774 TAR458772:TAU458774 SQV458772:SQY458774 SGZ458772:SHC458774 RXD458772:RXG458774 RNH458772:RNK458774 RDL458772:RDO458774 QTP458772:QTS458774 QJT458772:QJW458774 PZX458772:QAA458774 PQB458772:PQE458774 PGF458772:PGI458774 OWJ458772:OWM458774 OMN458772:OMQ458774 OCR458772:OCU458774 NSV458772:NSY458774 NIZ458772:NJC458774 MZD458772:MZG458774 MPH458772:MPK458774 MFL458772:MFO458774 LVP458772:LVS458774 LLT458772:LLW458774 LBX458772:LCA458774 KSB458772:KSE458774 KIF458772:KII458774 JYJ458772:JYM458774 JON458772:JOQ458774 JER458772:JEU458774 IUV458772:IUY458774 IKZ458772:ILC458774 IBD458772:IBG458774 HRH458772:HRK458774 HHL458772:HHO458774 GXP458772:GXS458774 GNT458772:GNW458774 GDX458772:GEA458774 FUB458772:FUE458774 FKF458772:FKI458774 FAJ458772:FAM458774 EQN458772:EQQ458774 EGR458772:EGU458774 DWV458772:DWY458774 DMZ458772:DNC458774 DDD458772:DDG458774 CTH458772:CTK458774 CJL458772:CJO458774 BZP458772:BZS458774 BPT458772:BPW458774 BFX458772:BGA458774 AWB458772:AWE458774 AMF458772:AMI458774 ACJ458772:ACM458774 SN458772:SQ458774 IR458772:IU458774 C458772:F458774 WVD393236:WVG393238 WLH393236:WLK393238 WBL393236:WBO393238 VRP393236:VRS393238 VHT393236:VHW393238 UXX393236:UYA393238 UOB393236:UOE393238 UEF393236:UEI393238 TUJ393236:TUM393238 TKN393236:TKQ393238 TAR393236:TAU393238 SQV393236:SQY393238 SGZ393236:SHC393238 RXD393236:RXG393238 RNH393236:RNK393238 RDL393236:RDO393238 QTP393236:QTS393238 QJT393236:QJW393238 PZX393236:QAA393238 PQB393236:PQE393238 PGF393236:PGI393238 OWJ393236:OWM393238 OMN393236:OMQ393238 OCR393236:OCU393238 NSV393236:NSY393238 NIZ393236:NJC393238 MZD393236:MZG393238 MPH393236:MPK393238 MFL393236:MFO393238 LVP393236:LVS393238 LLT393236:LLW393238 LBX393236:LCA393238 KSB393236:KSE393238 KIF393236:KII393238 JYJ393236:JYM393238 JON393236:JOQ393238 JER393236:JEU393238 IUV393236:IUY393238 IKZ393236:ILC393238 IBD393236:IBG393238 HRH393236:HRK393238 HHL393236:HHO393238 GXP393236:GXS393238 GNT393236:GNW393238 GDX393236:GEA393238 FUB393236:FUE393238 FKF393236:FKI393238 FAJ393236:FAM393238 EQN393236:EQQ393238 EGR393236:EGU393238 DWV393236:DWY393238 DMZ393236:DNC393238 DDD393236:DDG393238 CTH393236:CTK393238 CJL393236:CJO393238 BZP393236:BZS393238 BPT393236:BPW393238 BFX393236:BGA393238 AWB393236:AWE393238 AMF393236:AMI393238 ACJ393236:ACM393238 SN393236:SQ393238 IR393236:IU393238 C393236:F393238 WVD327700:WVG327702 WLH327700:WLK327702 WBL327700:WBO327702 VRP327700:VRS327702 VHT327700:VHW327702 UXX327700:UYA327702 UOB327700:UOE327702 UEF327700:UEI327702 TUJ327700:TUM327702 TKN327700:TKQ327702 TAR327700:TAU327702 SQV327700:SQY327702 SGZ327700:SHC327702 RXD327700:RXG327702 RNH327700:RNK327702 RDL327700:RDO327702 QTP327700:QTS327702 QJT327700:QJW327702 PZX327700:QAA327702 PQB327700:PQE327702 PGF327700:PGI327702 OWJ327700:OWM327702 OMN327700:OMQ327702 OCR327700:OCU327702 NSV327700:NSY327702 NIZ327700:NJC327702 MZD327700:MZG327702 MPH327700:MPK327702 MFL327700:MFO327702 LVP327700:LVS327702 LLT327700:LLW327702 LBX327700:LCA327702 KSB327700:KSE327702 KIF327700:KII327702 JYJ327700:JYM327702 JON327700:JOQ327702 JER327700:JEU327702 IUV327700:IUY327702 IKZ327700:ILC327702 IBD327700:IBG327702 HRH327700:HRK327702 HHL327700:HHO327702 GXP327700:GXS327702 GNT327700:GNW327702 GDX327700:GEA327702 FUB327700:FUE327702 FKF327700:FKI327702 FAJ327700:FAM327702 EQN327700:EQQ327702 EGR327700:EGU327702 DWV327700:DWY327702 DMZ327700:DNC327702 DDD327700:DDG327702 CTH327700:CTK327702 CJL327700:CJO327702 BZP327700:BZS327702 BPT327700:BPW327702 BFX327700:BGA327702 AWB327700:AWE327702 AMF327700:AMI327702 ACJ327700:ACM327702 SN327700:SQ327702 IR327700:IU327702 C327700:F327702 WVD262164:WVG262166 WLH262164:WLK262166 WBL262164:WBO262166 VRP262164:VRS262166 VHT262164:VHW262166 UXX262164:UYA262166 UOB262164:UOE262166 UEF262164:UEI262166 TUJ262164:TUM262166 TKN262164:TKQ262166 TAR262164:TAU262166 SQV262164:SQY262166 SGZ262164:SHC262166 RXD262164:RXG262166 RNH262164:RNK262166 RDL262164:RDO262166 QTP262164:QTS262166 QJT262164:QJW262166 PZX262164:QAA262166 PQB262164:PQE262166 PGF262164:PGI262166 OWJ262164:OWM262166 OMN262164:OMQ262166 OCR262164:OCU262166 NSV262164:NSY262166 NIZ262164:NJC262166 MZD262164:MZG262166 MPH262164:MPK262166 MFL262164:MFO262166 LVP262164:LVS262166 LLT262164:LLW262166 LBX262164:LCA262166 KSB262164:KSE262166 KIF262164:KII262166 JYJ262164:JYM262166 JON262164:JOQ262166 JER262164:JEU262166 IUV262164:IUY262166 IKZ262164:ILC262166 IBD262164:IBG262166 HRH262164:HRK262166 HHL262164:HHO262166 GXP262164:GXS262166 GNT262164:GNW262166 GDX262164:GEA262166 FUB262164:FUE262166 FKF262164:FKI262166 FAJ262164:FAM262166 EQN262164:EQQ262166 EGR262164:EGU262166 DWV262164:DWY262166 DMZ262164:DNC262166 DDD262164:DDG262166 CTH262164:CTK262166 CJL262164:CJO262166 BZP262164:BZS262166 BPT262164:BPW262166 BFX262164:BGA262166 AWB262164:AWE262166 AMF262164:AMI262166 ACJ262164:ACM262166 SN262164:SQ262166 IR262164:IU262166 C262164:F262166 WVD196628:WVG196630 WLH196628:WLK196630 WBL196628:WBO196630 VRP196628:VRS196630 VHT196628:VHW196630 UXX196628:UYA196630 UOB196628:UOE196630 UEF196628:UEI196630 TUJ196628:TUM196630 TKN196628:TKQ196630 TAR196628:TAU196630 SQV196628:SQY196630 SGZ196628:SHC196630 RXD196628:RXG196630 RNH196628:RNK196630 RDL196628:RDO196630 QTP196628:QTS196630 QJT196628:QJW196630 PZX196628:QAA196630 PQB196628:PQE196630 PGF196628:PGI196630 OWJ196628:OWM196630 OMN196628:OMQ196630 OCR196628:OCU196630 NSV196628:NSY196630 NIZ196628:NJC196630 MZD196628:MZG196630 MPH196628:MPK196630 MFL196628:MFO196630 LVP196628:LVS196630 LLT196628:LLW196630 LBX196628:LCA196630 KSB196628:KSE196630 KIF196628:KII196630 JYJ196628:JYM196630 JON196628:JOQ196630 JER196628:JEU196630 IUV196628:IUY196630 IKZ196628:ILC196630 IBD196628:IBG196630 HRH196628:HRK196630 HHL196628:HHO196630 GXP196628:GXS196630 GNT196628:GNW196630 GDX196628:GEA196630 FUB196628:FUE196630 FKF196628:FKI196630 FAJ196628:FAM196630 EQN196628:EQQ196630 EGR196628:EGU196630 DWV196628:DWY196630 DMZ196628:DNC196630 DDD196628:DDG196630 CTH196628:CTK196630 CJL196628:CJO196630 BZP196628:BZS196630 BPT196628:BPW196630 BFX196628:BGA196630 AWB196628:AWE196630 AMF196628:AMI196630 ACJ196628:ACM196630 SN196628:SQ196630 IR196628:IU196630 C196628:F196630 WVD131092:WVG131094 WLH131092:WLK131094 WBL131092:WBO131094 VRP131092:VRS131094 VHT131092:VHW131094 UXX131092:UYA131094 UOB131092:UOE131094 UEF131092:UEI131094 TUJ131092:TUM131094 TKN131092:TKQ131094 TAR131092:TAU131094 SQV131092:SQY131094 SGZ131092:SHC131094 RXD131092:RXG131094 RNH131092:RNK131094 RDL131092:RDO131094 QTP131092:QTS131094 QJT131092:QJW131094 PZX131092:QAA131094 PQB131092:PQE131094 PGF131092:PGI131094 OWJ131092:OWM131094 OMN131092:OMQ131094 OCR131092:OCU131094 NSV131092:NSY131094 NIZ131092:NJC131094 MZD131092:MZG131094 MPH131092:MPK131094 MFL131092:MFO131094 LVP131092:LVS131094 LLT131092:LLW131094 LBX131092:LCA131094 KSB131092:KSE131094 KIF131092:KII131094 JYJ131092:JYM131094 JON131092:JOQ131094 JER131092:JEU131094 IUV131092:IUY131094 IKZ131092:ILC131094 IBD131092:IBG131094 HRH131092:HRK131094 HHL131092:HHO131094 GXP131092:GXS131094 GNT131092:GNW131094 GDX131092:GEA131094 FUB131092:FUE131094 FKF131092:FKI131094 FAJ131092:FAM131094 EQN131092:EQQ131094 EGR131092:EGU131094 DWV131092:DWY131094 DMZ131092:DNC131094 DDD131092:DDG131094 CTH131092:CTK131094 CJL131092:CJO131094 BZP131092:BZS131094 BPT131092:BPW131094 BFX131092:BGA131094 AWB131092:AWE131094 AMF131092:AMI131094 ACJ131092:ACM131094 SN131092:SQ131094 IR131092:IU131094 C131092:F131094 WVD65556:WVG65558 WLH65556:WLK65558 WBL65556:WBO65558 VRP65556:VRS65558 VHT65556:VHW65558 UXX65556:UYA65558 UOB65556:UOE65558 UEF65556:UEI65558 TUJ65556:TUM65558 TKN65556:TKQ65558 TAR65556:TAU65558 SQV65556:SQY65558 SGZ65556:SHC65558 RXD65556:RXG65558 RNH65556:RNK65558 RDL65556:RDO65558 QTP65556:QTS65558 QJT65556:QJW65558 PZX65556:QAA65558 PQB65556:PQE65558 PGF65556:PGI65558 OWJ65556:OWM65558 OMN65556:OMQ65558 OCR65556:OCU65558 NSV65556:NSY65558 NIZ65556:NJC65558 MZD65556:MZG65558 MPH65556:MPK65558 MFL65556:MFO65558 LVP65556:LVS65558 LLT65556:LLW65558 LBX65556:LCA65558 KSB65556:KSE65558 KIF65556:KII65558 JYJ65556:JYM65558 JON65556:JOQ65558 JER65556:JEU65558 IUV65556:IUY65558 IKZ65556:ILC65558 IBD65556:IBG65558 HRH65556:HRK65558 HHL65556:HHO65558 GXP65556:GXS65558 GNT65556:GNW65558 GDX65556:GEA65558 FUB65556:FUE65558 FKF65556:FKI65558 FAJ65556:FAM65558 EQN65556:EQQ65558 EGR65556:EGU65558 DWV65556:DWY65558 DMZ65556:DNC65558 DDD65556:DDG65558 CTH65556:CTK65558 CJL65556:CJO65558 BZP65556:BZS65558 BPT65556:BPW65558 BFX65556:BGA65558 AWB65556:AWE65558 AMF65556:AMI65558 ACJ65556:ACM65558 SN65556:SQ65558 IR65556:IU65558">
      <formula1>#REF!</formula1>
    </dataValidation>
    <dataValidation type="list" allowBlank="1" showInputMessage="1" showErrorMessage="1" sqref="AM6:AP8">
      <formula1>$BU$1</formula1>
    </dataValidation>
  </dataValidations>
  <pageMargins left="0.7" right="0.39"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85" zoomScaleNormal="85" zoomScaleSheetLayoutView="85" workbookViewId="0">
      <selection sqref="A1:L1"/>
    </sheetView>
  </sheetViews>
  <sheetFormatPr defaultRowHeight="13.5" x14ac:dyDescent="0.4"/>
  <cols>
    <col min="1" max="1" width="9.125" style="307" customWidth="1"/>
    <col min="2" max="2" width="2.375" style="307" customWidth="1"/>
    <col min="3" max="3" width="18" style="307" customWidth="1"/>
    <col min="4" max="4" width="13.625" style="307" customWidth="1"/>
    <col min="5" max="5" width="13.5" style="307" customWidth="1"/>
    <col min="6" max="7" width="13.625" style="307" customWidth="1"/>
    <col min="8" max="9" width="13.5" style="307" customWidth="1"/>
    <col min="10" max="10" width="13.625" style="307" customWidth="1"/>
    <col min="11" max="11" width="13.5" style="307" customWidth="1"/>
    <col min="12" max="12" width="13" style="307" customWidth="1"/>
    <col min="13" max="14" width="9" style="307"/>
    <col min="15" max="15" width="9" style="307" customWidth="1"/>
    <col min="16" max="16384" width="9" style="307"/>
  </cols>
  <sheetData>
    <row r="1" spans="1:12" ht="14.25" x14ac:dyDescent="0.4">
      <c r="A1" s="828" t="s">
        <v>285</v>
      </c>
      <c r="B1" s="828"/>
      <c r="C1" s="828"/>
      <c r="D1" s="828"/>
      <c r="E1" s="828"/>
      <c r="F1" s="828"/>
      <c r="G1" s="828"/>
      <c r="H1" s="828"/>
      <c r="I1" s="828"/>
      <c r="J1" s="828"/>
      <c r="K1" s="828"/>
      <c r="L1" s="828"/>
    </row>
    <row r="2" spans="1:12" ht="19.5" thickBot="1" x14ac:dyDescent="0.45">
      <c r="A2" s="806" t="s">
        <v>284</v>
      </c>
      <c r="B2" s="806"/>
      <c r="C2" s="806"/>
      <c r="D2" s="806"/>
      <c r="E2" s="806"/>
      <c r="F2" s="806"/>
      <c r="G2" s="806"/>
      <c r="H2" s="806"/>
      <c r="I2" s="806"/>
      <c r="J2" s="806"/>
      <c r="K2" s="806"/>
      <c r="L2" s="806"/>
    </row>
    <row r="3" spans="1:12" ht="30" customHeight="1" thickBot="1" x14ac:dyDescent="0.45">
      <c r="A3" s="829" t="s">
        <v>283</v>
      </c>
      <c r="B3" s="830"/>
      <c r="C3" s="831"/>
      <c r="D3" s="810" t="s">
        <v>311</v>
      </c>
      <c r="E3" s="811"/>
      <c r="F3" s="811"/>
      <c r="G3" s="811"/>
      <c r="H3" s="811"/>
      <c r="I3" s="811"/>
      <c r="J3" s="811"/>
      <c r="K3" s="811"/>
      <c r="L3" s="812"/>
    </row>
    <row r="4" spans="1:12" ht="30" customHeight="1" thickBot="1" x14ac:dyDescent="0.45">
      <c r="A4" s="813" t="s">
        <v>282</v>
      </c>
      <c r="B4" s="814"/>
      <c r="C4" s="815"/>
      <c r="D4" s="832" t="s">
        <v>310</v>
      </c>
      <c r="E4" s="833"/>
      <c r="F4" s="833"/>
      <c r="G4" s="833"/>
      <c r="H4" s="833"/>
      <c r="I4" s="833"/>
      <c r="J4" s="833"/>
      <c r="K4" s="833"/>
      <c r="L4" s="834"/>
    </row>
    <row r="5" spans="1:12" ht="30" customHeight="1" thickTop="1" thickBot="1" x14ac:dyDescent="0.45">
      <c r="A5" s="801" t="s">
        <v>281</v>
      </c>
      <c r="B5" s="351">
        <v>1</v>
      </c>
      <c r="C5" s="350" t="s">
        <v>280</v>
      </c>
      <c r="D5" s="802" t="s">
        <v>309</v>
      </c>
      <c r="E5" s="803"/>
      <c r="F5" s="803"/>
      <c r="G5" s="803"/>
      <c r="H5" s="803"/>
      <c r="I5" s="803"/>
      <c r="J5" s="803"/>
      <c r="K5" s="803"/>
      <c r="L5" s="804"/>
    </row>
    <row r="6" spans="1:12" ht="30" customHeight="1" x14ac:dyDescent="0.4">
      <c r="A6" s="744"/>
      <c r="B6" s="752">
        <v>2</v>
      </c>
      <c r="C6" s="805" t="s">
        <v>279</v>
      </c>
      <c r="D6" s="816" t="s">
        <v>278</v>
      </c>
      <c r="E6" s="817"/>
      <c r="F6" s="793" t="s">
        <v>277</v>
      </c>
      <c r="G6" s="820" t="s">
        <v>276</v>
      </c>
      <c r="H6" s="821"/>
      <c r="I6" s="821"/>
      <c r="J6" s="821"/>
      <c r="K6" s="822"/>
      <c r="L6" s="825" t="s">
        <v>275</v>
      </c>
    </row>
    <row r="7" spans="1:12" ht="30" customHeight="1" x14ac:dyDescent="0.4">
      <c r="A7" s="744"/>
      <c r="B7" s="752"/>
      <c r="C7" s="805"/>
      <c r="D7" s="818"/>
      <c r="E7" s="819"/>
      <c r="F7" s="794"/>
      <c r="G7" s="349" t="s">
        <v>274</v>
      </c>
      <c r="H7" s="348" t="s">
        <v>273</v>
      </c>
      <c r="I7" s="347" t="s">
        <v>272</v>
      </c>
      <c r="J7" s="346" t="s">
        <v>271</v>
      </c>
      <c r="K7" s="345" t="s">
        <v>270</v>
      </c>
      <c r="L7" s="826"/>
    </row>
    <row r="8" spans="1:12" ht="30" customHeight="1" x14ac:dyDescent="0.4">
      <c r="A8" s="744"/>
      <c r="B8" s="752"/>
      <c r="C8" s="805"/>
      <c r="D8" s="791" t="s">
        <v>306</v>
      </c>
      <c r="E8" s="827"/>
      <c r="F8" s="344">
        <v>5</v>
      </c>
      <c r="G8" s="343">
        <v>5</v>
      </c>
      <c r="H8" s="342"/>
      <c r="I8" s="341"/>
      <c r="J8" s="340"/>
      <c r="K8" s="339"/>
      <c r="L8" s="332" t="s">
        <v>308</v>
      </c>
    </row>
    <row r="9" spans="1:12" ht="30" customHeight="1" x14ac:dyDescent="0.4">
      <c r="A9" s="744"/>
      <c r="B9" s="752"/>
      <c r="C9" s="805"/>
      <c r="D9" s="791" t="s">
        <v>296</v>
      </c>
      <c r="E9" s="827"/>
      <c r="F9" s="344">
        <v>6</v>
      </c>
      <c r="G9" s="343"/>
      <c r="H9" s="342">
        <v>6</v>
      </c>
      <c r="I9" s="341"/>
      <c r="J9" s="340"/>
      <c r="K9" s="339"/>
      <c r="L9" s="332" t="s">
        <v>307</v>
      </c>
    </row>
    <row r="10" spans="1:12" ht="30" customHeight="1" x14ac:dyDescent="0.4">
      <c r="A10" s="744"/>
      <c r="B10" s="752"/>
      <c r="C10" s="805"/>
      <c r="D10" s="791" t="s">
        <v>289</v>
      </c>
      <c r="E10" s="827"/>
      <c r="F10" s="344">
        <v>4</v>
      </c>
      <c r="G10" s="343"/>
      <c r="H10" s="342"/>
      <c r="I10" s="341">
        <v>4</v>
      </c>
      <c r="J10" s="340"/>
      <c r="K10" s="339"/>
      <c r="L10" s="332" t="s">
        <v>307</v>
      </c>
    </row>
    <row r="11" spans="1:12" ht="30" customHeight="1" x14ac:dyDescent="0.4">
      <c r="A11" s="744"/>
      <c r="B11" s="752"/>
      <c r="C11" s="805"/>
      <c r="D11" s="791" t="s">
        <v>292</v>
      </c>
      <c r="E11" s="792"/>
      <c r="F11" s="338">
        <v>5</v>
      </c>
      <c r="G11" s="337"/>
      <c r="H11" s="336"/>
      <c r="I11" s="335"/>
      <c r="J11" s="334">
        <v>5</v>
      </c>
      <c r="K11" s="339"/>
      <c r="L11" s="332" t="s">
        <v>307</v>
      </c>
    </row>
    <row r="12" spans="1:12" ht="30" customHeight="1" x14ac:dyDescent="0.4">
      <c r="A12" s="744"/>
      <c r="B12" s="752"/>
      <c r="C12" s="805"/>
      <c r="D12" s="791" t="s">
        <v>288</v>
      </c>
      <c r="E12" s="792"/>
      <c r="F12" s="338">
        <v>4</v>
      </c>
      <c r="G12" s="337"/>
      <c r="H12" s="336"/>
      <c r="I12" s="335"/>
      <c r="J12" s="334">
        <v>1</v>
      </c>
      <c r="K12" s="333">
        <v>3</v>
      </c>
      <c r="L12" s="332" t="s">
        <v>307</v>
      </c>
    </row>
    <row r="13" spans="1:12" ht="30" customHeight="1" thickBot="1" x14ac:dyDescent="0.45">
      <c r="A13" s="744"/>
      <c r="B13" s="752"/>
      <c r="C13" s="805"/>
      <c r="D13" s="823" t="s">
        <v>269</v>
      </c>
      <c r="E13" s="824"/>
      <c r="F13" s="331">
        <v>24</v>
      </c>
      <c r="G13" s="330">
        <v>5</v>
      </c>
      <c r="H13" s="329">
        <v>5</v>
      </c>
      <c r="I13" s="328">
        <v>5</v>
      </c>
      <c r="J13" s="327">
        <v>5</v>
      </c>
      <c r="K13" s="326">
        <v>4</v>
      </c>
      <c r="L13" s="325"/>
    </row>
    <row r="14" spans="1:12" ht="30" customHeight="1" x14ac:dyDescent="0.4">
      <c r="A14" s="744"/>
      <c r="B14" s="753">
        <v>3</v>
      </c>
      <c r="C14" s="795" t="s">
        <v>268</v>
      </c>
      <c r="D14" s="310" t="s">
        <v>265</v>
      </c>
      <c r="E14" s="798" t="s">
        <v>306</v>
      </c>
      <c r="F14" s="799"/>
      <c r="G14" s="799"/>
      <c r="H14" s="799"/>
      <c r="I14" s="799"/>
      <c r="J14" s="799"/>
      <c r="K14" s="799"/>
      <c r="L14" s="800"/>
    </row>
    <row r="15" spans="1:12" ht="30" customHeight="1" x14ac:dyDescent="0.4">
      <c r="A15" s="744"/>
      <c r="B15" s="787"/>
      <c r="C15" s="796"/>
      <c r="D15" s="310" t="s">
        <v>264</v>
      </c>
      <c r="E15" s="725" t="s">
        <v>296</v>
      </c>
      <c r="F15" s="726"/>
      <c r="G15" s="726"/>
      <c r="H15" s="726"/>
      <c r="I15" s="726"/>
      <c r="J15" s="726"/>
      <c r="K15" s="726"/>
      <c r="L15" s="727"/>
    </row>
    <row r="16" spans="1:12" ht="30" customHeight="1" x14ac:dyDescent="0.4">
      <c r="A16" s="744"/>
      <c r="B16" s="787"/>
      <c r="C16" s="796"/>
      <c r="D16" s="310" t="s">
        <v>263</v>
      </c>
      <c r="E16" s="725" t="s">
        <v>289</v>
      </c>
      <c r="F16" s="726"/>
      <c r="G16" s="726"/>
      <c r="H16" s="726"/>
      <c r="I16" s="726"/>
      <c r="J16" s="726"/>
      <c r="K16" s="726"/>
      <c r="L16" s="727"/>
    </row>
    <row r="17" spans="1:12" ht="30" customHeight="1" x14ac:dyDescent="0.4">
      <c r="A17" s="744"/>
      <c r="B17" s="787"/>
      <c r="C17" s="796"/>
      <c r="D17" s="310" t="s">
        <v>262</v>
      </c>
      <c r="E17" s="725" t="s">
        <v>292</v>
      </c>
      <c r="F17" s="726"/>
      <c r="G17" s="726"/>
      <c r="H17" s="726"/>
      <c r="I17" s="726"/>
      <c r="J17" s="726"/>
      <c r="K17" s="726"/>
      <c r="L17" s="727"/>
    </row>
    <row r="18" spans="1:12" ht="30" customHeight="1" x14ac:dyDescent="0.4">
      <c r="A18" s="744"/>
      <c r="B18" s="754"/>
      <c r="C18" s="797"/>
      <c r="D18" s="310" t="s">
        <v>261</v>
      </c>
      <c r="E18" s="725" t="s">
        <v>288</v>
      </c>
      <c r="F18" s="726"/>
      <c r="G18" s="726"/>
      <c r="H18" s="726"/>
      <c r="I18" s="726"/>
      <c r="J18" s="726"/>
      <c r="K18" s="726"/>
      <c r="L18" s="727"/>
    </row>
    <row r="19" spans="1:12" ht="30" customHeight="1" x14ac:dyDescent="0.4">
      <c r="A19" s="744"/>
      <c r="B19" s="753">
        <v>4</v>
      </c>
      <c r="C19" s="788" t="s">
        <v>267</v>
      </c>
      <c r="D19" s="310" t="s">
        <v>265</v>
      </c>
      <c r="E19" s="725" t="s">
        <v>303</v>
      </c>
      <c r="F19" s="726"/>
      <c r="G19" s="726"/>
      <c r="H19" s="726"/>
      <c r="I19" s="726"/>
      <c r="J19" s="726"/>
      <c r="K19" s="726"/>
      <c r="L19" s="727"/>
    </row>
    <row r="20" spans="1:12" ht="30" customHeight="1" x14ac:dyDescent="0.4">
      <c r="A20" s="744"/>
      <c r="B20" s="787"/>
      <c r="C20" s="789"/>
      <c r="D20" s="310" t="s">
        <v>264</v>
      </c>
      <c r="E20" s="725" t="s">
        <v>303</v>
      </c>
      <c r="F20" s="726"/>
      <c r="G20" s="726"/>
      <c r="H20" s="726"/>
      <c r="I20" s="726"/>
      <c r="J20" s="726"/>
      <c r="K20" s="726"/>
      <c r="L20" s="727"/>
    </row>
    <row r="21" spans="1:12" ht="19.5" customHeight="1" x14ac:dyDescent="0.4">
      <c r="A21" s="744"/>
      <c r="B21" s="787"/>
      <c r="C21" s="789"/>
      <c r="D21" s="310" t="s">
        <v>263</v>
      </c>
      <c r="E21" s="725" t="s">
        <v>303</v>
      </c>
      <c r="F21" s="726"/>
      <c r="G21" s="726"/>
      <c r="H21" s="726"/>
      <c r="I21" s="726"/>
      <c r="J21" s="726"/>
      <c r="K21" s="726"/>
      <c r="L21" s="727"/>
    </row>
    <row r="22" spans="1:12" ht="19.5" customHeight="1" x14ac:dyDescent="0.4">
      <c r="A22" s="744"/>
      <c r="B22" s="787"/>
      <c r="C22" s="789"/>
      <c r="D22" s="310" t="s">
        <v>262</v>
      </c>
      <c r="E22" s="725" t="s">
        <v>305</v>
      </c>
      <c r="F22" s="726"/>
      <c r="G22" s="726"/>
      <c r="H22" s="726"/>
      <c r="I22" s="726"/>
      <c r="J22" s="726"/>
      <c r="K22" s="726"/>
      <c r="L22" s="727"/>
    </row>
    <row r="23" spans="1:12" ht="19.5" customHeight="1" x14ac:dyDescent="0.4">
      <c r="A23" s="744"/>
      <c r="B23" s="754"/>
      <c r="C23" s="790"/>
      <c r="D23" s="310" t="s">
        <v>261</v>
      </c>
      <c r="E23" s="725" t="s">
        <v>303</v>
      </c>
      <c r="F23" s="726"/>
      <c r="G23" s="726"/>
      <c r="H23" s="726"/>
      <c r="I23" s="726"/>
      <c r="J23" s="726"/>
      <c r="K23" s="726"/>
      <c r="L23" s="727"/>
    </row>
    <row r="24" spans="1:12" ht="19.5" customHeight="1" x14ac:dyDescent="0.4">
      <c r="A24" s="744"/>
      <c r="B24" s="753">
        <v>5</v>
      </c>
      <c r="C24" s="788" t="s">
        <v>266</v>
      </c>
      <c r="D24" s="310" t="s">
        <v>265</v>
      </c>
      <c r="E24" s="725" t="s">
        <v>303</v>
      </c>
      <c r="F24" s="726"/>
      <c r="G24" s="726"/>
      <c r="H24" s="726"/>
      <c r="I24" s="726"/>
      <c r="J24" s="726"/>
      <c r="K24" s="726"/>
      <c r="L24" s="727"/>
    </row>
    <row r="25" spans="1:12" ht="36" customHeight="1" x14ac:dyDescent="0.4">
      <c r="A25" s="744"/>
      <c r="B25" s="787"/>
      <c r="C25" s="789"/>
      <c r="D25" s="310" t="s">
        <v>264</v>
      </c>
      <c r="E25" s="725" t="s">
        <v>303</v>
      </c>
      <c r="F25" s="726"/>
      <c r="G25" s="726"/>
      <c r="H25" s="726"/>
      <c r="I25" s="726"/>
      <c r="J25" s="726"/>
      <c r="K25" s="726"/>
      <c r="L25" s="727"/>
    </row>
    <row r="26" spans="1:12" ht="36" customHeight="1" x14ac:dyDescent="0.4">
      <c r="A26" s="744"/>
      <c r="B26" s="787"/>
      <c r="C26" s="789"/>
      <c r="D26" s="310" t="s">
        <v>263</v>
      </c>
      <c r="E26" s="725" t="s">
        <v>303</v>
      </c>
      <c r="F26" s="726"/>
      <c r="G26" s="726"/>
      <c r="H26" s="726"/>
      <c r="I26" s="726"/>
      <c r="J26" s="726"/>
      <c r="K26" s="726"/>
      <c r="L26" s="727"/>
    </row>
    <row r="27" spans="1:12" ht="36" customHeight="1" x14ac:dyDescent="0.4">
      <c r="A27" s="744"/>
      <c r="B27" s="787"/>
      <c r="C27" s="789"/>
      <c r="D27" s="310" t="s">
        <v>262</v>
      </c>
      <c r="E27" s="725" t="s">
        <v>304</v>
      </c>
      <c r="F27" s="726"/>
      <c r="G27" s="726"/>
      <c r="H27" s="726"/>
      <c r="I27" s="726"/>
      <c r="J27" s="726"/>
      <c r="K27" s="726"/>
      <c r="L27" s="727"/>
    </row>
    <row r="28" spans="1:12" ht="36" customHeight="1" x14ac:dyDescent="0.4">
      <c r="A28" s="744"/>
      <c r="B28" s="754"/>
      <c r="C28" s="790"/>
      <c r="D28" s="310" t="s">
        <v>261</v>
      </c>
      <c r="E28" s="725" t="s">
        <v>303</v>
      </c>
      <c r="F28" s="726"/>
      <c r="G28" s="726"/>
      <c r="H28" s="726"/>
      <c r="I28" s="726"/>
      <c r="J28" s="726"/>
      <c r="K28" s="726"/>
      <c r="L28" s="727"/>
    </row>
    <row r="29" spans="1:12" ht="24.75" customHeight="1" x14ac:dyDescent="0.4">
      <c r="A29" s="744"/>
      <c r="B29" s="752">
        <v>6</v>
      </c>
      <c r="C29" s="777" t="s">
        <v>260</v>
      </c>
      <c r="D29" s="740" t="s">
        <v>287</v>
      </c>
      <c r="E29" s="741"/>
      <c r="F29" s="741"/>
      <c r="G29" s="741"/>
      <c r="H29" s="741"/>
      <c r="I29" s="741"/>
      <c r="J29" s="741"/>
      <c r="K29" s="741"/>
      <c r="L29" s="742"/>
    </row>
    <row r="30" spans="1:12" ht="39.950000000000003" customHeight="1" x14ac:dyDescent="0.4">
      <c r="A30" s="744"/>
      <c r="B30" s="752"/>
      <c r="C30" s="777"/>
      <c r="D30" s="778"/>
      <c r="E30" s="779"/>
      <c r="F30" s="779"/>
      <c r="G30" s="779"/>
      <c r="H30" s="779"/>
      <c r="I30" s="779"/>
      <c r="J30" s="779"/>
      <c r="K30" s="779"/>
      <c r="L30" s="780"/>
    </row>
    <row r="31" spans="1:12" ht="48" customHeight="1" x14ac:dyDescent="0.4">
      <c r="A31" s="744"/>
      <c r="B31" s="781">
        <v>7</v>
      </c>
      <c r="C31" s="782" t="s">
        <v>256</v>
      </c>
      <c r="D31" s="784"/>
      <c r="E31" s="785"/>
      <c r="F31" s="785"/>
      <c r="G31" s="785"/>
      <c r="H31" s="785"/>
      <c r="I31" s="785"/>
      <c r="J31" s="785"/>
      <c r="K31" s="785"/>
      <c r="L31" s="786"/>
    </row>
    <row r="32" spans="1:12" ht="39.950000000000003" customHeight="1" thickBot="1" x14ac:dyDescent="0.45">
      <c r="A32" s="745"/>
      <c r="B32" s="781"/>
      <c r="C32" s="783"/>
      <c r="D32" s="784"/>
      <c r="E32" s="785"/>
      <c r="F32" s="785"/>
      <c r="G32" s="785"/>
      <c r="H32" s="785"/>
      <c r="I32" s="785"/>
      <c r="J32" s="785"/>
      <c r="K32" s="785"/>
      <c r="L32" s="786"/>
    </row>
    <row r="33" spans="1:12" ht="39.950000000000003" customHeight="1" x14ac:dyDescent="0.4">
      <c r="A33" s="772" t="s">
        <v>259</v>
      </c>
      <c r="B33" s="324">
        <v>1</v>
      </c>
      <c r="C33" s="323" t="s">
        <v>252</v>
      </c>
      <c r="D33" s="775" t="s">
        <v>302</v>
      </c>
      <c r="E33" s="775"/>
      <c r="F33" s="775" t="s">
        <v>301</v>
      </c>
      <c r="G33" s="775"/>
      <c r="H33" s="775" t="s">
        <v>300</v>
      </c>
      <c r="I33" s="775"/>
      <c r="J33" s="776"/>
      <c r="K33" s="776"/>
      <c r="L33" s="762"/>
    </row>
    <row r="34" spans="1:12" ht="24.75" customHeight="1" x14ac:dyDescent="0.4">
      <c r="A34" s="773"/>
      <c r="B34" s="322">
        <v>2</v>
      </c>
      <c r="C34" s="322" t="s">
        <v>258</v>
      </c>
      <c r="D34" s="725" t="s">
        <v>299</v>
      </c>
      <c r="E34" s="750"/>
      <c r="F34" s="725" t="s">
        <v>298</v>
      </c>
      <c r="G34" s="750"/>
      <c r="H34" s="751"/>
      <c r="I34" s="752"/>
      <c r="J34" s="751"/>
      <c r="K34" s="752"/>
      <c r="L34" s="763"/>
    </row>
    <row r="35" spans="1:12" ht="24.75" customHeight="1" x14ac:dyDescent="0.4">
      <c r="A35" s="773"/>
      <c r="B35" s="322">
        <v>3</v>
      </c>
      <c r="C35" s="321" t="s">
        <v>257</v>
      </c>
      <c r="D35" s="751"/>
      <c r="E35" s="752"/>
      <c r="F35" s="751"/>
      <c r="G35" s="752"/>
      <c r="H35" s="725" t="s">
        <v>297</v>
      </c>
      <c r="I35" s="750"/>
      <c r="J35" s="751"/>
      <c r="K35" s="752"/>
      <c r="L35" s="764"/>
    </row>
    <row r="36" spans="1:12" ht="21.75" customHeight="1" thickBot="1" x14ac:dyDescent="0.45">
      <c r="A36" s="774"/>
      <c r="B36" s="320">
        <v>4</v>
      </c>
      <c r="C36" s="320" t="s">
        <v>256</v>
      </c>
      <c r="D36" s="759"/>
      <c r="E36" s="760"/>
      <c r="F36" s="760"/>
      <c r="G36" s="760"/>
      <c r="H36" s="760"/>
      <c r="I36" s="760"/>
      <c r="J36" s="760"/>
      <c r="K36" s="760"/>
      <c r="L36" s="761"/>
    </row>
    <row r="37" spans="1:12" ht="22.5" customHeight="1" x14ac:dyDescent="0.4">
      <c r="A37" s="743" t="s">
        <v>255</v>
      </c>
      <c r="B37" s="746">
        <v>1</v>
      </c>
      <c r="C37" s="748" t="s">
        <v>254</v>
      </c>
      <c r="D37" s="319"/>
      <c r="E37" s="770" t="s">
        <v>252</v>
      </c>
      <c r="F37" s="771"/>
      <c r="G37" s="318" t="s">
        <v>253</v>
      </c>
      <c r="H37" s="770" t="s">
        <v>252</v>
      </c>
      <c r="I37" s="771"/>
      <c r="J37" s="317" t="s">
        <v>253</v>
      </c>
      <c r="K37" s="316" t="s">
        <v>250</v>
      </c>
      <c r="L37" s="765"/>
    </row>
    <row r="38" spans="1:12" x14ac:dyDescent="0.4">
      <c r="A38" s="744"/>
      <c r="B38" s="737"/>
      <c r="C38" s="739"/>
      <c r="D38" s="753" t="s">
        <v>249</v>
      </c>
      <c r="E38" s="725" t="s">
        <v>296</v>
      </c>
      <c r="F38" s="750"/>
      <c r="G38" s="314" t="s">
        <v>295</v>
      </c>
      <c r="H38" s="725" t="s">
        <v>289</v>
      </c>
      <c r="I38" s="750"/>
      <c r="J38" s="315" t="s">
        <v>294</v>
      </c>
      <c r="K38" s="768" t="s">
        <v>293</v>
      </c>
      <c r="L38" s="766"/>
    </row>
    <row r="39" spans="1:12" x14ac:dyDescent="0.4">
      <c r="A39" s="744"/>
      <c r="B39" s="737"/>
      <c r="C39" s="739"/>
      <c r="D39" s="754"/>
      <c r="E39" s="725" t="s">
        <v>292</v>
      </c>
      <c r="F39" s="750"/>
      <c r="G39" s="314" t="s">
        <v>291</v>
      </c>
      <c r="H39" s="751"/>
      <c r="I39" s="752"/>
      <c r="J39" s="313"/>
      <c r="K39" s="769"/>
      <c r="L39" s="766"/>
    </row>
    <row r="40" spans="1:12" x14ac:dyDescent="0.4">
      <c r="A40" s="744"/>
      <c r="B40" s="737"/>
      <c r="C40" s="739"/>
      <c r="D40" s="753" t="s">
        <v>248</v>
      </c>
      <c r="E40" s="725" t="s">
        <v>288</v>
      </c>
      <c r="F40" s="750"/>
      <c r="G40" s="314" t="s">
        <v>286</v>
      </c>
      <c r="H40" s="751"/>
      <c r="I40" s="752"/>
      <c r="J40" s="313"/>
      <c r="K40" s="768" t="s">
        <v>290</v>
      </c>
      <c r="L40" s="766"/>
    </row>
    <row r="41" spans="1:12" x14ac:dyDescent="0.4">
      <c r="A41" s="744"/>
      <c r="B41" s="747"/>
      <c r="C41" s="749"/>
      <c r="D41" s="754"/>
      <c r="E41" s="751"/>
      <c r="F41" s="752"/>
      <c r="G41" s="310"/>
      <c r="H41" s="751"/>
      <c r="I41" s="752"/>
      <c r="J41" s="313"/>
      <c r="K41" s="769"/>
      <c r="L41" s="767"/>
    </row>
    <row r="42" spans="1:12" ht="13.5" customHeight="1" x14ac:dyDescent="0.4">
      <c r="A42" s="744"/>
      <c r="B42" s="736">
        <v>2</v>
      </c>
      <c r="C42" s="738" t="s">
        <v>247</v>
      </c>
      <c r="D42" s="312" t="s">
        <v>245</v>
      </c>
      <c r="E42" s="725" t="s">
        <v>289</v>
      </c>
      <c r="F42" s="726"/>
      <c r="G42" s="726"/>
      <c r="H42" s="726"/>
      <c r="I42" s="726"/>
      <c r="J42" s="726"/>
      <c r="K42" s="726"/>
      <c r="L42" s="727"/>
    </row>
    <row r="43" spans="1:12" x14ac:dyDescent="0.4">
      <c r="A43" s="744"/>
      <c r="B43" s="737"/>
      <c r="C43" s="739"/>
      <c r="D43" s="311" t="s">
        <v>244</v>
      </c>
      <c r="E43" s="740" t="s">
        <v>288</v>
      </c>
      <c r="F43" s="741"/>
      <c r="G43" s="741"/>
      <c r="H43" s="741"/>
      <c r="I43" s="741"/>
      <c r="J43" s="741"/>
      <c r="K43" s="741"/>
      <c r="L43" s="742"/>
    </row>
    <row r="44" spans="1:12" ht="13.5" customHeight="1" x14ac:dyDescent="0.4">
      <c r="A44" s="744"/>
      <c r="B44" s="736">
        <v>3</v>
      </c>
      <c r="C44" s="738" t="s">
        <v>246</v>
      </c>
      <c r="D44" s="310" t="s">
        <v>245</v>
      </c>
      <c r="E44" s="725" t="s">
        <v>287</v>
      </c>
      <c r="F44" s="726"/>
      <c r="G44" s="726"/>
      <c r="H44" s="726"/>
      <c r="I44" s="726"/>
      <c r="J44" s="726"/>
      <c r="K44" s="726"/>
      <c r="L44" s="727"/>
    </row>
    <row r="45" spans="1:12" ht="14.25" thickBot="1" x14ac:dyDescent="0.45">
      <c r="A45" s="745"/>
      <c r="B45" s="757"/>
      <c r="C45" s="758"/>
      <c r="D45" s="309" t="s">
        <v>244</v>
      </c>
      <c r="E45" s="728" t="s">
        <v>286</v>
      </c>
      <c r="F45" s="729"/>
      <c r="G45" s="729"/>
      <c r="H45" s="729"/>
      <c r="I45" s="729"/>
      <c r="J45" s="729"/>
      <c r="K45" s="729"/>
      <c r="L45" s="730"/>
    </row>
    <row r="46" spans="1:12" ht="16.5" x14ac:dyDescent="0.4">
      <c r="A46" s="731" t="s">
        <v>243</v>
      </c>
      <c r="B46" s="731"/>
      <c r="C46" s="731"/>
      <c r="D46" s="731"/>
      <c r="E46" s="731"/>
      <c r="F46" s="731"/>
      <c r="G46" s="731"/>
      <c r="H46" s="731"/>
      <c r="I46" s="731"/>
      <c r="J46" s="731"/>
      <c r="K46" s="731"/>
      <c r="L46" s="731"/>
    </row>
    <row r="47" spans="1:12" ht="13.5" customHeight="1" x14ac:dyDescent="0.4">
      <c r="A47" s="734" t="s">
        <v>242</v>
      </c>
      <c r="B47" s="734"/>
      <c r="C47" s="734"/>
      <c r="D47" s="734"/>
      <c r="E47" s="734"/>
      <c r="F47" s="734"/>
      <c r="G47" s="734"/>
      <c r="H47" s="734"/>
      <c r="I47" s="734"/>
      <c r="J47" s="734"/>
      <c r="K47" s="734"/>
      <c r="L47" s="734"/>
    </row>
    <row r="48" spans="1:12" ht="13.5" customHeight="1" x14ac:dyDescent="0.4">
      <c r="A48" s="734" t="s">
        <v>241</v>
      </c>
      <c r="B48" s="734"/>
      <c r="C48" s="734"/>
      <c r="D48" s="734"/>
      <c r="E48" s="734"/>
      <c r="F48" s="734"/>
      <c r="G48" s="734"/>
      <c r="H48" s="734"/>
      <c r="I48" s="734"/>
      <c r="J48" s="734"/>
      <c r="K48" s="734"/>
      <c r="L48" s="734"/>
    </row>
    <row r="49" spans="1:12" ht="13.5" customHeight="1" x14ac:dyDescent="0.4">
      <c r="A49" s="734" t="s">
        <v>240</v>
      </c>
      <c r="B49" s="734"/>
      <c r="C49" s="734"/>
      <c r="D49" s="734"/>
      <c r="E49" s="734"/>
      <c r="F49" s="734"/>
      <c r="G49" s="734"/>
      <c r="H49" s="734"/>
      <c r="I49" s="734"/>
      <c r="J49" s="734"/>
      <c r="K49" s="734"/>
      <c r="L49" s="734"/>
    </row>
    <row r="50" spans="1:12" ht="13.5" customHeight="1" x14ac:dyDescent="0.4">
      <c r="A50" s="734" t="s">
        <v>239</v>
      </c>
      <c r="B50" s="734"/>
      <c r="C50" s="734"/>
      <c r="D50" s="734"/>
      <c r="E50" s="734"/>
      <c r="F50" s="734"/>
      <c r="G50" s="734"/>
      <c r="H50" s="734"/>
      <c r="I50" s="734"/>
      <c r="J50" s="734"/>
      <c r="K50" s="734"/>
      <c r="L50" s="734"/>
    </row>
    <row r="51" spans="1:12" ht="13.5" customHeight="1" x14ac:dyDescent="0.4">
      <c r="A51" s="735" t="s">
        <v>238</v>
      </c>
      <c r="B51" s="735"/>
      <c r="C51" s="735"/>
      <c r="D51" s="735"/>
      <c r="E51" s="735"/>
      <c r="F51" s="735"/>
      <c r="G51" s="735"/>
      <c r="H51" s="735"/>
      <c r="I51" s="735"/>
      <c r="J51" s="735"/>
      <c r="K51" s="735"/>
      <c r="L51" s="735"/>
    </row>
    <row r="52" spans="1:12" ht="13.5" customHeight="1" x14ac:dyDescent="0.4">
      <c r="A52" s="735" t="s">
        <v>237</v>
      </c>
      <c r="B52" s="735"/>
      <c r="C52" s="735"/>
      <c r="D52" s="735"/>
      <c r="E52" s="735"/>
      <c r="F52" s="735"/>
      <c r="G52" s="735"/>
      <c r="H52" s="735"/>
      <c r="I52" s="735"/>
      <c r="J52" s="735"/>
      <c r="K52" s="735"/>
      <c r="L52" s="735"/>
    </row>
    <row r="53" spans="1:12" x14ac:dyDescent="0.4">
      <c r="A53" s="733" t="s">
        <v>236</v>
      </c>
      <c r="B53" s="733"/>
      <c r="C53" s="733"/>
      <c r="D53" s="733"/>
      <c r="E53" s="733"/>
      <c r="F53" s="733"/>
      <c r="G53" s="733"/>
      <c r="H53" s="733"/>
      <c r="I53" s="733"/>
      <c r="J53" s="733"/>
      <c r="K53" s="733"/>
      <c r="L53" s="733"/>
    </row>
    <row r="54" spans="1:12" ht="13.5" customHeight="1" x14ac:dyDescent="0.4">
      <c r="A54" s="732" t="s">
        <v>235</v>
      </c>
      <c r="B54" s="733"/>
      <c r="C54" s="733"/>
      <c r="D54" s="733"/>
      <c r="E54" s="733"/>
      <c r="F54" s="733"/>
      <c r="G54" s="733"/>
      <c r="H54" s="733"/>
      <c r="I54" s="733"/>
      <c r="J54" s="733"/>
      <c r="K54" s="733"/>
      <c r="L54" s="733"/>
    </row>
    <row r="55" spans="1:12" x14ac:dyDescent="0.4">
      <c r="A55" s="308" t="s">
        <v>234</v>
      </c>
    </row>
  </sheetData>
  <mergeCells count="97">
    <mergeCell ref="A1:L1"/>
    <mergeCell ref="A2:L2"/>
    <mergeCell ref="A3:C3"/>
    <mergeCell ref="D3:L3"/>
    <mergeCell ref="A4:C4"/>
    <mergeCell ref="D4:L4"/>
    <mergeCell ref="A5:A32"/>
    <mergeCell ref="D5:L5"/>
    <mergeCell ref="B6:B13"/>
    <mergeCell ref="C6:C13"/>
    <mergeCell ref="D6:E7"/>
    <mergeCell ref="F6:F7"/>
    <mergeCell ref="G6:K6"/>
    <mergeCell ref="L6:L7"/>
    <mergeCell ref="D8:E8"/>
    <mergeCell ref="D9:E9"/>
    <mergeCell ref="D10:E10"/>
    <mergeCell ref="D11:E11"/>
    <mergeCell ref="D12:E12"/>
    <mergeCell ref="D13:E13"/>
    <mergeCell ref="B14:B18"/>
    <mergeCell ref="C14:C18"/>
    <mergeCell ref="E14:L14"/>
    <mergeCell ref="E15:L15"/>
    <mergeCell ref="E16:L16"/>
    <mergeCell ref="E17:L17"/>
    <mergeCell ref="E18:L18"/>
    <mergeCell ref="B19:B23"/>
    <mergeCell ref="C19:C23"/>
    <mergeCell ref="E19:L19"/>
    <mergeCell ref="E20:L20"/>
    <mergeCell ref="E21:L21"/>
    <mergeCell ref="E22:L22"/>
    <mergeCell ref="E23:L23"/>
    <mergeCell ref="B24:B28"/>
    <mergeCell ref="C24:C28"/>
    <mergeCell ref="E24:L24"/>
    <mergeCell ref="E25:L25"/>
    <mergeCell ref="E26:L26"/>
    <mergeCell ref="E27:L27"/>
    <mergeCell ref="E28:L28"/>
    <mergeCell ref="B29:B30"/>
    <mergeCell ref="C29:C30"/>
    <mergeCell ref="D29:L30"/>
    <mergeCell ref="B31:B32"/>
    <mergeCell ref="C31:C32"/>
    <mergeCell ref="D31:L32"/>
    <mergeCell ref="A33:A36"/>
    <mergeCell ref="D33:E33"/>
    <mergeCell ref="F33:G33"/>
    <mergeCell ref="H33:I33"/>
    <mergeCell ref="J33:K33"/>
    <mergeCell ref="D34:E34"/>
    <mergeCell ref="F34:G34"/>
    <mergeCell ref="H34:I34"/>
    <mergeCell ref="J34:K34"/>
    <mergeCell ref="D35:E35"/>
    <mergeCell ref="H41:I41"/>
    <mergeCell ref="F35:G35"/>
    <mergeCell ref="H35:I35"/>
    <mergeCell ref="J35:K35"/>
    <mergeCell ref="D36:L36"/>
    <mergeCell ref="L33:L35"/>
    <mergeCell ref="L37:L41"/>
    <mergeCell ref="D38:D39"/>
    <mergeCell ref="E38:F38"/>
    <mergeCell ref="H38:I38"/>
    <mergeCell ref="K38:K39"/>
    <mergeCell ref="E37:F37"/>
    <mergeCell ref="H37:I37"/>
    <mergeCell ref="B42:B43"/>
    <mergeCell ref="C42:C43"/>
    <mergeCell ref="E42:L42"/>
    <mergeCell ref="E43:L43"/>
    <mergeCell ref="A37:A45"/>
    <mergeCell ref="B37:B41"/>
    <mergeCell ref="C37:C41"/>
    <mergeCell ref="E39:F39"/>
    <mergeCell ref="H39:I39"/>
    <mergeCell ref="D40:D41"/>
    <mergeCell ref="E40:F40"/>
    <mergeCell ref="H40:I40"/>
    <mergeCell ref="K40:K41"/>
    <mergeCell ref="B44:B45"/>
    <mergeCell ref="C44:C45"/>
    <mergeCell ref="E41:F41"/>
    <mergeCell ref="E44:L44"/>
    <mergeCell ref="E45:L45"/>
    <mergeCell ref="A46:L46"/>
    <mergeCell ref="A54:L54"/>
    <mergeCell ref="A48:L48"/>
    <mergeCell ref="A49:L49"/>
    <mergeCell ref="A50:L50"/>
    <mergeCell ref="A51:L51"/>
    <mergeCell ref="A52:L52"/>
    <mergeCell ref="A53:L53"/>
    <mergeCell ref="A47:L47"/>
  </mergeCells>
  <phoneticPr fontId="2"/>
  <printOptions horizontalCentered="1" verticalCentered="1"/>
  <pageMargins left="0.7" right="0.7" top="0.75" bottom="0.75" header="0.3" footer="0.3"/>
  <pageSetup paperSize="9" scale="53"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SheetLayoutView="85" workbookViewId="0">
      <selection activeCell="B1" sqref="B1"/>
    </sheetView>
  </sheetViews>
  <sheetFormatPr defaultRowHeight="13.5" x14ac:dyDescent="0.4"/>
  <cols>
    <col min="1" max="1" width="1.875" style="354" customWidth="1"/>
    <col min="2" max="2" width="10.125" style="354" customWidth="1"/>
    <col min="3" max="3" width="3.625" style="354" customWidth="1"/>
    <col min="4" max="4" width="18.75" style="354" customWidth="1"/>
    <col min="5" max="9" width="12.625" style="354" customWidth="1"/>
    <col min="10" max="12" width="9" style="354"/>
    <col min="13" max="13" width="9" style="354" customWidth="1"/>
    <col min="14" max="16384" width="9" style="354"/>
  </cols>
  <sheetData>
    <row r="1" spans="1:10" ht="14.25" x14ac:dyDescent="0.4">
      <c r="B1" s="473" t="s">
        <v>322</v>
      </c>
      <c r="C1" s="359"/>
      <c r="I1" s="358" t="s">
        <v>285</v>
      </c>
      <c r="J1" s="357"/>
    </row>
    <row r="2" spans="1:10" ht="19.5" thickBot="1" x14ac:dyDescent="0.45">
      <c r="B2" s="873" t="s">
        <v>321</v>
      </c>
      <c r="C2" s="873"/>
      <c r="D2" s="873"/>
      <c r="E2" s="873"/>
      <c r="F2" s="873"/>
      <c r="G2" s="873"/>
      <c r="H2" s="873"/>
      <c r="I2" s="873"/>
    </row>
    <row r="3" spans="1:10" ht="30" customHeight="1" thickBot="1" x14ac:dyDescent="0.45">
      <c r="B3" s="874" t="s">
        <v>283</v>
      </c>
      <c r="C3" s="875"/>
      <c r="D3" s="876"/>
      <c r="E3" s="877"/>
      <c r="F3" s="877"/>
      <c r="G3" s="877"/>
      <c r="H3" s="877"/>
      <c r="I3" s="878"/>
    </row>
    <row r="4" spans="1:10" ht="30" customHeight="1" x14ac:dyDescent="0.4">
      <c r="B4" s="879" t="s">
        <v>282</v>
      </c>
      <c r="C4" s="880"/>
      <c r="D4" s="881"/>
      <c r="E4" s="882"/>
      <c r="F4" s="882"/>
      <c r="G4" s="882"/>
      <c r="H4" s="882"/>
      <c r="I4" s="883"/>
    </row>
    <row r="5" spans="1:10" ht="30" customHeight="1" x14ac:dyDescent="0.4">
      <c r="B5" s="868" t="s">
        <v>320</v>
      </c>
      <c r="C5" s="869"/>
      <c r="D5" s="870"/>
      <c r="E5" s="871"/>
      <c r="F5" s="871"/>
      <c r="G5" s="871"/>
      <c r="H5" s="871"/>
      <c r="I5" s="872"/>
    </row>
    <row r="6" spans="1:10" ht="30" customHeight="1" x14ac:dyDescent="0.4">
      <c r="B6" s="884" t="s">
        <v>319</v>
      </c>
      <c r="C6" s="885"/>
      <c r="D6" s="474" t="s">
        <v>318</v>
      </c>
      <c r="E6" s="888"/>
      <c r="F6" s="889"/>
      <c r="G6" s="890" t="s">
        <v>317</v>
      </c>
      <c r="H6" s="892"/>
      <c r="I6" s="893"/>
    </row>
    <row r="7" spans="1:10" ht="30" customHeight="1" thickBot="1" x14ac:dyDescent="0.45">
      <c r="B7" s="886"/>
      <c r="C7" s="887"/>
      <c r="D7" s="475" t="s">
        <v>316</v>
      </c>
      <c r="E7" s="896"/>
      <c r="F7" s="897"/>
      <c r="G7" s="891"/>
      <c r="H7" s="894"/>
      <c r="I7" s="895"/>
    </row>
    <row r="8" spans="1:10" ht="30" customHeight="1" thickTop="1" thickBot="1" x14ac:dyDescent="0.45">
      <c r="B8" s="865" t="s">
        <v>281</v>
      </c>
      <c r="C8" s="356">
        <v>1</v>
      </c>
      <c r="D8" s="476" t="s">
        <v>280</v>
      </c>
      <c r="E8" s="866" t="s">
        <v>309</v>
      </c>
      <c r="F8" s="866"/>
      <c r="G8" s="866"/>
      <c r="H8" s="866"/>
      <c r="I8" s="867"/>
    </row>
    <row r="9" spans="1:10" ht="30" customHeight="1" x14ac:dyDescent="0.4">
      <c r="B9" s="838"/>
      <c r="C9" s="856">
        <v>2</v>
      </c>
      <c r="D9" s="857" t="s">
        <v>279</v>
      </c>
      <c r="E9" s="858" t="s">
        <v>315</v>
      </c>
      <c r="F9" s="860" t="s">
        <v>276</v>
      </c>
      <c r="G9" s="861"/>
      <c r="H9" s="862"/>
      <c r="I9" s="863" t="s">
        <v>314</v>
      </c>
      <c r="J9" s="355"/>
    </row>
    <row r="10" spans="1:10" ht="30" customHeight="1" x14ac:dyDescent="0.4">
      <c r="B10" s="838"/>
      <c r="C10" s="856"/>
      <c r="D10" s="857"/>
      <c r="E10" s="859"/>
      <c r="F10" s="477" t="s">
        <v>514</v>
      </c>
      <c r="G10" s="478" t="s">
        <v>515</v>
      </c>
      <c r="H10" s="479" t="s">
        <v>516</v>
      </c>
      <c r="I10" s="864"/>
      <c r="J10" s="355"/>
    </row>
    <row r="11" spans="1:10" ht="49.5" customHeight="1" thickBot="1" x14ac:dyDescent="0.45">
      <c r="B11" s="838"/>
      <c r="C11" s="856"/>
      <c r="D11" s="857"/>
      <c r="E11" s="480"/>
      <c r="F11" s="481"/>
      <c r="G11" s="482"/>
      <c r="H11" s="483"/>
      <c r="I11" s="484"/>
      <c r="J11" s="355"/>
    </row>
    <row r="12" spans="1:10" ht="30" customHeight="1" x14ac:dyDescent="0.4">
      <c r="B12" s="838"/>
      <c r="C12" s="898">
        <v>3</v>
      </c>
      <c r="D12" s="856" t="s">
        <v>260</v>
      </c>
      <c r="E12" s="849"/>
      <c r="F12" s="849"/>
      <c r="G12" s="849"/>
      <c r="H12" s="849"/>
      <c r="I12" s="850"/>
    </row>
    <row r="13" spans="1:10" ht="30" customHeight="1" x14ac:dyDescent="0.4">
      <c r="B13" s="838"/>
      <c r="C13" s="898"/>
      <c r="D13" s="856"/>
      <c r="E13" s="851"/>
      <c r="F13" s="851"/>
      <c r="G13" s="851"/>
      <c r="H13" s="851"/>
      <c r="I13" s="852"/>
    </row>
    <row r="14" spans="1:10" ht="30" customHeight="1" x14ac:dyDescent="0.4">
      <c r="B14" s="838"/>
      <c r="C14" s="853">
        <v>4</v>
      </c>
      <c r="D14" s="736" t="s">
        <v>256</v>
      </c>
      <c r="E14" s="854"/>
      <c r="F14" s="854"/>
      <c r="G14" s="854"/>
      <c r="H14" s="854"/>
      <c r="I14" s="855"/>
    </row>
    <row r="15" spans="1:10" ht="30" customHeight="1" thickBot="1" x14ac:dyDescent="0.45">
      <c r="B15" s="838"/>
      <c r="C15" s="853"/>
      <c r="D15" s="737"/>
      <c r="E15" s="849"/>
      <c r="F15" s="849"/>
      <c r="G15" s="849"/>
      <c r="H15" s="849"/>
      <c r="I15" s="850"/>
    </row>
    <row r="16" spans="1:10" ht="42" customHeight="1" x14ac:dyDescent="0.4">
      <c r="A16" s="355"/>
      <c r="B16" s="837" t="s">
        <v>259</v>
      </c>
      <c r="C16" s="324">
        <v>1</v>
      </c>
      <c r="D16" s="324" t="s">
        <v>258</v>
      </c>
      <c r="E16" s="840"/>
      <c r="F16" s="840"/>
      <c r="G16" s="840"/>
      <c r="H16" s="840"/>
      <c r="I16" s="841"/>
    </row>
    <row r="17" spans="1:9" ht="54" customHeight="1" x14ac:dyDescent="0.4">
      <c r="A17" s="355"/>
      <c r="B17" s="838"/>
      <c r="C17" s="322">
        <v>2</v>
      </c>
      <c r="D17" s="322" t="s">
        <v>257</v>
      </c>
      <c r="E17" s="842"/>
      <c r="F17" s="842"/>
      <c r="G17" s="842"/>
      <c r="H17" s="842"/>
      <c r="I17" s="843"/>
    </row>
    <row r="18" spans="1:9" ht="54" customHeight="1" thickBot="1" x14ac:dyDescent="0.45">
      <c r="A18" s="355"/>
      <c r="B18" s="839"/>
      <c r="C18" s="320">
        <v>3</v>
      </c>
      <c r="D18" s="320" t="s">
        <v>256</v>
      </c>
      <c r="E18" s="844"/>
      <c r="F18" s="845"/>
      <c r="G18" s="845"/>
      <c r="H18" s="845"/>
      <c r="I18" s="846"/>
    </row>
    <row r="19" spans="1:9" ht="24.75" customHeight="1" x14ac:dyDescent="0.4">
      <c r="B19" s="847" t="s">
        <v>243</v>
      </c>
      <c r="C19" s="847"/>
      <c r="D19" s="847"/>
      <c r="E19" s="847"/>
      <c r="F19" s="847"/>
      <c r="G19" s="847"/>
      <c r="H19" s="847"/>
      <c r="I19" s="847"/>
    </row>
    <row r="20" spans="1:9" ht="48" customHeight="1" x14ac:dyDescent="0.4">
      <c r="B20" s="848" t="s">
        <v>517</v>
      </c>
      <c r="C20" s="848"/>
      <c r="D20" s="848"/>
      <c r="E20" s="848"/>
      <c r="F20" s="848"/>
      <c r="G20" s="848"/>
      <c r="H20" s="848"/>
      <c r="I20" s="848"/>
    </row>
    <row r="21" spans="1:9" ht="39.950000000000003" customHeight="1" x14ac:dyDescent="0.4">
      <c r="B21" s="835" t="s">
        <v>518</v>
      </c>
      <c r="C21" s="835"/>
      <c r="D21" s="835"/>
      <c r="E21" s="835"/>
      <c r="F21" s="835"/>
      <c r="G21" s="835"/>
      <c r="H21" s="835"/>
      <c r="I21" s="835"/>
    </row>
    <row r="22" spans="1:9" ht="24.75" customHeight="1" x14ac:dyDescent="0.4">
      <c r="B22" s="836" t="s">
        <v>313</v>
      </c>
      <c r="C22" s="836"/>
      <c r="D22" s="836"/>
      <c r="E22" s="836"/>
      <c r="F22" s="836"/>
      <c r="G22" s="836"/>
      <c r="H22" s="836"/>
      <c r="I22" s="836"/>
    </row>
    <row r="23" spans="1:9" ht="24.75" customHeight="1" x14ac:dyDescent="0.4">
      <c r="B23" s="836" t="s">
        <v>312</v>
      </c>
      <c r="C23" s="836"/>
      <c r="D23" s="836"/>
      <c r="E23" s="836"/>
      <c r="F23" s="836"/>
      <c r="G23" s="836"/>
      <c r="H23" s="836"/>
      <c r="I23" s="836"/>
    </row>
  </sheetData>
  <mergeCells count="34">
    <mergeCell ref="B8:B15"/>
    <mergeCell ref="E8:I8"/>
    <mergeCell ref="B5:D5"/>
    <mergeCell ref="E5:I5"/>
    <mergeCell ref="B2:I2"/>
    <mergeCell ref="B3:D3"/>
    <mergeCell ref="E3:I3"/>
    <mergeCell ref="B4:D4"/>
    <mergeCell ref="E4:I4"/>
    <mergeCell ref="B6:C7"/>
    <mergeCell ref="E6:F6"/>
    <mergeCell ref="G6:G7"/>
    <mergeCell ref="H6:I7"/>
    <mergeCell ref="E7:F7"/>
    <mergeCell ref="C12:C13"/>
    <mergeCell ref="D12:D13"/>
    <mergeCell ref="E12:I13"/>
    <mergeCell ref="C14:C15"/>
    <mergeCell ref="D14:D15"/>
    <mergeCell ref="E14:I15"/>
    <mergeCell ref="C9:C11"/>
    <mergeCell ref="D9:D11"/>
    <mergeCell ref="E9:E10"/>
    <mergeCell ref="F9:H9"/>
    <mergeCell ref="I9:I10"/>
    <mergeCell ref="B21:I21"/>
    <mergeCell ref="B22:I22"/>
    <mergeCell ref="B23:I23"/>
    <mergeCell ref="B16:B18"/>
    <mergeCell ref="E16:I16"/>
    <mergeCell ref="E17:I17"/>
    <mergeCell ref="E18:I18"/>
    <mergeCell ref="B19:I19"/>
    <mergeCell ref="B20:I20"/>
  </mergeCells>
  <phoneticPr fontId="2"/>
  <printOptions horizontalCentered="1" verticalCentered="1"/>
  <pageMargins left="0.7" right="0.7" top="0.75" bottom="0.75" header="0.3" footer="0.3"/>
  <pageSetup paperSize="9" scale="83"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zoomScaleSheetLayoutView="100" workbookViewId="0">
      <selection activeCell="D9" sqref="D9"/>
    </sheetView>
  </sheetViews>
  <sheetFormatPr defaultRowHeight="13.5" x14ac:dyDescent="0.4"/>
  <cols>
    <col min="1" max="1" width="24.25" style="372" customWidth="1"/>
    <col min="2" max="2" width="6.75" style="372" customWidth="1"/>
    <col min="3" max="4" width="21.25" style="372" customWidth="1"/>
    <col min="5" max="5" width="3.125" style="372" customWidth="1"/>
    <col min="6" max="6" width="14.875" style="372" customWidth="1"/>
    <col min="7" max="16384" width="9" style="372"/>
  </cols>
  <sheetData>
    <row r="1" spans="1:5" ht="27.95" customHeight="1" x14ac:dyDescent="0.4">
      <c r="A1" s="485" t="s">
        <v>519</v>
      </c>
    </row>
    <row r="2" spans="1:5" ht="27.95" customHeight="1" x14ac:dyDescent="0.4">
      <c r="D2" s="905" t="s">
        <v>330</v>
      </c>
      <c r="E2" s="905"/>
    </row>
    <row r="3" spans="1:5" ht="36" customHeight="1" x14ac:dyDescent="0.4">
      <c r="A3" s="901" t="s">
        <v>360</v>
      </c>
      <c r="B3" s="901"/>
      <c r="C3" s="901"/>
      <c r="D3" s="901"/>
      <c r="E3" s="901"/>
    </row>
    <row r="4" spans="1:5" ht="36" customHeight="1" x14ac:dyDescent="0.4">
      <c r="A4" s="392"/>
      <c r="B4" s="392"/>
      <c r="C4" s="392"/>
      <c r="D4" s="392"/>
      <c r="E4" s="392"/>
    </row>
    <row r="5" spans="1:5" ht="36" customHeight="1" x14ac:dyDescent="0.4">
      <c r="A5" s="391" t="s">
        <v>335</v>
      </c>
      <c r="B5" s="906"/>
      <c r="C5" s="907"/>
      <c r="D5" s="907"/>
      <c r="E5" s="908"/>
    </row>
    <row r="6" spans="1:5" ht="46.5" customHeight="1" x14ac:dyDescent="0.4">
      <c r="A6" s="384" t="s">
        <v>359</v>
      </c>
      <c r="B6" s="899" t="s">
        <v>358</v>
      </c>
      <c r="C6" s="899"/>
      <c r="D6" s="899"/>
      <c r="E6" s="900"/>
    </row>
    <row r="7" spans="1:5" ht="46.5" customHeight="1" x14ac:dyDescent="0.4">
      <c r="A7" s="902" t="s">
        <v>357</v>
      </c>
      <c r="B7" s="390">
        <v>1</v>
      </c>
      <c r="C7" s="389" t="s">
        <v>356</v>
      </c>
      <c r="D7" s="388"/>
      <c r="E7" s="387"/>
    </row>
    <row r="8" spans="1:5" ht="46.5" customHeight="1" x14ac:dyDescent="0.4">
      <c r="A8" s="903"/>
      <c r="B8" s="390">
        <v>2</v>
      </c>
      <c r="C8" s="389" t="s">
        <v>355</v>
      </c>
      <c r="D8" s="388"/>
      <c r="E8" s="387"/>
    </row>
    <row r="9" spans="1:5" ht="46.5" customHeight="1" x14ac:dyDescent="0.4">
      <c r="A9" s="904"/>
      <c r="B9" s="386">
        <v>3</v>
      </c>
      <c r="C9" s="385" t="s">
        <v>354</v>
      </c>
      <c r="D9" s="375"/>
      <c r="E9" s="374"/>
    </row>
    <row r="10" spans="1:5" x14ac:dyDescent="0.4">
      <c r="A10" s="384"/>
      <c r="B10" s="383"/>
      <c r="C10" s="383"/>
      <c r="D10" s="383"/>
      <c r="E10" s="382"/>
    </row>
    <row r="11" spans="1:5" ht="29.25" customHeight="1" x14ac:dyDescent="0.4">
      <c r="A11" s="381" t="s">
        <v>353</v>
      </c>
      <c r="B11" s="380"/>
      <c r="C11" s="379"/>
      <c r="D11" s="378" t="s">
        <v>48</v>
      </c>
      <c r="E11" s="377"/>
    </row>
    <row r="12" spans="1:5" x14ac:dyDescent="0.4">
      <c r="A12" s="376"/>
      <c r="B12" s="375"/>
      <c r="C12" s="375"/>
      <c r="D12" s="375"/>
      <c r="E12" s="374"/>
    </row>
    <row r="15" spans="1:5" ht="24.75" customHeight="1" x14ac:dyDescent="0.4">
      <c r="A15" s="372" t="s">
        <v>331</v>
      </c>
    </row>
    <row r="16" spans="1:5" ht="24.75" customHeight="1" x14ac:dyDescent="0.4">
      <c r="A16" s="372" t="s">
        <v>352</v>
      </c>
    </row>
    <row r="17" spans="1:1" ht="28.5" customHeight="1" x14ac:dyDescent="0.4">
      <c r="A17" s="373" t="s">
        <v>351</v>
      </c>
    </row>
    <row r="18" spans="1:1" ht="24" customHeight="1" x14ac:dyDescent="0.4">
      <c r="A18" s="373" t="s">
        <v>350</v>
      </c>
    </row>
    <row r="19" spans="1:1" ht="24" customHeight="1" x14ac:dyDescent="0.4"/>
  </sheetData>
  <mergeCells count="5">
    <mergeCell ref="B6:E6"/>
    <mergeCell ref="A3:E3"/>
    <mergeCell ref="A7:A9"/>
    <mergeCell ref="D2:E2"/>
    <mergeCell ref="B5:E5"/>
  </mergeCells>
  <phoneticPr fontId="2"/>
  <printOptions horizontalCentered="1" verticalCentered="1"/>
  <pageMargins left="0.55118110236220474" right="0.70866141732283472" top="0.98425196850393704" bottom="0.98425196850393704" header="0.51181102362204722" footer="0.51181102362204722"/>
  <pageSetup paperSize="9" orientation="portrait"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Normal="100" zoomScaleSheetLayoutView="100" workbookViewId="0">
      <selection activeCell="A7" sqref="A7:B7"/>
    </sheetView>
  </sheetViews>
  <sheetFormatPr defaultColWidth="8.125" defaultRowHeight="13.5" x14ac:dyDescent="0.4"/>
  <cols>
    <col min="1" max="1" width="10.125" style="423" customWidth="1"/>
    <col min="2" max="2" width="17.375" style="423" customWidth="1"/>
    <col min="3" max="3" width="11.625" style="423" customWidth="1"/>
    <col min="4" max="4" width="15.5" style="423" customWidth="1"/>
    <col min="5" max="7" width="10.125" style="423" customWidth="1"/>
    <col min="8" max="8" width="16.25" style="423" customWidth="1"/>
    <col min="9" max="256" width="8.125" style="423"/>
    <col min="257" max="264" width="10.125" style="423" customWidth="1"/>
    <col min="265" max="512" width="8.125" style="423"/>
    <col min="513" max="520" width="10.125" style="423" customWidth="1"/>
    <col min="521" max="768" width="8.125" style="423"/>
    <col min="769" max="776" width="10.125" style="423" customWidth="1"/>
    <col min="777" max="1024" width="8.125" style="423"/>
    <col min="1025" max="1032" width="10.125" style="423" customWidth="1"/>
    <col min="1033" max="1280" width="8.125" style="423"/>
    <col min="1281" max="1288" width="10.125" style="423" customWidth="1"/>
    <col min="1289" max="1536" width="8.125" style="423"/>
    <col min="1537" max="1544" width="10.125" style="423" customWidth="1"/>
    <col min="1545" max="1792" width="8.125" style="423"/>
    <col min="1793" max="1800" width="10.125" style="423" customWidth="1"/>
    <col min="1801" max="2048" width="8.125" style="423"/>
    <col min="2049" max="2056" width="10.125" style="423" customWidth="1"/>
    <col min="2057" max="2304" width="8.125" style="423"/>
    <col min="2305" max="2312" width="10.125" style="423" customWidth="1"/>
    <col min="2313" max="2560" width="8.125" style="423"/>
    <col min="2561" max="2568" width="10.125" style="423" customWidth="1"/>
    <col min="2569" max="2816" width="8.125" style="423"/>
    <col min="2817" max="2824" width="10.125" style="423" customWidth="1"/>
    <col min="2825" max="3072" width="8.125" style="423"/>
    <col min="3073" max="3080" width="10.125" style="423" customWidth="1"/>
    <col min="3081" max="3328" width="8.125" style="423"/>
    <col min="3329" max="3336" width="10.125" style="423" customWidth="1"/>
    <col min="3337" max="3584" width="8.125" style="423"/>
    <col min="3585" max="3592" width="10.125" style="423" customWidth="1"/>
    <col min="3593" max="3840" width="8.125" style="423"/>
    <col min="3841" max="3848" width="10.125" style="423" customWidth="1"/>
    <col min="3849" max="4096" width="8.125" style="423"/>
    <col min="4097" max="4104" width="10.125" style="423" customWidth="1"/>
    <col min="4105" max="4352" width="8.125" style="423"/>
    <col min="4353" max="4360" width="10.125" style="423" customWidth="1"/>
    <col min="4361" max="4608" width="8.125" style="423"/>
    <col min="4609" max="4616" width="10.125" style="423" customWidth="1"/>
    <col min="4617" max="4864" width="8.125" style="423"/>
    <col min="4865" max="4872" width="10.125" style="423" customWidth="1"/>
    <col min="4873" max="5120" width="8.125" style="423"/>
    <col min="5121" max="5128" width="10.125" style="423" customWidth="1"/>
    <col min="5129" max="5376" width="8.125" style="423"/>
    <col min="5377" max="5384" width="10.125" style="423" customWidth="1"/>
    <col min="5385" max="5632" width="8.125" style="423"/>
    <col min="5633" max="5640" width="10.125" style="423" customWidth="1"/>
    <col min="5641" max="5888" width="8.125" style="423"/>
    <col min="5889" max="5896" width="10.125" style="423" customWidth="1"/>
    <col min="5897" max="6144" width="8.125" style="423"/>
    <col min="6145" max="6152" width="10.125" style="423" customWidth="1"/>
    <col min="6153" max="6400" width="8.125" style="423"/>
    <col min="6401" max="6408" width="10.125" style="423" customWidth="1"/>
    <col min="6409" max="6656" width="8.125" style="423"/>
    <col min="6657" max="6664" width="10.125" style="423" customWidth="1"/>
    <col min="6665" max="6912" width="8.125" style="423"/>
    <col min="6913" max="6920" width="10.125" style="423" customWidth="1"/>
    <col min="6921" max="7168" width="8.125" style="423"/>
    <col min="7169" max="7176" width="10.125" style="423" customWidth="1"/>
    <col min="7177" max="7424" width="8.125" style="423"/>
    <col min="7425" max="7432" width="10.125" style="423" customWidth="1"/>
    <col min="7433" max="7680" width="8.125" style="423"/>
    <col min="7681" max="7688" width="10.125" style="423" customWidth="1"/>
    <col min="7689" max="7936" width="8.125" style="423"/>
    <col min="7937" max="7944" width="10.125" style="423" customWidth="1"/>
    <col min="7945" max="8192" width="8.125" style="423"/>
    <col min="8193" max="8200" width="10.125" style="423" customWidth="1"/>
    <col min="8201" max="8448" width="8.125" style="423"/>
    <col min="8449" max="8456" width="10.125" style="423" customWidth="1"/>
    <col min="8457" max="8704" width="8.125" style="423"/>
    <col min="8705" max="8712" width="10.125" style="423" customWidth="1"/>
    <col min="8713" max="8960" width="8.125" style="423"/>
    <col min="8961" max="8968" width="10.125" style="423" customWidth="1"/>
    <col min="8969" max="9216" width="8.125" style="423"/>
    <col min="9217" max="9224" width="10.125" style="423" customWidth="1"/>
    <col min="9225" max="9472" width="8.125" style="423"/>
    <col min="9473" max="9480" width="10.125" style="423" customWidth="1"/>
    <col min="9481" max="9728" width="8.125" style="423"/>
    <col min="9729" max="9736" width="10.125" style="423" customWidth="1"/>
    <col min="9737" max="9984" width="8.125" style="423"/>
    <col min="9985" max="9992" width="10.125" style="423" customWidth="1"/>
    <col min="9993" max="10240" width="8.125" style="423"/>
    <col min="10241" max="10248" width="10.125" style="423" customWidth="1"/>
    <col min="10249" max="10496" width="8.125" style="423"/>
    <col min="10497" max="10504" width="10.125" style="423" customWidth="1"/>
    <col min="10505" max="10752" width="8.125" style="423"/>
    <col min="10753" max="10760" width="10.125" style="423" customWidth="1"/>
    <col min="10761" max="11008" width="8.125" style="423"/>
    <col min="11009" max="11016" width="10.125" style="423" customWidth="1"/>
    <col min="11017" max="11264" width="8.125" style="423"/>
    <col min="11265" max="11272" width="10.125" style="423" customWidth="1"/>
    <col min="11273" max="11520" width="8.125" style="423"/>
    <col min="11521" max="11528" width="10.125" style="423" customWidth="1"/>
    <col min="11529" max="11776" width="8.125" style="423"/>
    <col min="11777" max="11784" width="10.125" style="423" customWidth="1"/>
    <col min="11785" max="12032" width="8.125" style="423"/>
    <col min="12033" max="12040" width="10.125" style="423" customWidth="1"/>
    <col min="12041" max="12288" width="8.125" style="423"/>
    <col min="12289" max="12296" width="10.125" style="423" customWidth="1"/>
    <col min="12297" max="12544" width="8.125" style="423"/>
    <col min="12545" max="12552" width="10.125" style="423" customWidth="1"/>
    <col min="12553" max="12800" width="8.125" style="423"/>
    <col min="12801" max="12808" width="10.125" style="423" customWidth="1"/>
    <col min="12809" max="13056" width="8.125" style="423"/>
    <col min="13057" max="13064" width="10.125" style="423" customWidth="1"/>
    <col min="13065" max="13312" width="8.125" style="423"/>
    <col min="13313" max="13320" width="10.125" style="423" customWidth="1"/>
    <col min="13321" max="13568" width="8.125" style="423"/>
    <col min="13569" max="13576" width="10.125" style="423" customWidth="1"/>
    <col min="13577" max="13824" width="8.125" style="423"/>
    <col min="13825" max="13832" width="10.125" style="423" customWidth="1"/>
    <col min="13833" max="14080" width="8.125" style="423"/>
    <col min="14081" max="14088" width="10.125" style="423" customWidth="1"/>
    <col min="14089" max="14336" width="8.125" style="423"/>
    <col min="14337" max="14344" width="10.125" style="423" customWidth="1"/>
    <col min="14345" max="14592" width="8.125" style="423"/>
    <col min="14593" max="14600" width="10.125" style="423" customWidth="1"/>
    <col min="14601" max="14848" width="8.125" style="423"/>
    <col min="14849" max="14856" width="10.125" style="423" customWidth="1"/>
    <col min="14857" max="15104" width="8.125" style="423"/>
    <col min="15105" max="15112" width="10.125" style="423" customWidth="1"/>
    <col min="15113" max="15360" width="8.125" style="423"/>
    <col min="15361" max="15368" width="10.125" style="423" customWidth="1"/>
    <col min="15369" max="15616" width="8.125" style="423"/>
    <col min="15617" max="15624" width="10.125" style="423" customWidth="1"/>
    <col min="15625" max="15872" width="8.125" style="423"/>
    <col min="15873" max="15880" width="10.125" style="423" customWidth="1"/>
    <col min="15881" max="16128" width="8.125" style="423"/>
    <col min="16129" max="16136" width="10.125" style="423" customWidth="1"/>
    <col min="16137" max="16384" width="8.125" style="423"/>
  </cols>
  <sheetData>
    <row r="1" spans="1:11" ht="20.100000000000001" customHeight="1" x14ac:dyDescent="0.4"/>
    <row r="2" spans="1:11" ht="20.100000000000001" customHeight="1" x14ac:dyDescent="0.4">
      <c r="A2" s="441" t="s">
        <v>472</v>
      </c>
      <c r="F2" s="910" t="s">
        <v>444</v>
      </c>
      <c r="G2" s="910"/>
      <c r="H2" s="910"/>
    </row>
    <row r="3" spans="1:11" ht="20.100000000000001" customHeight="1" x14ac:dyDescent="0.4"/>
    <row r="4" spans="1:11" s="371" customFormat="1" ht="20.100000000000001" customHeight="1" x14ac:dyDescent="0.4">
      <c r="A4" s="911" t="s">
        <v>445</v>
      </c>
      <c r="B4" s="912"/>
      <c r="C4" s="912"/>
      <c r="D4" s="912"/>
      <c r="E4" s="912"/>
      <c r="F4" s="912"/>
      <c r="G4" s="912"/>
      <c r="H4" s="912"/>
    </row>
    <row r="5" spans="1:11" ht="20.100000000000001" customHeight="1" x14ac:dyDescent="0.4">
      <c r="A5" s="424"/>
      <c r="B5" s="424"/>
      <c r="C5" s="424"/>
      <c r="D5" s="424"/>
      <c r="E5" s="424"/>
      <c r="F5" s="424"/>
      <c r="G5" s="424"/>
      <c r="H5" s="424"/>
    </row>
    <row r="6" spans="1:11" ht="45" customHeight="1" x14ac:dyDescent="0.4">
      <c r="A6" s="913" t="s">
        <v>335</v>
      </c>
      <c r="B6" s="913"/>
      <c r="C6" s="914"/>
      <c r="D6" s="915"/>
      <c r="E6" s="915"/>
      <c r="F6" s="915"/>
      <c r="G6" s="915"/>
      <c r="H6" s="916"/>
      <c r="K6" s="443"/>
    </row>
    <row r="7" spans="1:11" ht="45" customHeight="1" x14ac:dyDescent="0.4">
      <c r="A7" s="917" t="s">
        <v>446</v>
      </c>
      <c r="B7" s="917"/>
      <c r="C7" s="913" t="s">
        <v>447</v>
      </c>
      <c r="D7" s="913"/>
      <c r="E7" s="913"/>
      <c r="F7" s="913"/>
      <c r="G7" s="913"/>
      <c r="H7" s="913"/>
    </row>
    <row r="8" spans="1:11" ht="21" customHeight="1" x14ac:dyDescent="0.4">
      <c r="A8" s="946" t="s">
        <v>448</v>
      </c>
      <c r="B8" s="947"/>
      <c r="C8" s="918" t="s">
        <v>464</v>
      </c>
      <c r="D8" s="920"/>
      <c r="E8" s="918" t="s">
        <v>465</v>
      </c>
      <c r="F8" s="919"/>
      <c r="G8" s="920"/>
      <c r="H8" s="442" t="s">
        <v>480</v>
      </c>
    </row>
    <row r="9" spans="1:11" ht="26.25" customHeight="1" x14ac:dyDescent="0.4">
      <c r="A9" s="948"/>
      <c r="B9" s="949"/>
      <c r="C9" s="943" t="s">
        <v>473</v>
      </c>
      <c r="D9" s="944"/>
      <c r="E9" s="918" t="s">
        <v>449</v>
      </c>
      <c r="F9" s="919"/>
      <c r="G9" s="920"/>
      <c r="H9" s="425"/>
    </row>
    <row r="10" spans="1:11" ht="26.25" customHeight="1" x14ac:dyDescent="0.4">
      <c r="A10" s="948"/>
      <c r="B10" s="949"/>
      <c r="C10" s="909" t="s">
        <v>474</v>
      </c>
      <c r="D10" s="909"/>
      <c r="E10" s="918" t="s">
        <v>450</v>
      </c>
      <c r="F10" s="919"/>
      <c r="G10" s="920"/>
      <c r="H10" s="425"/>
    </row>
    <row r="11" spans="1:11" ht="26.25" customHeight="1" x14ac:dyDescent="0.4">
      <c r="A11" s="948"/>
      <c r="B11" s="949"/>
      <c r="C11" s="909" t="s">
        <v>475</v>
      </c>
      <c r="D11" s="909"/>
      <c r="E11" s="918" t="s">
        <v>451</v>
      </c>
      <c r="F11" s="919"/>
      <c r="G11" s="920"/>
      <c r="H11" s="425"/>
    </row>
    <row r="12" spans="1:11" ht="26.25" customHeight="1" x14ac:dyDescent="0.4">
      <c r="A12" s="948"/>
      <c r="B12" s="949"/>
      <c r="C12" s="909" t="s">
        <v>476</v>
      </c>
      <c r="D12" s="909"/>
      <c r="E12" s="918" t="s">
        <v>452</v>
      </c>
      <c r="F12" s="919"/>
      <c r="G12" s="920"/>
      <c r="H12" s="425"/>
    </row>
    <row r="13" spans="1:11" ht="26.25" customHeight="1" x14ac:dyDescent="0.4">
      <c r="A13" s="950"/>
      <c r="B13" s="951"/>
      <c r="C13" s="909" t="s">
        <v>477</v>
      </c>
      <c r="D13" s="909"/>
      <c r="E13" s="918" t="s">
        <v>453</v>
      </c>
      <c r="F13" s="919"/>
      <c r="G13" s="920"/>
      <c r="H13" s="425"/>
    </row>
    <row r="14" spans="1:11" ht="14.25" customHeight="1" thickBot="1" x14ac:dyDescent="0.45">
      <c r="A14" s="426"/>
      <c r="B14" s="426"/>
      <c r="C14" s="426"/>
      <c r="D14" s="426"/>
      <c r="E14" s="426"/>
      <c r="F14" s="426"/>
      <c r="G14" s="424"/>
      <c r="H14" s="426"/>
    </row>
    <row r="15" spans="1:11" ht="45" customHeight="1" thickTop="1" x14ac:dyDescent="0.4">
      <c r="A15" s="926" t="s">
        <v>454</v>
      </c>
      <c r="B15" s="927"/>
      <c r="C15" s="427" t="s">
        <v>334</v>
      </c>
      <c r="D15" s="428"/>
      <c r="E15" s="429" t="s">
        <v>48</v>
      </c>
      <c r="F15" s="932" t="s">
        <v>466</v>
      </c>
      <c r="G15" s="933"/>
      <c r="H15" s="938" t="s">
        <v>455</v>
      </c>
    </row>
    <row r="16" spans="1:11" ht="45" customHeight="1" x14ac:dyDescent="0.4">
      <c r="A16" s="928"/>
      <c r="B16" s="929"/>
      <c r="C16" s="427" t="s">
        <v>333</v>
      </c>
      <c r="D16" s="430"/>
      <c r="E16" s="431" t="s">
        <v>48</v>
      </c>
      <c r="F16" s="934"/>
      <c r="G16" s="935"/>
      <c r="H16" s="939"/>
    </row>
    <row r="17" spans="1:8" ht="45" customHeight="1" thickBot="1" x14ac:dyDescent="0.45">
      <c r="A17" s="930"/>
      <c r="B17" s="931"/>
      <c r="C17" s="432" t="s">
        <v>332</v>
      </c>
      <c r="D17" s="433"/>
      <c r="E17" s="434" t="s">
        <v>48</v>
      </c>
      <c r="F17" s="936"/>
      <c r="G17" s="937"/>
      <c r="H17" s="940"/>
    </row>
    <row r="18" spans="1:8" ht="21" customHeight="1" thickTop="1" x14ac:dyDescent="0.4">
      <c r="A18" s="424"/>
      <c r="B18" s="424"/>
      <c r="C18" s="424"/>
      <c r="D18" s="426"/>
      <c r="E18" s="426"/>
      <c r="F18" s="435"/>
      <c r="G18" s="435"/>
      <c r="H18" s="424"/>
    </row>
    <row r="19" spans="1:8" ht="45" customHeight="1" x14ac:dyDescent="0.4">
      <c r="A19" s="926" t="s">
        <v>468</v>
      </c>
      <c r="B19" s="927"/>
      <c r="C19" s="436" t="s">
        <v>456</v>
      </c>
      <c r="D19" s="437"/>
      <c r="E19" s="438" t="s">
        <v>48</v>
      </c>
      <c r="F19" s="941" t="s">
        <v>467</v>
      </c>
      <c r="G19" s="941"/>
      <c r="H19" s="942" t="s">
        <v>457</v>
      </c>
    </row>
    <row r="20" spans="1:8" ht="51.75" customHeight="1" x14ac:dyDescent="0.4">
      <c r="A20" s="930"/>
      <c r="B20" s="931"/>
      <c r="C20" s="439" t="s">
        <v>458</v>
      </c>
      <c r="D20" s="437"/>
      <c r="E20" s="438" t="s">
        <v>48</v>
      </c>
      <c r="F20" s="941"/>
      <c r="G20" s="941"/>
      <c r="H20" s="925"/>
    </row>
    <row r="21" spans="1:8" ht="15" customHeight="1" x14ac:dyDescent="0.4">
      <c r="A21" s="440"/>
      <c r="B21" s="426"/>
      <c r="C21" s="426"/>
      <c r="D21" s="426"/>
      <c r="E21" s="426"/>
      <c r="F21" s="426"/>
      <c r="G21" s="426"/>
      <c r="H21" s="426"/>
    </row>
    <row r="22" spans="1:8" ht="21" customHeight="1" x14ac:dyDescent="0.4">
      <c r="A22" s="945" t="s">
        <v>469</v>
      </c>
      <c r="B22" s="945"/>
      <c r="C22" s="925" t="s">
        <v>470</v>
      </c>
      <c r="D22" s="925"/>
      <c r="E22" s="925" t="s">
        <v>471</v>
      </c>
      <c r="F22" s="925"/>
      <c r="G22" s="925"/>
      <c r="H22" s="925"/>
    </row>
    <row r="23" spans="1:8" ht="24.75" customHeight="1" x14ac:dyDescent="0.4">
      <c r="A23" s="945"/>
      <c r="B23" s="945"/>
      <c r="C23" s="925"/>
      <c r="D23" s="925"/>
      <c r="E23" s="925"/>
      <c r="F23" s="925"/>
      <c r="G23" s="925"/>
      <c r="H23" s="925"/>
    </row>
    <row r="24" spans="1:8" ht="24.75" customHeight="1" x14ac:dyDescent="0.4">
      <c r="A24" s="945"/>
      <c r="B24" s="945"/>
      <c r="C24" s="925"/>
      <c r="D24" s="925"/>
      <c r="E24" s="925"/>
      <c r="F24" s="925"/>
      <c r="G24" s="925"/>
      <c r="H24" s="925"/>
    </row>
    <row r="25" spans="1:8" ht="24.75" customHeight="1" x14ac:dyDescent="0.4">
      <c r="A25" s="945"/>
      <c r="B25" s="945"/>
      <c r="C25" s="925"/>
      <c r="D25" s="925"/>
      <c r="E25" s="925"/>
      <c r="F25" s="925"/>
      <c r="G25" s="925"/>
      <c r="H25" s="925"/>
    </row>
    <row r="26" spans="1:8" ht="24.75" customHeight="1" x14ac:dyDescent="0.4">
      <c r="A26" s="945"/>
      <c r="B26" s="945"/>
      <c r="C26" s="925"/>
      <c r="D26" s="925"/>
      <c r="E26" s="925"/>
      <c r="F26" s="925"/>
      <c r="G26" s="925"/>
      <c r="H26" s="925"/>
    </row>
    <row r="27" spans="1:8" ht="24.75" customHeight="1" x14ac:dyDescent="0.4">
      <c r="A27" s="945"/>
      <c r="B27" s="945"/>
      <c r="C27" s="925"/>
      <c r="D27" s="925"/>
      <c r="E27" s="925"/>
      <c r="F27" s="925"/>
      <c r="G27" s="925"/>
      <c r="H27" s="925"/>
    </row>
    <row r="28" spans="1:8" ht="15" customHeight="1" x14ac:dyDescent="0.4">
      <c r="A28" s="440"/>
      <c r="B28" s="426"/>
      <c r="C28" s="426"/>
      <c r="D28" s="426"/>
      <c r="E28" s="426"/>
      <c r="F28" s="426"/>
      <c r="G28" s="426"/>
      <c r="H28" s="426"/>
    </row>
    <row r="29" spans="1:8" ht="57.75" customHeight="1" x14ac:dyDescent="0.4">
      <c r="A29" s="925" t="s">
        <v>459</v>
      </c>
      <c r="B29" s="925"/>
      <c r="C29" s="921" t="s">
        <v>460</v>
      </c>
      <c r="D29" s="922"/>
      <c r="E29" s="922"/>
      <c r="F29" s="922"/>
      <c r="G29" s="922"/>
      <c r="H29" s="923"/>
    </row>
    <row r="30" spans="1:8" ht="15" customHeight="1" x14ac:dyDescent="0.4">
      <c r="A30" s="441"/>
      <c r="B30" s="441"/>
      <c r="C30" s="441"/>
      <c r="D30" s="441"/>
      <c r="E30" s="441"/>
      <c r="F30" s="441"/>
      <c r="G30" s="441"/>
      <c r="H30" s="441"/>
    </row>
    <row r="31" spans="1:8" ht="48.75" customHeight="1" x14ac:dyDescent="0.4">
      <c r="A31" s="924" t="s">
        <v>461</v>
      </c>
      <c r="B31" s="924"/>
      <c r="C31" s="924"/>
      <c r="D31" s="924"/>
      <c r="E31" s="924"/>
      <c r="F31" s="924"/>
      <c r="G31" s="924"/>
      <c r="H31" s="924"/>
    </row>
    <row r="32" spans="1:8" ht="39" customHeight="1" x14ac:dyDescent="0.4">
      <c r="A32" s="924" t="s">
        <v>462</v>
      </c>
      <c r="B32" s="924"/>
      <c r="C32" s="924"/>
      <c r="D32" s="924"/>
      <c r="E32" s="924"/>
      <c r="F32" s="924"/>
      <c r="G32" s="924"/>
      <c r="H32" s="924"/>
    </row>
    <row r="33" spans="1:8" ht="38.25" customHeight="1" x14ac:dyDescent="0.4">
      <c r="A33" s="924" t="s">
        <v>463</v>
      </c>
      <c r="B33" s="924"/>
      <c r="C33" s="924"/>
      <c r="D33" s="924"/>
      <c r="E33" s="924"/>
      <c r="F33" s="924"/>
      <c r="G33" s="924"/>
      <c r="H33" s="924"/>
    </row>
    <row r="34" spans="1:8" ht="37.5" customHeight="1" x14ac:dyDescent="0.4">
      <c r="A34" s="924" t="s">
        <v>478</v>
      </c>
      <c r="B34" s="924"/>
      <c r="C34" s="924"/>
      <c r="D34" s="924"/>
      <c r="E34" s="924"/>
      <c r="F34" s="924"/>
      <c r="G34" s="924"/>
      <c r="H34" s="924"/>
    </row>
    <row r="35" spans="1:8" ht="36" customHeight="1" x14ac:dyDescent="0.4">
      <c r="A35" s="924" t="s">
        <v>479</v>
      </c>
      <c r="B35" s="924"/>
      <c r="C35" s="924"/>
      <c r="D35" s="924"/>
      <c r="E35" s="924"/>
      <c r="F35" s="924"/>
      <c r="G35" s="924"/>
      <c r="H35" s="924"/>
    </row>
    <row r="36" spans="1:8" ht="19.5" customHeight="1" x14ac:dyDescent="0.4"/>
    <row r="39" spans="1:8" ht="17.25" customHeight="1" x14ac:dyDescent="0.4"/>
    <row r="40" spans="1:8" ht="17.25" customHeight="1" x14ac:dyDescent="0.4"/>
  </sheetData>
  <mergeCells count="45">
    <mergeCell ref="E27:H27"/>
    <mergeCell ref="A22:B27"/>
    <mergeCell ref="A8:B13"/>
    <mergeCell ref="A34:H34"/>
    <mergeCell ref="A35:H35"/>
    <mergeCell ref="E22:H22"/>
    <mergeCell ref="C23:D23"/>
    <mergeCell ref="C24:D24"/>
    <mergeCell ref="C25:D25"/>
    <mergeCell ref="C26:D26"/>
    <mergeCell ref="C27:D27"/>
    <mergeCell ref="E23:H23"/>
    <mergeCell ref="E24:H24"/>
    <mergeCell ref="E25:H25"/>
    <mergeCell ref="E26:H26"/>
    <mergeCell ref="A29:B29"/>
    <mergeCell ref="C29:H29"/>
    <mergeCell ref="A31:H31"/>
    <mergeCell ref="A32:H32"/>
    <mergeCell ref="A33:H33"/>
    <mergeCell ref="C8:D8"/>
    <mergeCell ref="E8:G8"/>
    <mergeCell ref="C22:D22"/>
    <mergeCell ref="E13:G13"/>
    <mergeCell ref="A15:B17"/>
    <mergeCell ref="F15:G17"/>
    <mergeCell ref="H15:H17"/>
    <mergeCell ref="A19:B20"/>
    <mergeCell ref="F19:G20"/>
    <mergeCell ref="H19:H20"/>
    <mergeCell ref="C9:D9"/>
    <mergeCell ref="E9:G9"/>
    <mergeCell ref="C13:D13"/>
    <mergeCell ref="F2:H2"/>
    <mergeCell ref="A4:H4"/>
    <mergeCell ref="A6:B6"/>
    <mergeCell ref="C6:H6"/>
    <mergeCell ref="A7:B7"/>
    <mergeCell ref="C7:H7"/>
    <mergeCell ref="C10:D10"/>
    <mergeCell ref="E10:G10"/>
    <mergeCell ref="C11:D11"/>
    <mergeCell ref="E11:G11"/>
    <mergeCell ref="C12:D12"/>
    <mergeCell ref="E12:G12"/>
  </mergeCells>
  <phoneticPr fontId="2"/>
  <dataValidations count="2">
    <dataValidation type="list" allowBlank="1" showInputMessage="1" showErrorMessage="1" sqref="H9:H13">
      <formula1>"○"</formula1>
    </dataValidation>
    <dataValidation type="list" allowBlank="1" showInputMessage="1" showErrorMessage="1" sqref="C23:D27">
      <formula1>$C$15:$C$17</formula1>
    </dataValidation>
  </dataValidations>
  <printOptions horizontalCentered="1" verticalCentered="1"/>
  <pageMargins left="0.39370078740157483" right="0.39370078740157483" top="0.47" bottom="0.3" header="0.32" footer="0.33"/>
  <pageSetup paperSize="9" scale="73"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BreakPreview" topLeftCell="A31" zoomScaleNormal="70" zoomScaleSheetLayoutView="100" workbookViewId="0">
      <selection activeCell="E18" sqref="E18:H18"/>
    </sheetView>
  </sheetViews>
  <sheetFormatPr defaultRowHeight="13.5" x14ac:dyDescent="0.4"/>
  <cols>
    <col min="1" max="1" width="9" style="363"/>
    <col min="2" max="2" width="11.125" style="363" customWidth="1"/>
    <col min="3" max="6" width="9" style="363"/>
    <col min="7" max="8" width="11.5" style="363" customWidth="1"/>
    <col min="9" max="16384" width="9" style="363"/>
  </cols>
  <sheetData>
    <row r="1" spans="1:8" ht="14.25" x14ac:dyDescent="0.4">
      <c r="A1" s="365" t="s">
        <v>349</v>
      </c>
    </row>
    <row r="2" spans="1:8" ht="15.2" customHeight="1" x14ac:dyDescent="0.4">
      <c r="G2" s="952" t="s">
        <v>285</v>
      </c>
      <c r="H2" s="952"/>
    </row>
    <row r="3" spans="1:8" ht="8.25" customHeight="1" x14ac:dyDescent="0.4">
      <c r="G3" s="364"/>
      <c r="H3" s="364"/>
    </row>
    <row r="4" spans="1:8" s="371" customFormat="1" ht="24.75" customHeight="1" x14ac:dyDescent="0.4">
      <c r="A4" s="953" t="s">
        <v>348</v>
      </c>
      <c r="B4" s="953"/>
      <c r="C4" s="953"/>
      <c r="D4" s="953"/>
      <c r="E4" s="953"/>
      <c r="F4" s="953"/>
      <c r="G4" s="953"/>
      <c r="H4" s="953"/>
    </row>
    <row r="5" spans="1:8" ht="10.5" customHeight="1" thickBot="1" x14ac:dyDescent="0.45"/>
    <row r="6" spans="1:8" ht="15.2" customHeight="1" thickBot="1" x14ac:dyDescent="0.45">
      <c r="A6" s="954" t="s">
        <v>41</v>
      </c>
      <c r="B6" s="955"/>
      <c r="C6" s="956"/>
      <c r="D6" s="957"/>
      <c r="E6" s="957"/>
      <c r="F6" s="957"/>
      <c r="G6" s="957"/>
      <c r="H6" s="958"/>
    </row>
    <row r="7" spans="1:8" ht="15.2" customHeight="1" x14ac:dyDescent="0.4">
      <c r="A7" s="954" t="s">
        <v>328</v>
      </c>
      <c r="B7" s="955"/>
      <c r="C7" s="956"/>
      <c r="D7" s="957"/>
      <c r="E7" s="957"/>
      <c r="F7" s="957"/>
      <c r="G7" s="957"/>
      <c r="H7" s="958"/>
    </row>
    <row r="8" spans="1:8" ht="15.2" customHeight="1" x14ac:dyDescent="0.4">
      <c r="A8" s="959" t="s">
        <v>320</v>
      </c>
      <c r="B8" s="960"/>
      <c r="C8" s="961"/>
      <c r="D8" s="962"/>
      <c r="E8" s="962"/>
      <c r="F8" s="962"/>
      <c r="G8" s="962"/>
      <c r="H8" s="963"/>
    </row>
    <row r="9" spans="1:8" ht="15.2" customHeight="1" x14ac:dyDescent="0.4">
      <c r="A9" s="959" t="s">
        <v>347</v>
      </c>
      <c r="B9" s="960"/>
      <c r="C9" s="961" t="s">
        <v>346</v>
      </c>
      <c r="D9" s="964"/>
      <c r="E9" s="964"/>
      <c r="F9" s="964"/>
      <c r="G9" s="964"/>
      <c r="H9" s="965"/>
    </row>
    <row r="10" spans="1:8" ht="15.2" customHeight="1" x14ac:dyDescent="0.4">
      <c r="A10" s="966" t="s">
        <v>345</v>
      </c>
      <c r="B10" s="370" t="s">
        <v>318</v>
      </c>
      <c r="C10" s="968"/>
      <c r="D10" s="962"/>
      <c r="E10" s="969"/>
      <c r="F10" s="970" t="s">
        <v>344</v>
      </c>
      <c r="G10" s="972"/>
      <c r="H10" s="973"/>
    </row>
    <row r="11" spans="1:8" ht="19.5" customHeight="1" thickBot="1" x14ac:dyDescent="0.45">
      <c r="A11" s="967"/>
      <c r="B11" s="369" t="s">
        <v>343</v>
      </c>
      <c r="C11" s="972"/>
      <c r="D11" s="976"/>
      <c r="E11" s="977"/>
      <c r="F11" s="971"/>
      <c r="G11" s="974"/>
      <c r="H11" s="975"/>
    </row>
    <row r="12" spans="1:8" ht="19.5" customHeight="1" thickTop="1" thickBot="1" x14ac:dyDescent="0.45">
      <c r="A12" s="982" t="s">
        <v>342</v>
      </c>
      <c r="B12" s="983"/>
      <c r="C12" s="983"/>
      <c r="D12" s="983"/>
      <c r="E12" s="984"/>
      <c r="F12" s="985"/>
      <c r="G12" s="985"/>
      <c r="H12" s="986"/>
    </row>
    <row r="13" spans="1:8" ht="19.5" customHeight="1" thickTop="1" x14ac:dyDescent="0.4">
      <c r="A13" s="987" t="s">
        <v>341</v>
      </c>
      <c r="B13" s="990" t="s">
        <v>340</v>
      </c>
      <c r="C13" s="991"/>
      <c r="D13" s="991"/>
      <c r="E13" s="991"/>
      <c r="F13" s="991"/>
      <c r="G13" s="992"/>
      <c r="H13" s="993"/>
    </row>
    <row r="14" spans="1:8" ht="15.2" customHeight="1" x14ac:dyDescent="0.4">
      <c r="A14" s="988"/>
      <c r="B14" s="961" t="s">
        <v>329</v>
      </c>
      <c r="C14" s="964"/>
      <c r="D14" s="994"/>
      <c r="E14" s="961" t="s">
        <v>339</v>
      </c>
      <c r="F14" s="964"/>
      <c r="G14" s="964"/>
      <c r="H14" s="965"/>
    </row>
    <row r="15" spans="1:8" ht="19.5" customHeight="1" x14ac:dyDescent="0.4">
      <c r="A15" s="988"/>
      <c r="B15" s="368">
        <v>1</v>
      </c>
      <c r="C15" s="978"/>
      <c r="D15" s="981"/>
      <c r="E15" s="978"/>
      <c r="F15" s="979"/>
      <c r="G15" s="979"/>
      <c r="H15" s="980"/>
    </row>
    <row r="16" spans="1:8" ht="19.5" customHeight="1" x14ac:dyDescent="0.4">
      <c r="A16" s="988"/>
      <c r="B16" s="368">
        <v>2</v>
      </c>
      <c r="C16" s="978"/>
      <c r="D16" s="981"/>
      <c r="E16" s="978"/>
      <c r="F16" s="979"/>
      <c r="G16" s="979"/>
      <c r="H16" s="980"/>
    </row>
    <row r="17" spans="1:8" ht="19.5" customHeight="1" x14ac:dyDescent="0.4">
      <c r="A17" s="988"/>
      <c r="B17" s="368">
        <v>3</v>
      </c>
      <c r="C17" s="978"/>
      <c r="D17" s="981"/>
      <c r="E17" s="978"/>
      <c r="F17" s="979"/>
      <c r="G17" s="979"/>
      <c r="H17" s="980"/>
    </row>
    <row r="18" spans="1:8" ht="15.2" customHeight="1" x14ac:dyDescent="0.4">
      <c r="A18" s="988"/>
      <c r="B18" s="368">
        <v>4</v>
      </c>
      <c r="C18" s="978"/>
      <c r="D18" s="981"/>
      <c r="E18" s="978"/>
      <c r="F18" s="979"/>
      <c r="G18" s="979"/>
      <c r="H18" s="980"/>
    </row>
    <row r="19" spans="1:8" ht="15.2" customHeight="1" x14ac:dyDescent="0.4">
      <c r="A19" s="988"/>
      <c r="B19" s="368">
        <v>5</v>
      </c>
      <c r="C19" s="978"/>
      <c r="D19" s="981"/>
      <c r="E19" s="978"/>
      <c r="F19" s="979"/>
      <c r="G19" s="979"/>
      <c r="H19" s="980"/>
    </row>
    <row r="20" spans="1:8" ht="15.2" customHeight="1" x14ac:dyDescent="0.4">
      <c r="A20" s="988"/>
      <c r="B20" s="368">
        <v>6</v>
      </c>
      <c r="C20" s="978"/>
      <c r="D20" s="981"/>
      <c r="E20" s="978"/>
      <c r="F20" s="979"/>
      <c r="G20" s="979"/>
      <c r="H20" s="980"/>
    </row>
    <row r="21" spans="1:8" ht="15.2" customHeight="1" x14ac:dyDescent="0.4">
      <c r="A21" s="988"/>
      <c r="B21" s="368">
        <v>7</v>
      </c>
      <c r="C21" s="978"/>
      <c r="D21" s="981"/>
      <c r="E21" s="978"/>
      <c r="F21" s="979"/>
      <c r="G21" s="979"/>
      <c r="H21" s="980"/>
    </row>
    <row r="22" spans="1:8" ht="19.5" customHeight="1" x14ac:dyDescent="0.4">
      <c r="A22" s="988"/>
      <c r="B22" s="368">
        <v>8</v>
      </c>
      <c r="C22" s="978"/>
      <c r="D22" s="981"/>
      <c r="E22" s="978"/>
      <c r="F22" s="979"/>
      <c r="G22" s="979"/>
      <c r="H22" s="980"/>
    </row>
    <row r="23" spans="1:8" ht="19.5" customHeight="1" x14ac:dyDescent="0.4">
      <c r="A23" s="988"/>
      <c r="B23" s="368">
        <v>9</v>
      </c>
      <c r="C23" s="978"/>
      <c r="D23" s="981"/>
      <c r="E23" s="978"/>
      <c r="F23" s="979"/>
      <c r="G23" s="979"/>
      <c r="H23" s="980"/>
    </row>
    <row r="24" spans="1:8" ht="19.5" customHeight="1" x14ac:dyDescent="0.4">
      <c r="A24" s="988"/>
      <c r="B24" s="368">
        <v>10</v>
      </c>
      <c r="C24" s="978"/>
      <c r="D24" s="981"/>
      <c r="E24" s="978"/>
      <c r="F24" s="979"/>
      <c r="G24" s="979"/>
      <c r="H24" s="980"/>
    </row>
    <row r="25" spans="1:8" ht="19.5" customHeight="1" x14ac:dyDescent="0.4">
      <c r="A25" s="988"/>
      <c r="B25" s="368">
        <v>11</v>
      </c>
      <c r="C25" s="978"/>
      <c r="D25" s="981"/>
      <c r="E25" s="978"/>
      <c r="F25" s="979"/>
      <c r="G25" s="979"/>
      <c r="H25" s="980"/>
    </row>
    <row r="26" spans="1:8" ht="19.5" customHeight="1" x14ac:dyDescent="0.4">
      <c r="A26" s="988"/>
      <c r="B26" s="368">
        <v>12</v>
      </c>
      <c r="C26" s="978"/>
      <c r="D26" s="981"/>
      <c r="E26" s="978"/>
      <c r="F26" s="979"/>
      <c r="G26" s="979"/>
      <c r="H26" s="980"/>
    </row>
    <row r="27" spans="1:8" ht="19.5" customHeight="1" x14ac:dyDescent="0.4">
      <c r="A27" s="988"/>
      <c r="B27" s="368">
        <v>13</v>
      </c>
      <c r="C27" s="978"/>
      <c r="D27" s="981"/>
      <c r="E27" s="978"/>
      <c r="F27" s="979"/>
      <c r="G27" s="979"/>
      <c r="H27" s="980"/>
    </row>
    <row r="28" spans="1:8" ht="15.2" customHeight="1" x14ac:dyDescent="0.4">
      <c r="A28" s="988"/>
      <c r="B28" s="368">
        <v>14</v>
      </c>
      <c r="C28" s="978"/>
      <c r="D28" s="981"/>
      <c r="E28" s="978"/>
      <c r="F28" s="979"/>
      <c r="G28" s="979"/>
      <c r="H28" s="980"/>
    </row>
    <row r="29" spans="1:8" ht="15.2" customHeight="1" x14ac:dyDescent="0.4">
      <c r="A29" s="988"/>
      <c r="B29" s="368">
        <v>15</v>
      </c>
      <c r="C29" s="978"/>
      <c r="D29" s="981"/>
      <c r="E29" s="978"/>
      <c r="F29" s="979"/>
      <c r="G29" s="979"/>
      <c r="H29" s="980"/>
    </row>
    <row r="30" spans="1:8" ht="17.25" customHeight="1" x14ac:dyDescent="0.4">
      <c r="A30" s="988"/>
      <c r="B30" s="368">
        <v>16</v>
      </c>
      <c r="C30" s="978"/>
      <c r="D30" s="981"/>
      <c r="E30" s="978"/>
      <c r="F30" s="979"/>
      <c r="G30" s="979"/>
      <c r="H30" s="980"/>
    </row>
    <row r="31" spans="1:8" ht="17.25" customHeight="1" x14ac:dyDescent="0.4">
      <c r="A31" s="988"/>
      <c r="B31" s="368">
        <v>17</v>
      </c>
      <c r="C31" s="978"/>
      <c r="D31" s="981"/>
      <c r="E31" s="978"/>
      <c r="F31" s="979"/>
      <c r="G31" s="979"/>
      <c r="H31" s="980"/>
    </row>
    <row r="32" spans="1:8" ht="15.2" customHeight="1" x14ac:dyDescent="0.4">
      <c r="A32" s="988"/>
      <c r="B32" s="368">
        <v>18</v>
      </c>
      <c r="C32" s="978"/>
      <c r="D32" s="981"/>
      <c r="E32" s="978"/>
      <c r="F32" s="979"/>
      <c r="G32" s="979"/>
      <c r="H32" s="980"/>
    </row>
    <row r="33" spans="1:8" ht="15.2" customHeight="1" x14ac:dyDescent="0.4">
      <c r="A33" s="988"/>
      <c r="B33" s="368">
        <v>19</v>
      </c>
      <c r="C33" s="978"/>
      <c r="D33" s="981"/>
      <c r="E33" s="978"/>
      <c r="F33" s="979"/>
      <c r="G33" s="979"/>
      <c r="H33" s="980"/>
    </row>
    <row r="34" spans="1:8" ht="15.2" customHeight="1" x14ac:dyDescent="0.4">
      <c r="A34" s="988"/>
      <c r="B34" s="368">
        <v>20</v>
      </c>
      <c r="C34" s="978"/>
      <c r="D34" s="981"/>
      <c r="E34" s="978"/>
      <c r="F34" s="979"/>
      <c r="G34" s="979"/>
      <c r="H34" s="980"/>
    </row>
    <row r="35" spans="1:8" ht="15.2" customHeight="1" x14ac:dyDescent="0.4">
      <c r="A35" s="988"/>
      <c r="B35" s="368">
        <v>21</v>
      </c>
      <c r="C35" s="978"/>
      <c r="D35" s="981"/>
      <c r="E35" s="978"/>
      <c r="F35" s="979"/>
      <c r="G35" s="979"/>
      <c r="H35" s="980"/>
    </row>
    <row r="36" spans="1:8" ht="15.2" customHeight="1" x14ac:dyDescent="0.4">
      <c r="A36" s="988"/>
      <c r="B36" s="368">
        <v>22</v>
      </c>
      <c r="C36" s="978"/>
      <c r="D36" s="981"/>
      <c r="E36" s="978"/>
      <c r="F36" s="979"/>
      <c r="G36" s="979"/>
      <c r="H36" s="980"/>
    </row>
    <row r="37" spans="1:8" ht="15.2" customHeight="1" x14ac:dyDescent="0.4">
      <c r="A37" s="988"/>
      <c r="B37" s="368">
        <v>23</v>
      </c>
      <c r="C37" s="978"/>
      <c r="D37" s="981"/>
      <c r="E37" s="978"/>
      <c r="F37" s="979"/>
      <c r="G37" s="979"/>
      <c r="H37" s="980"/>
    </row>
    <row r="38" spans="1:8" ht="15.2" customHeight="1" x14ac:dyDescent="0.4">
      <c r="A38" s="988"/>
      <c r="B38" s="368">
        <v>24</v>
      </c>
      <c r="C38" s="978"/>
      <c r="D38" s="981"/>
      <c r="E38" s="978"/>
      <c r="F38" s="979"/>
      <c r="G38" s="979"/>
      <c r="H38" s="980"/>
    </row>
    <row r="39" spans="1:8" ht="15.2" customHeight="1" x14ac:dyDescent="0.4">
      <c r="A39" s="988"/>
      <c r="B39" s="368">
        <v>25</v>
      </c>
      <c r="C39" s="978"/>
      <c r="D39" s="981"/>
      <c r="E39" s="978"/>
      <c r="F39" s="979"/>
      <c r="G39" s="979"/>
      <c r="H39" s="980"/>
    </row>
    <row r="40" spans="1:8" ht="15.2" customHeight="1" x14ac:dyDescent="0.4">
      <c r="A40" s="988"/>
      <c r="B40" s="368">
        <v>26</v>
      </c>
      <c r="C40" s="978"/>
      <c r="D40" s="981"/>
      <c r="E40" s="978"/>
      <c r="F40" s="979"/>
      <c r="G40" s="979"/>
      <c r="H40" s="980"/>
    </row>
    <row r="41" spans="1:8" ht="15.2" customHeight="1" x14ac:dyDescent="0.4">
      <c r="A41" s="988"/>
      <c r="B41" s="368">
        <v>27</v>
      </c>
      <c r="C41" s="978"/>
      <c r="D41" s="981"/>
      <c r="E41" s="978"/>
      <c r="F41" s="979"/>
      <c r="G41" s="979"/>
      <c r="H41" s="980"/>
    </row>
    <row r="42" spans="1:8" ht="15.2" customHeight="1" x14ac:dyDescent="0.4">
      <c r="A42" s="988"/>
      <c r="B42" s="368">
        <v>28</v>
      </c>
      <c r="C42" s="978"/>
      <c r="D42" s="981"/>
      <c r="E42" s="978"/>
      <c r="F42" s="979"/>
      <c r="G42" s="979"/>
      <c r="H42" s="980"/>
    </row>
    <row r="43" spans="1:8" ht="15.2" customHeight="1" x14ac:dyDescent="0.4">
      <c r="A43" s="988"/>
      <c r="B43" s="368">
        <v>29</v>
      </c>
      <c r="C43" s="978"/>
      <c r="D43" s="981"/>
      <c r="E43" s="978"/>
      <c r="F43" s="979"/>
      <c r="G43" s="979"/>
      <c r="H43" s="980"/>
    </row>
    <row r="44" spans="1:8" ht="15.2" customHeight="1" thickBot="1" x14ac:dyDescent="0.45">
      <c r="A44" s="989"/>
      <c r="B44" s="367">
        <v>30</v>
      </c>
      <c r="C44" s="995"/>
      <c r="D44" s="996"/>
      <c r="E44" s="995"/>
      <c r="F44" s="997"/>
      <c r="G44" s="997"/>
      <c r="H44" s="998"/>
    </row>
    <row r="45" spans="1:8" ht="15.2" customHeight="1" x14ac:dyDescent="0.4">
      <c r="A45" s="366" t="s">
        <v>338</v>
      </c>
    </row>
    <row r="46" spans="1:8" ht="15.2" customHeight="1" x14ac:dyDescent="0.4">
      <c r="A46" s="366" t="s">
        <v>337</v>
      </c>
    </row>
    <row r="47" spans="1:8" ht="15.2" customHeight="1" x14ac:dyDescent="0.4">
      <c r="A47" s="366" t="s">
        <v>336</v>
      </c>
    </row>
    <row r="48" spans="1:8" ht="15.2" customHeight="1" x14ac:dyDescent="0.4">
      <c r="A48" s="366"/>
    </row>
  </sheetData>
  <mergeCells count="82">
    <mergeCell ref="C40:D40"/>
    <mergeCell ref="E40:H40"/>
    <mergeCell ref="C44:D44"/>
    <mergeCell ref="E44:H44"/>
    <mergeCell ref="C41:D41"/>
    <mergeCell ref="E41:H41"/>
    <mergeCell ref="C42:D42"/>
    <mergeCell ref="E42:H42"/>
    <mergeCell ref="C43:D43"/>
    <mergeCell ref="E43:H43"/>
    <mergeCell ref="C37:D37"/>
    <mergeCell ref="E37:H37"/>
    <mergeCell ref="C38:D38"/>
    <mergeCell ref="E38:H38"/>
    <mergeCell ref="C39:D39"/>
    <mergeCell ref="E39:H39"/>
    <mergeCell ref="C34:D34"/>
    <mergeCell ref="E34:H34"/>
    <mergeCell ref="C35:D35"/>
    <mergeCell ref="E35:H35"/>
    <mergeCell ref="C36:D36"/>
    <mergeCell ref="E36:H36"/>
    <mergeCell ref="C31:D31"/>
    <mergeCell ref="E31:H31"/>
    <mergeCell ref="C32:D32"/>
    <mergeCell ref="E32:H32"/>
    <mergeCell ref="C33:D33"/>
    <mergeCell ref="E33:H33"/>
    <mergeCell ref="C28:D28"/>
    <mergeCell ref="E28:H28"/>
    <mergeCell ref="C29:D29"/>
    <mergeCell ref="E29:H29"/>
    <mergeCell ref="C30:D30"/>
    <mergeCell ref="E30:H30"/>
    <mergeCell ref="C25:D25"/>
    <mergeCell ref="E25:H25"/>
    <mergeCell ref="C26:D26"/>
    <mergeCell ref="E26:H26"/>
    <mergeCell ref="C27:D27"/>
    <mergeCell ref="E27:H27"/>
    <mergeCell ref="C21:D21"/>
    <mergeCell ref="E21:H21"/>
    <mergeCell ref="C23:D23"/>
    <mergeCell ref="E23:H23"/>
    <mergeCell ref="C24:D24"/>
    <mergeCell ref="E24:H24"/>
    <mergeCell ref="C19:D19"/>
    <mergeCell ref="A12:D12"/>
    <mergeCell ref="E12:H12"/>
    <mergeCell ref="A13:A44"/>
    <mergeCell ref="B13:F13"/>
    <mergeCell ref="G13:H13"/>
    <mergeCell ref="B14:D14"/>
    <mergeCell ref="E14:H14"/>
    <mergeCell ref="C15:D15"/>
    <mergeCell ref="E15:H15"/>
    <mergeCell ref="C16:D16"/>
    <mergeCell ref="E19:H19"/>
    <mergeCell ref="C22:D22"/>
    <mergeCell ref="E22:H22"/>
    <mergeCell ref="C20:D20"/>
    <mergeCell ref="E20:H20"/>
    <mergeCell ref="E16:H16"/>
    <mergeCell ref="C17:D17"/>
    <mergeCell ref="E17:H17"/>
    <mergeCell ref="C18:D18"/>
    <mergeCell ref="E18:H18"/>
    <mergeCell ref="A8:B8"/>
    <mergeCell ref="C8:H8"/>
    <mergeCell ref="A9:B9"/>
    <mergeCell ref="C9:H9"/>
    <mergeCell ref="A10:A11"/>
    <mergeCell ref="C10:E10"/>
    <mergeCell ref="F10:F11"/>
    <mergeCell ref="G10:H11"/>
    <mergeCell ref="C11:E11"/>
    <mergeCell ref="G2:H2"/>
    <mergeCell ref="A4:H4"/>
    <mergeCell ref="A6:B6"/>
    <mergeCell ref="C6:H6"/>
    <mergeCell ref="A7:B7"/>
    <mergeCell ref="C7:H7"/>
  </mergeCells>
  <phoneticPr fontId="2"/>
  <printOptions horizontalCentered="1" verticalCentered="1"/>
  <pageMargins left="0.39370078740157483" right="0.39370078740157483" top="0.98425196850393704" bottom="0.47244094488188981" header="0.51181102362204722" footer="0.39370078740157483"/>
  <pageSetup paperSize="9" scale="97"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56"/>
  <sheetViews>
    <sheetView view="pageBreakPreview" topLeftCell="A34" zoomScaleNormal="100" zoomScaleSheetLayoutView="100" workbookViewId="0">
      <selection activeCell="B2" sqref="B2"/>
    </sheetView>
  </sheetViews>
  <sheetFormatPr defaultRowHeight="13.5" x14ac:dyDescent="0.4"/>
  <cols>
    <col min="1" max="1" width="1.875" style="360" customWidth="1"/>
    <col min="2" max="62" width="2.625" style="360" customWidth="1"/>
    <col min="63" max="257" width="9" style="360"/>
    <col min="258" max="318" width="2.625" style="360" customWidth="1"/>
    <col min="319" max="513" width="9" style="360"/>
    <col min="514" max="574" width="2.625" style="360" customWidth="1"/>
    <col min="575" max="769" width="9" style="360"/>
    <col min="770" max="830" width="2.625" style="360" customWidth="1"/>
    <col min="831" max="1025" width="9" style="360"/>
    <col min="1026" max="1086" width="2.625" style="360" customWidth="1"/>
    <col min="1087" max="1281" width="9" style="360"/>
    <col min="1282" max="1342" width="2.625" style="360" customWidth="1"/>
    <col min="1343" max="1537" width="9" style="360"/>
    <col min="1538" max="1598" width="2.625" style="360" customWidth="1"/>
    <col min="1599" max="1793" width="9" style="360"/>
    <col min="1794" max="1854" width="2.625" style="360" customWidth="1"/>
    <col min="1855" max="2049" width="9" style="360"/>
    <col min="2050" max="2110" width="2.625" style="360" customWidth="1"/>
    <col min="2111" max="2305" width="9" style="360"/>
    <col min="2306" max="2366" width="2.625" style="360" customWidth="1"/>
    <col min="2367" max="2561" width="9" style="360"/>
    <col min="2562" max="2622" width="2.625" style="360" customWidth="1"/>
    <col min="2623" max="2817" width="9" style="360"/>
    <col min="2818" max="2878" width="2.625" style="360" customWidth="1"/>
    <col min="2879" max="3073" width="9" style="360"/>
    <col min="3074" max="3134" width="2.625" style="360" customWidth="1"/>
    <col min="3135" max="3329" width="9" style="360"/>
    <col min="3330" max="3390" width="2.625" style="360" customWidth="1"/>
    <col min="3391" max="3585" width="9" style="360"/>
    <col min="3586" max="3646" width="2.625" style="360" customWidth="1"/>
    <col min="3647" max="3841" width="9" style="360"/>
    <col min="3842" max="3902" width="2.625" style="360" customWidth="1"/>
    <col min="3903" max="4097" width="9" style="360"/>
    <col min="4098" max="4158" width="2.625" style="360" customWidth="1"/>
    <col min="4159" max="4353" width="9" style="360"/>
    <col min="4354" max="4414" width="2.625" style="360" customWidth="1"/>
    <col min="4415" max="4609" width="9" style="360"/>
    <col min="4610" max="4670" width="2.625" style="360" customWidth="1"/>
    <col min="4671" max="4865" width="9" style="360"/>
    <col min="4866" max="4926" width="2.625" style="360" customWidth="1"/>
    <col min="4927" max="5121" width="9" style="360"/>
    <col min="5122" max="5182" width="2.625" style="360" customWidth="1"/>
    <col min="5183" max="5377" width="9" style="360"/>
    <col min="5378" max="5438" width="2.625" style="360" customWidth="1"/>
    <col min="5439" max="5633" width="9" style="360"/>
    <col min="5634" max="5694" width="2.625" style="360" customWidth="1"/>
    <col min="5695" max="5889" width="9" style="360"/>
    <col min="5890" max="5950" width="2.625" style="360" customWidth="1"/>
    <col min="5951" max="6145" width="9" style="360"/>
    <col min="6146" max="6206" width="2.625" style="360" customWidth="1"/>
    <col min="6207" max="6401" width="9" style="360"/>
    <col min="6402" max="6462" width="2.625" style="360" customWidth="1"/>
    <col min="6463" max="6657" width="9" style="360"/>
    <col min="6658" max="6718" width="2.625" style="360" customWidth="1"/>
    <col min="6719" max="6913" width="9" style="360"/>
    <col min="6914" max="6974" width="2.625" style="360" customWidth="1"/>
    <col min="6975" max="7169" width="9" style="360"/>
    <col min="7170" max="7230" width="2.625" style="360" customWidth="1"/>
    <col min="7231" max="7425" width="9" style="360"/>
    <col min="7426" max="7486" width="2.625" style="360" customWidth="1"/>
    <col min="7487" max="7681" width="9" style="360"/>
    <col min="7682" max="7742" width="2.625" style="360" customWidth="1"/>
    <col min="7743" max="7937" width="9" style="360"/>
    <col min="7938" max="7998" width="2.625" style="360" customWidth="1"/>
    <col min="7999" max="8193" width="9" style="360"/>
    <col min="8194" max="8254" width="2.625" style="360" customWidth="1"/>
    <col min="8255" max="8449" width="9" style="360"/>
    <col min="8450" max="8510" width="2.625" style="360" customWidth="1"/>
    <col min="8511" max="8705" width="9" style="360"/>
    <col min="8706" max="8766" width="2.625" style="360" customWidth="1"/>
    <col min="8767" max="8961" width="9" style="360"/>
    <col min="8962" max="9022" width="2.625" style="360" customWidth="1"/>
    <col min="9023" max="9217" width="9" style="360"/>
    <col min="9218" max="9278" width="2.625" style="360" customWidth="1"/>
    <col min="9279" max="9473" width="9" style="360"/>
    <col min="9474" max="9534" width="2.625" style="360" customWidth="1"/>
    <col min="9535" max="9729" width="9" style="360"/>
    <col min="9730" max="9790" width="2.625" style="360" customWidth="1"/>
    <col min="9791" max="9985" width="9" style="360"/>
    <col min="9986" max="10046" width="2.625" style="360" customWidth="1"/>
    <col min="10047" max="10241" width="9" style="360"/>
    <col min="10242" max="10302" width="2.625" style="360" customWidth="1"/>
    <col min="10303" max="10497" width="9" style="360"/>
    <col min="10498" max="10558" width="2.625" style="360" customWidth="1"/>
    <col min="10559" max="10753" width="9" style="360"/>
    <col min="10754" max="10814" width="2.625" style="360" customWidth="1"/>
    <col min="10815" max="11009" width="9" style="360"/>
    <col min="11010" max="11070" width="2.625" style="360" customWidth="1"/>
    <col min="11071" max="11265" width="9" style="360"/>
    <col min="11266" max="11326" width="2.625" style="360" customWidth="1"/>
    <col min="11327" max="11521" width="9" style="360"/>
    <col min="11522" max="11582" width="2.625" style="360" customWidth="1"/>
    <col min="11583" max="11777" width="9" style="360"/>
    <col min="11778" max="11838" width="2.625" style="360" customWidth="1"/>
    <col min="11839" max="12033" width="9" style="360"/>
    <col min="12034" max="12094" width="2.625" style="360" customWidth="1"/>
    <col min="12095" max="12289" width="9" style="360"/>
    <col min="12290" max="12350" width="2.625" style="360" customWidth="1"/>
    <col min="12351" max="12545" width="9" style="360"/>
    <col min="12546" max="12606" width="2.625" style="360" customWidth="1"/>
    <col min="12607" max="12801" width="9" style="360"/>
    <col min="12802" max="12862" width="2.625" style="360" customWidth="1"/>
    <col min="12863" max="13057" width="9" style="360"/>
    <col min="13058" max="13118" width="2.625" style="360" customWidth="1"/>
    <col min="13119" max="13313" width="9" style="360"/>
    <col min="13314" max="13374" width="2.625" style="360" customWidth="1"/>
    <col min="13375" max="13569" width="9" style="360"/>
    <col min="13570" max="13630" width="2.625" style="360" customWidth="1"/>
    <col min="13631" max="13825" width="9" style="360"/>
    <col min="13826" max="13886" width="2.625" style="360" customWidth="1"/>
    <col min="13887" max="14081" width="9" style="360"/>
    <col min="14082" max="14142" width="2.625" style="360" customWidth="1"/>
    <col min="14143" max="14337" width="9" style="360"/>
    <col min="14338" max="14398" width="2.625" style="360" customWidth="1"/>
    <col min="14399" max="14593" width="9" style="360"/>
    <col min="14594" max="14654" width="2.625" style="360" customWidth="1"/>
    <col min="14655" max="14849" width="9" style="360"/>
    <col min="14850" max="14910" width="2.625" style="360" customWidth="1"/>
    <col min="14911" max="15105" width="9" style="360"/>
    <col min="15106" max="15166" width="2.625" style="360" customWidth="1"/>
    <col min="15167" max="15361" width="9" style="360"/>
    <col min="15362" max="15422" width="2.625" style="360" customWidth="1"/>
    <col min="15423" max="15617" width="9" style="360"/>
    <col min="15618" max="15678" width="2.625" style="360" customWidth="1"/>
    <col min="15679" max="15873" width="9" style="360"/>
    <col min="15874" max="15934" width="2.625" style="360" customWidth="1"/>
    <col min="15935" max="16129" width="9" style="360"/>
    <col min="16130" max="16190" width="2.625" style="360" customWidth="1"/>
    <col min="16191" max="16384" width="9" style="360"/>
  </cols>
  <sheetData>
    <row r="1" spans="2:34" ht="14.25" x14ac:dyDescent="0.4">
      <c r="B1" s="457" t="s">
        <v>520</v>
      </c>
    </row>
    <row r="2" spans="2:34" x14ac:dyDescent="0.4">
      <c r="Z2" s="1053" t="s">
        <v>488</v>
      </c>
      <c r="AA2" s="1053"/>
      <c r="AB2" s="1053"/>
      <c r="AC2" s="1053"/>
      <c r="AD2" s="1053"/>
      <c r="AE2" s="1053"/>
      <c r="AF2" s="1053"/>
      <c r="AG2" s="1053"/>
      <c r="AH2" s="1053"/>
    </row>
    <row r="4" spans="2:34" s="362" customFormat="1" ht="21" customHeight="1" x14ac:dyDescent="0.4">
      <c r="B4" s="1054" t="s">
        <v>489</v>
      </c>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row>
    <row r="5" spans="2:34" s="362" customFormat="1" ht="21" customHeight="1" x14ac:dyDescent="0.4">
      <c r="B5" s="1054" t="s">
        <v>490</v>
      </c>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c r="AG5" s="1054"/>
    </row>
    <row r="6" spans="2:34" ht="21" customHeight="1" thickBot="1" x14ac:dyDescent="0.45"/>
    <row r="7" spans="2:34" ht="21" customHeight="1" x14ac:dyDescent="0.4">
      <c r="B7" s="1055" t="s">
        <v>328</v>
      </c>
      <c r="C7" s="1056"/>
      <c r="D7" s="1056"/>
      <c r="E7" s="1056"/>
      <c r="F7" s="1056"/>
      <c r="G7" s="1056"/>
      <c r="H7" s="1056"/>
      <c r="I7" s="1056"/>
      <c r="J7" s="1056"/>
      <c r="K7" s="1056"/>
      <c r="L7" s="1056"/>
      <c r="M7" s="1056"/>
      <c r="N7" s="1057"/>
      <c r="O7" s="1057"/>
      <c r="P7" s="1057"/>
      <c r="Q7" s="1057"/>
      <c r="R7" s="1057"/>
      <c r="S7" s="1057"/>
      <c r="T7" s="1057"/>
      <c r="U7" s="1057"/>
      <c r="V7" s="1057"/>
      <c r="W7" s="1057"/>
      <c r="X7" s="1057"/>
      <c r="Y7" s="1057"/>
      <c r="Z7" s="1057"/>
      <c r="AA7" s="1057"/>
      <c r="AB7" s="1057"/>
      <c r="AC7" s="1057"/>
      <c r="AD7" s="1057"/>
      <c r="AE7" s="1057"/>
      <c r="AF7" s="1057"/>
      <c r="AG7" s="1058"/>
    </row>
    <row r="8" spans="2:34" ht="21" customHeight="1" x14ac:dyDescent="0.4">
      <c r="B8" s="1059" t="s">
        <v>347</v>
      </c>
      <c r="C8" s="1060"/>
      <c r="D8" s="1060"/>
      <c r="E8" s="1060"/>
      <c r="F8" s="1060"/>
      <c r="G8" s="1060"/>
      <c r="H8" s="1060"/>
      <c r="I8" s="1060"/>
      <c r="J8" s="1060"/>
      <c r="K8" s="1060"/>
      <c r="L8" s="1060"/>
      <c r="M8" s="1060"/>
      <c r="N8" s="1061" t="s">
        <v>491</v>
      </c>
      <c r="O8" s="1061"/>
      <c r="P8" s="1061"/>
      <c r="Q8" s="1061"/>
      <c r="R8" s="1061"/>
      <c r="S8" s="1061"/>
      <c r="T8" s="1061"/>
      <c r="U8" s="1061"/>
      <c r="V8" s="1061"/>
      <c r="W8" s="1061"/>
      <c r="X8" s="1061"/>
      <c r="Y8" s="1061"/>
      <c r="Z8" s="1061"/>
      <c r="AA8" s="1061"/>
      <c r="AB8" s="1061"/>
      <c r="AC8" s="1061"/>
      <c r="AD8" s="1061"/>
      <c r="AE8" s="1061"/>
      <c r="AF8" s="1061"/>
      <c r="AG8" s="1062"/>
    </row>
    <row r="9" spans="2:34" ht="21" customHeight="1" x14ac:dyDescent="0.4">
      <c r="B9" s="1063" t="s">
        <v>503</v>
      </c>
      <c r="C9" s="1064"/>
      <c r="D9" s="1064"/>
      <c r="E9" s="1064"/>
      <c r="F9" s="1064"/>
      <c r="G9" s="1064"/>
      <c r="H9" s="1064"/>
      <c r="I9" s="1064"/>
      <c r="J9" s="1064"/>
      <c r="K9" s="1064"/>
      <c r="L9" s="1064"/>
      <c r="M9" s="1064"/>
      <c r="N9" s="1064" t="s">
        <v>504</v>
      </c>
      <c r="O9" s="1064"/>
      <c r="P9" s="1064"/>
      <c r="Q9" s="1064"/>
      <c r="R9" s="1064"/>
      <c r="S9" s="1064"/>
      <c r="T9" s="1064"/>
      <c r="U9" s="1064"/>
      <c r="V9" s="1064"/>
      <c r="W9" s="1064"/>
      <c r="X9" s="1064"/>
      <c r="Y9" s="1064"/>
      <c r="Z9" s="1064"/>
      <c r="AA9" s="1064"/>
      <c r="AB9" s="1064"/>
      <c r="AC9" s="1064"/>
      <c r="AD9" s="1064"/>
      <c r="AE9" s="1064"/>
      <c r="AF9" s="1064"/>
      <c r="AG9" s="1065"/>
    </row>
    <row r="10" spans="2:34" ht="21" customHeight="1" x14ac:dyDescent="0.4">
      <c r="B10" s="1037" t="s">
        <v>327</v>
      </c>
      <c r="C10" s="1038"/>
      <c r="D10" s="1038"/>
      <c r="E10" s="1038"/>
      <c r="F10" s="1038"/>
      <c r="G10" s="1038"/>
      <c r="H10" s="1038"/>
      <c r="I10" s="1038"/>
      <c r="J10" s="1038"/>
      <c r="K10" s="1038"/>
      <c r="L10" s="1038"/>
      <c r="M10" s="1038"/>
      <c r="N10" s="1038" t="s">
        <v>326</v>
      </c>
      <c r="O10" s="1038"/>
      <c r="P10" s="1038"/>
      <c r="Q10" s="1038"/>
      <c r="R10" s="1038"/>
      <c r="S10" s="1038"/>
      <c r="T10" s="1038"/>
      <c r="U10" s="1038"/>
      <c r="V10" s="1038"/>
      <c r="W10" s="1038"/>
      <c r="X10" s="1038"/>
      <c r="Y10" s="1038"/>
      <c r="Z10" s="1038"/>
      <c r="AA10" s="1038"/>
      <c r="AB10" s="1038"/>
      <c r="AC10" s="1038"/>
      <c r="AD10" s="1038"/>
      <c r="AE10" s="1038"/>
      <c r="AF10" s="1038"/>
      <c r="AG10" s="1039"/>
    </row>
    <row r="11" spans="2:34" ht="21" customHeight="1" x14ac:dyDescent="0.4">
      <c r="B11" s="1040" t="s">
        <v>325</v>
      </c>
      <c r="C11" s="1041"/>
      <c r="D11" s="1041"/>
      <c r="E11" s="1041"/>
      <c r="F11" s="1041"/>
      <c r="G11" s="1041" t="s">
        <v>324</v>
      </c>
      <c r="H11" s="1041"/>
      <c r="I11" s="1041"/>
      <c r="J11" s="1041"/>
      <c r="K11" s="1041"/>
      <c r="L11" s="1041"/>
      <c r="M11" s="1041"/>
      <c r="N11" s="1042" t="s">
        <v>492</v>
      </c>
      <c r="O11" s="1043"/>
      <c r="P11" s="1043"/>
      <c r="Q11" s="1043"/>
      <c r="R11" s="1044"/>
      <c r="S11" s="1042" t="s">
        <v>493</v>
      </c>
      <c r="T11" s="1043"/>
      <c r="U11" s="1043"/>
      <c r="V11" s="1043"/>
      <c r="W11" s="1044"/>
      <c r="X11" s="1051" t="s">
        <v>494</v>
      </c>
      <c r="Y11" s="1051"/>
      <c r="Z11" s="1051"/>
      <c r="AA11" s="1051"/>
      <c r="AB11" s="1051"/>
      <c r="AC11" s="1051" t="s">
        <v>495</v>
      </c>
      <c r="AD11" s="1051"/>
      <c r="AE11" s="1051"/>
      <c r="AF11" s="1051"/>
      <c r="AG11" s="1052"/>
    </row>
    <row r="12" spans="2:34" ht="21" customHeight="1" x14ac:dyDescent="0.4">
      <c r="B12" s="1040"/>
      <c r="C12" s="1041"/>
      <c r="D12" s="1041"/>
      <c r="E12" s="1041"/>
      <c r="F12" s="1041"/>
      <c r="G12" s="1041"/>
      <c r="H12" s="1041"/>
      <c r="I12" s="1041"/>
      <c r="J12" s="1041"/>
      <c r="K12" s="1041"/>
      <c r="L12" s="1041"/>
      <c r="M12" s="1041"/>
      <c r="N12" s="1045"/>
      <c r="O12" s="1046"/>
      <c r="P12" s="1046"/>
      <c r="Q12" s="1046"/>
      <c r="R12" s="1047"/>
      <c r="S12" s="1045"/>
      <c r="T12" s="1046"/>
      <c r="U12" s="1046"/>
      <c r="V12" s="1046"/>
      <c r="W12" s="1047"/>
      <c r="X12" s="1051"/>
      <c r="Y12" s="1051"/>
      <c r="Z12" s="1051"/>
      <c r="AA12" s="1051"/>
      <c r="AB12" s="1051"/>
      <c r="AC12" s="1051"/>
      <c r="AD12" s="1051"/>
      <c r="AE12" s="1051"/>
      <c r="AF12" s="1051"/>
      <c r="AG12" s="1052"/>
    </row>
    <row r="13" spans="2:34" ht="21" customHeight="1" x14ac:dyDescent="0.4">
      <c r="B13" s="1040"/>
      <c r="C13" s="1041"/>
      <c r="D13" s="1041"/>
      <c r="E13" s="1041"/>
      <c r="F13" s="1041"/>
      <c r="G13" s="1041"/>
      <c r="H13" s="1041"/>
      <c r="I13" s="1041"/>
      <c r="J13" s="1041"/>
      <c r="K13" s="1041"/>
      <c r="L13" s="1041"/>
      <c r="M13" s="1041"/>
      <c r="N13" s="1048"/>
      <c r="O13" s="1049"/>
      <c r="P13" s="1049"/>
      <c r="Q13" s="1049"/>
      <c r="R13" s="1050"/>
      <c r="S13" s="1048"/>
      <c r="T13" s="1049"/>
      <c r="U13" s="1049"/>
      <c r="V13" s="1049"/>
      <c r="W13" s="1050"/>
      <c r="X13" s="1051"/>
      <c r="Y13" s="1051"/>
      <c r="Z13" s="1051"/>
      <c r="AA13" s="1051"/>
      <c r="AB13" s="1051"/>
      <c r="AC13" s="1051"/>
      <c r="AD13" s="1051"/>
      <c r="AE13" s="1051"/>
      <c r="AF13" s="1051"/>
      <c r="AG13" s="1052"/>
    </row>
    <row r="14" spans="2:34" ht="21" customHeight="1" x14ac:dyDescent="0.4">
      <c r="B14" s="1002"/>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4"/>
    </row>
    <row r="15" spans="2:34" ht="21" customHeight="1" x14ac:dyDescent="0.4">
      <c r="B15" s="1002"/>
      <c r="C15" s="1003"/>
      <c r="D15" s="1003"/>
      <c r="E15" s="1003"/>
      <c r="F15" s="1003"/>
      <c r="G15" s="1003"/>
      <c r="H15" s="1003"/>
      <c r="I15" s="1003"/>
      <c r="J15" s="1003"/>
      <c r="K15" s="1003"/>
      <c r="L15" s="1003"/>
      <c r="M15" s="1003"/>
      <c r="N15" s="1003"/>
      <c r="O15" s="1003"/>
      <c r="P15" s="1003"/>
      <c r="Q15" s="1003"/>
      <c r="R15" s="1003"/>
      <c r="S15" s="1003"/>
      <c r="T15" s="1003"/>
      <c r="U15" s="1003"/>
      <c r="V15" s="1003"/>
      <c r="W15" s="1003"/>
      <c r="X15" s="1003"/>
      <c r="Y15" s="1003"/>
      <c r="Z15" s="1003"/>
      <c r="AA15" s="1003"/>
      <c r="AB15" s="1003"/>
      <c r="AC15" s="1003"/>
      <c r="AD15" s="1003"/>
      <c r="AE15" s="1003"/>
      <c r="AF15" s="1003"/>
      <c r="AG15" s="1004"/>
    </row>
    <row r="16" spans="2:34" ht="21" customHeight="1" x14ac:dyDescent="0.4">
      <c r="B16" s="1002"/>
      <c r="C16" s="1003"/>
      <c r="D16" s="1003"/>
      <c r="E16" s="1003"/>
      <c r="F16" s="1003"/>
      <c r="G16" s="1003"/>
      <c r="H16" s="1003"/>
      <c r="I16" s="1003"/>
      <c r="J16" s="1003"/>
      <c r="K16" s="1003"/>
      <c r="L16" s="1003"/>
      <c r="M16" s="1003"/>
      <c r="N16" s="1003"/>
      <c r="O16" s="1003"/>
      <c r="P16" s="1003"/>
      <c r="Q16" s="1003"/>
      <c r="R16" s="1003"/>
      <c r="S16" s="1003"/>
      <c r="T16" s="1003"/>
      <c r="U16" s="1003"/>
      <c r="V16" s="1003"/>
      <c r="W16" s="1003"/>
      <c r="X16" s="1003"/>
      <c r="Y16" s="1003"/>
      <c r="Z16" s="1003"/>
      <c r="AA16" s="1003"/>
      <c r="AB16" s="1003"/>
      <c r="AC16" s="1003"/>
      <c r="AD16" s="1003"/>
      <c r="AE16" s="1003"/>
      <c r="AF16" s="1003"/>
      <c r="AG16" s="1004"/>
    </row>
    <row r="17" spans="2:33" ht="21" customHeight="1" x14ac:dyDescent="0.4">
      <c r="B17" s="1002"/>
      <c r="C17" s="1003"/>
      <c r="D17" s="1003"/>
      <c r="E17" s="1003"/>
      <c r="F17" s="1003"/>
      <c r="G17" s="1003"/>
      <c r="H17" s="1003"/>
      <c r="I17" s="1003"/>
      <c r="J17" s="1003"/>
      <c r="K17" s="1003"/>
      <c r="L17" s="1003"/>
      <c r="M17" s="1003"/>
      <c r="N17" s="1033"/>
      <c r="O17" s="1034"/>
      <c r="P17" s="1034"/>
      <c r="Q17" s="1034"/>
      <c r="R17" s="1035"/>
      <c r="S17" s="1033"/>
      <c r="T17" s="1034"/>
      <c r="U17" s="1034"/>
      <c r="V17" s="1034"/>
      <c r="W17" s="1035"/>
      <c r="X17" s="1033"/>
      <c r="Y17" s="1034"/>
      <c r="Z17" s="1034"/>
      <c r="AA17" s="1034"/>
      <c r="AB17" s="1035"/>
      <c r="AC17" s="1033"/>
      <c r="AD17" s="1034"/>
      <c r="AE17" s="1034"/>
      <c r="AF17" s="1034"/>
      <c r="AG17" s="1036"/>
    </row>
    <row r="18" spans="2:33" ht="21" customHeight="1" x14ac:dyDescent="0.4">
      <c r="B18" s="1002"/>
      <c r="C18" s="1003"/>
      <c r="D18" s="1003"/>
      <c r="E18" s="1003"/>
      <c r="F18" s="1003"/>
      <c r="G18" s="1003"/>
      <c r="H18" s="1003"/>
      <c r="I18" s="1003"/>
      <c r="J18" s="1003"/>
      <c r="K18" s="1003"/>
      <c r="L18" s="1003"/>
      <c r="M18" s="1003"/>
      <c r="N18" s="1033"/>
      <c r="O18" s="1034"/>
      <c r="P18" s="1034"/>
      <c r="Q18" s="1034"/>
      <c r="R18" s="1035"/>
      <c r="S18" s="1033"/>
      <c r="T18" s="1034"/>
      <c r="U18" s="1034"/>
      <c r="V18" s="1034"/>
      <c r="W18" s="1035"/>
      <c r="X18" s="1033"/>
      <c r="Y18" s="1034"/>
      <c r="Z18" s="1034"/>
      <c r="AA18" s="1034"/>
      <c r="AB18" s="1035"/>
      <c r="AC18" s="1033"/>
      <c r="AD18" s="1034"/>
      <c r="AE18" s="1034"/>
      <c r="AF18" s="1034"/>
      <c r="AG18" s="1036"/>
    </row>
    <row r="19" spans="2:33" ht="21" customHeight="1" x14ac:dyDescent="0.4">
      <c r="B19" s="1002"/>
      <c r="C19" s="1003"/>
      <c r="D19" s="1003"/>
      <c r="E19" s="1003"/>
      <c r="F19" s="1003"/>
      <c r="G19" s="1003"/>
      <c r="H19" s="1003"/>
      <c r="I19" s="1003"/>
      <c r="J19" s="1003"/>
      <c r="K19" s="1003"/>
      <c r="L19" s="1003"/>
      <c r="M19" s="1003"/>
      <c r="N19" s="1033"/>
      <c r="O19" s="1034"/>
      <c r="P19" s="1034"/>
      <c r="Q19" s="1034"/>
      <c r="R19" s="1035"/>
      <c r="S19" s="1033"/>
      <c r="T19" s="1034"/>
      <c r="U19" s="1034"/>
      <c r="V19" s="1034"/>
      <c r="W19" s="1035"/>
      <c r="X19" s="1033"/>
      <c r="Y19" s="1034"/>
      <c r="Z19" s="1034"/>
      <c r="AA19" s="1034"/>
      <c r="AB19" s="1035"/>
      <c r="AC19" s="1033"/>
      <c r="AD19" s="1034"/>
      <c r="AE19" s="1034"/>
      <c r="AF19" s="1034"/>
      <c r="AG19" s="1036"/>
    </row>
    <row r="20" spans="2:33" ht="21" customHeight="1" x14ac:dyDescent="0.4">
      <c r="B20" s="1002"/>
      <c r="C20" s="1003"/>
      <c r="D20" s="1003"/>
      <c r="E20" s="1003"/>
      <c r="F20" s="1003"/>
      <c r="G20" s="1003"/>
      <c r="H20" s="1003"/>
      <c r="I20" s="1003"/>
      <c r="J20" s="1003"/>
      <c r="K20" s="1003"/>
      <c r="L20" s="1003"/>
      <c r="M20" s="1003"/>
      <c r="N20" s="1033"/>
      <c r="O20" s="1034"/>
      <c r="P20" s="1034"/>
      <c r="Q20" s="1034"/>
      <c r="R20" s="1035"/>
      <c r="S20" s="1033"/>
      <c r="T20" s="1034"/>
      <c r="U20" s="1034"/>
      <c r="V20" s="1034"/>
      <c r="W20" s="1035"/>
      <c r="X20" s="1033"/>
      <c r="Y20" s="1034"/>
      <c r="Z20" s="1034"/>
      <c r="AA20" s="1034"/>
      <c r="AB20" s="1035"/>
      <c r="AC20" s="1033"/>
      <c r="AD20" s="1034"/>
      <c r="AE20" s="1034"/>
      <c r="AF20" s="1034"/>
      <c r="AG20" s="1036"/>
    </row>
    <row r="21" spans="2:33" ht="21" customHeight="1" x14ac:dyDescent="0.4">
      <c r="B21" s="1002"/>
      <c r="C21" s="1003"/>
      <c r="D21" s="1003"/>
      <c r="E21" s="1003"/>
      <c r="F21" s="1003"/>
      <c r="G21" s="1003"/>
      <c r="H21" s="1003"/>
      <c r="I21" s="1003"/>
      <c r="J21" s="1003"/>
      <c r="K21" s="1003"/>
      <c r="L21" s="1003"/>
      <c r="M21" s="1003"/>
      <c r="N21" s="1033"/>
      <c r="O21" s="1034"/>
      <c r="P21" s="1034"/>
      <c r="Q21" s="1034"/>
      <c r="R21" s="1035"/>
      <c r="S21" s="1033"/>
      <c r="T21" s="1034"/>
      <c r="U21" s="1034"/>
      <c r="V21" s="1034"/>
      <c r="W21" s="1035"/>
      <c r="X21" s="1033"/>
      <c r="Y21" s="1034"/>
      <c r="Z21" s="1034"/>
      <c r="AA21" s="1034"/>
      <c r="AB21" s="1035"/>
      <c r="AC21" s="1033"/>
      <c r="AD21" s="1034"/>
      <c r="AE21" s="1034"/>
      <c r="AF21" s="1034"/>
      <c r="AG21" s="1036"/>
    </row>
    <row r="22" spans="2:33" ht="21" customHeight="1" x14ac:dyDescent="0.4">
      <c r="B22" s="1002"/>
      <c r="C22" s="1003"/>
      <c r="D22" s="1003"/>
      <c r="E22" s="1003"/>
      <c r="F22" s="1003"/>
      <c r="G22" s="1003"/>
      <c r="H22" s="1003"/>
      <c r="I22" s="1003"/>
      <c r="J22" s="1003"/>
      <c r="K22" s="1003"/>
      <c r="L22" s="1003"/>
      <c r="M22" s="1003"/>
      <c r="N22" s="1033"/>
      <c r="O22" s="1034"/>
      <c r="P22" s="1034"/>
      <c r="Q22" s="1034"/>
      <c r="R22" s="1035"/>
      <c r="S22" s="1033"/>
      <c r="T22" s="1034"/>
      <c r="U22" s="1034"/>
      <c r="V22" s="1034"/>
      <c r="W22" s="1035"/>
      <c r="X22" s="1033"/>
      <c r="Y22" s="1034"/>
      <c r="Z22" s="1034"/>
      <c r="AA22" s="1034"/>
      <c r="AB22" s="1035"/>
      <c r="AC22" s="1033"/>
      <c r="AD22" s="1034"/>
      <c r="AE22" s="1034"/>
      <c r="AF22" s="1034"/>
      <c r="AG22" s="1036"/>
    </row>
    <row r="23" spans="2:33" ht="21" customHeight="1" x14ac:dyDescent="0.4">
      <c r="B23" s="1002"/>
      <c r="C23" s="1003"/>
      <c r="D23" s="1003"/>
      <c r="E23" s="1003"/>
      <c r="F23" s="1003"/>
      <c r="G23" s="1003"/>
      <c r="H23" s="1003"/>
      <c r="I23" s="1003"/>
      <c r="J23" s="1003"/>
      <c r="K23" s="1003"/>
      <c r="L23" s="1003"/>
      <c r="M23" s="1003"/>
      <c r="N23" s="1003"/>
      <c r="O23" s="1003"/>
      <c r="P23" s="1003"/>
      <c r="Q23" s="1003"/>
      <c r="R23" s="1003"/>
      <c r="S23" s="1003"/>
      <c r="T23" s="1003"/>
      <c r="U23" s="1003"/>
      <c r="V23" s="1003"/>
      <c r="W23" s="1003"/>
      <c r="X23" s="1003"/>
      <c r="Y23" s="1003"/>
      <c r="Z23" s="1003"/>
      <c r="AA23" s="1003"/>
      <c r="AB23" s="1003"/>
      <c r="AC23" s="1003"/>
      <c r="AD23" s="1003"/>
      <c r="AE23" s="1003"/>
      <c r="AF23" s="1003"/>
      <c r="AG23" s="1004"/>
    </row>
    <row r="24" spans="2:33" ht="21" customHeight="1" x14ac:dyDescent="0.4">
      <c r="B24" s="1002"/>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4"/>
    </row>
    <row r="25" spans="2:33" ht="21" customHeight="1" thickBot="1" x14ac:dyDescent="0.45">
      <c r="B25" s="999"/>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1"/>
    </row>
    <row r="26" spans="2:33" ht="21" customHeight="1" thickBot="1" x14ac:dyDescent="0.45">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row>
    <row r="27" spans="2:33" ht="21" customHeight="1" x14ac:dyDescent="0.4">
      <c r="B27" s="1014" t="s">
        <v>496</v>
      </c>
      <c r="C27" s="1015"/>
      <c r="D27" s="1015"/>
      <c r="E27" s="1015"/>
      <c r="F27" s="1015"/>
      <c r="G27" s="1015"/>
      <c r="H27" s="1015"/>
      <c r="I27" s="1015"/>
      <c r="J27" s="1015"/>
      <c r="K27" s="1015"/>
      <c r="L27" s="1015"/>
      <c r="M27" s="1015"/>
      <c r="N27" s="1015"/>
      <c r="O27" s="1015"/>
      <c r="P27" s="1015"/>
      <c r="Q27" s="1015"/>
      <c r="R27" s="1018" t="s">
        <v>497</v>
      </c>
      <c r="S27" s="1018"/>
      <c r="T27" s="1018"/>
      <c r="U27" s="1018"/>
      <c r="V27" s="1018"/>
      <c r="W27" s="1018"/>
      <c r="X27" s="1018"/>
      <c r="Y27" s="1018"/>
      <c r="Z27" s="1018"/>
      <c r="AA27" s="1018"/>
      <c r="AB27" s="1018"/>
      <c r="AC27" s="1018"/>
      <c r="AD27" s="1018"/>
      <c r="AE27" s="1018"/>
      <c r="AF27" s="1018"/>
      <c r="AG27" s="1019"/>
    </row>
    <row r="28" spans="2:33" ht="21" customHeight="1" thickBot="1" x14ac:dyDescent="0.45">
      <c r="B28" s="1016"/>
      <c r="C28" s="1017"/>
      <c r="D28" s="1017"/>
      <c r="E28" s="1017"/>
      <c r="F28" s="1017"/>
      <c r="G28" s="1017"/>
      <c r="H28" s="1017"/>
      <c r="I28" s="1017"/>
      <c r="J28" s="1017"/>
      <c r="K28" s="1017"/>
      <c r="L28" s="1017"/>
      <c r="M28" s="1017"/>
      <c r="N28" s="1017"/>
      <c r="O28" s="1017"/>
      <c r="P28" s="1017"/>
      <c r="Q28" s="1017"/>
      <c r="R28" s="1020"/>
      <c r="S28" s="1020"/>
      <c r="T28" s="1020"/>
      <c r="U28" s="1020"/>
      <c r="V28" s="1020"/>
      <c r="W28" s="1020"/>
      <c r="X28" s="1020"/>
      <c r="Y28" s="1020"/>
      <c r="Z28" s="1020"/>
      <c r="AA28" s="1020"/>
      <c r="AB28" s="1020"/>
      <c r="AC28" s="1020"/>
      <c r="AD28" s="1020"/>
      <c r="AE28" s="1020"/>
      <c r="AF28" s="1020"/>
      <c r="AG28" s="1021"/>
    </row>
    <row r="29" spans="2:33" ht="21" customHeight="1" thickBot="1" x14ac:dyDescent="0.45">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row>
    <row r="30" spans="2:33" ht="21" customHeight="1" x14ac:dyDescent="0.4">
      <c r="B30" s="1022" t="s">
        <v>501</v>
      </c>
      <c r="C30" s="1023"/>
      <c r="D30" s="1023"/>
      <c r="E30" s="1023"/>
      <c r="F30" s="1023"/>
      <c r="G30" s="1023"/>
      <c r="H30" s="1023"/>
      <c r="I30" s="1024"/>
      <c r="J30" s="1023" t="s">
        <v>323</v>
      </c>
      <c r="K30" s="1023"/>
      <c r="L30" s="1023"/>
      <c r="M30" s="1023"/>
      <c r="N30" s="1023"/>
      <c r="O30" s="1023"/>
      <c r="P30" s="1023"/>
      <c r="Q30" s="1023"/>
      <c r="R30" s="1028"/>
      <c r="S30" s="1028"/>
      <c r="T30" s="1028"/>
      <c r="U30" s="1028"/>
      <c r="V30" s="1028"/>
      <c r="W30" s="1028"/>
      <c r="X30" s="1028"/>
      <c r="Y30" s="1028"/>
      <c r="Z30" s="1028"/>
      <c r="AA30" s="1028"/>
      <c r="AB30" s="1028"/>
      <c r="AC30" s="1028"/>
      <c r="AD30" s="1028"/>
      <c r="AE30" s="1028"/>
      <c r="AF30" s="1028"/>
      <c r="AG30" s="1029"/>
    </row>
    <row r="31" spans="2:33" ht="42.75" customHeight="1" x14ac:dyDescent="0.4">
      <c r="B31" s="1025"/>
      <c r="C31" s="1026"/>
      <c r="D31" s="1026"/>
      <c r="E31" s="1026"/>
      <c r="F31" s="1026"/>
      <c r="G31" s="1026"/>
      <c r="H31" s="1026"/>
      <c r="I31" s="1027"/>
      <c r="J31" s="1026"/>
      <c r="K31" s="1026"/>
      <c r="L31" s="1026"/>
      <c r="M31" s="1026"/>
      <c r="N31" s="1026"/>
      <c r="O31" s="1026"/>
      <c r="P31" s="1026"/>
      <c r="Q31" s="1027"/>
      <c r="R31" s="1030" t="s">
        <v>502</v>
      </c>
      <c r="S31" s="1031"/>
      <c r="T31" s="1031"/>
      <c r="U31" s="1031"/>
      <c r="V31" s="1031"/>
      <c r="W31" s="1031"/>
      <c r="X31" s="1031"/>
      <c r="Y31" s="1031"/>
      <c r="Z31" s="1031"/>
      <c r="AA31" s="1031"/>
      <c r="AB31" s="1031"/>
      <c r="AC31" s="1031"/>
      <c r="AD31" s="1031"/>
      <c r="AE31" s="1031"/>
      <c r="AF31" s="1031"/>
      <c r="AG31" s="1032"/>
    </row>
    <row r="32" spans="2:33" ht="24.75" customHeight="1" thickBot="1" x14ac:dyDescent="0.45">
      <c r="B32" s="1005"/>
      <c r="C32" s="1006"/>
      <c r="D32" s="1006"/>
      <c r="E32" s="1006"/>
      <c r="F32" s="1006"/>
      <c r="G32" s="1006"/>
      <c r="H32" s="1006"/>
      <c r="I32" s="1007"/>
      <c r="J32" s="1008"/>
      <c r="K32" s="1008"/>
      <c r="L32" s="1008"/>
      <c r="M32" s="1008"/>
      <c r="N32" s="1008"/>
      <c r="O32" s="1008"/>
      <c r="P32" s="1008"/>
      <c r="Q32" s="1009"/>
      <c r="R32" s="1010"/>
      <c r="S32" s="1008"/>
      <c r="T32" s="1008"/>
      <c r="U32" s="1008"/>
      <c r="V32" s="1008"/>
      <c r="W32" s="1008"/>
      <c r="X32" s="1008"/>
      <c r="Y32" s="1008"/>
      <c r="Z32" s="1008"/>
      <c r="AA32" s="1008"/>
      <c r="AB32" s="1008"/>
      <c r="AC32" s="1008"/>
      <c r="AD32" s="1008"/>
      <c r="AE32" s="1008"/>
      <c r="AF32" s="1008"/>
      <c r="AG32" s="1011"/>
    </row>
    <row r="33" spans="2:33" ht="17.100000000000001" customHeight="1" x14ac:dyDescent="0.4">
      <c r="B33" s="1012" t="s">
        <v>498</v>
      </c>
      <c r="C33" s="1012"/>
      <c r="D33" s="1012"/>
      <c r="E33" s="1012"/>
      <c r="F33" s="1012"/>
      <c r="G33" s="1012"/>
      <c r="H33" s="1012"/>
      <c r="I33" s="1012"/>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row>
    <row r="34" spans="2:33" ht="17.100000000000001" customHeight="1" x14ac:dyDescent="0.4">
      <c r="B34" s="1013"/>
      <c r="C34" s="1013"/>
      <c r="D34" s="1013"/>
      <c r="E34" s="1013"/>
      <c r="F34" s="1013"/>
      <c r="G34" s="1013"/>
      <c r="H34" s="1013"/>
      <c r="I34" s="1013"/>
      <c r="J34" s="1013"/>
      <c r="K34" s="1013"/>
      <c r="L34" s="1013"/>
      <c r="M34" s="1013"/>
      <c r="N34" s="1013"/>
      <c r="O34" s="1013"/>
      <c r="P34" s="1013"/>
      <c r="Q34" s="1013"/>
      <c r="R34" s="1013"/>
      <c r="S34" s="1013"/>
      <c r="T34" s="1013"/>
      <c r="U34" s="1013"/>
      <c r="V34" s="1013"/>
      <c r="W34" s="1013"/>
      <c r="X34" s="1013"/>
      <c r="Y34" s="1013"/>
      <c r="Z34" s="1013"/>
      <c r="AA34" s="1013"/>
      <c r="AB34" s="1013"/>
      <c r="AC34" s="1013"/>
      <c r="AD34" s="1013"/>
      <c r="AE34" s="1013"/>
      <c r="AF34" s="1013"/>
      <c r="AG34" s="1013"/>
    </row>
    <row r="35" spans="2:33" ht="17.100000000000001" customHeight="1" x14ac:dyDescent="0.4">
      <c r="B35" s="1013" t="s">
        <v>499</v>
      </c>
      <c r="C35" s="1013"/>
      <c r="D35" s="1013"/>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3"/>
    </row>
    <row r="36" spans="2:33" ht="17.100000000000001" customHeight="1" x14ac:dyDescent="0.4">
      <c r="B36" s="1013"/>
      <c r="C36" s="1013"/>
      <c r="D36" s="1013"/>
      <c r="E36" s="1013"/>
      <c r="F36" s="1013"/>
      <c r="G36" s="1013"/>
      <c r="H36" s="1013"/>
      <c r="I36" s="1013"/>
      <c r="J36" s="1013"/>
      <c r="K36" s="1013"/>
      <c r="L36" s="1013"/>
      <c r="M36" s="1013"/>
      <c r="N36" s="1013"/>
      <c r="O36" s="1013"/>
      <c r="P36" s="1013"/>
      <c r="Q36" s="1013"/>
      <c r="R36" s="1013"/>
      <c r="S36" s="1013"/>
      <c r="T36" s="1013"/>
      <c r="U36" s="1013"/>
      <c r="V36" s="1013"/>
      <c r="W36" s="1013"/>
      <c r="X36" s="1013"/>
      <c r="Y36" s="1013"/>
      <c r="Z36" s="1013"/>
      <c r="AA36" s="1013"/>
      <c r="AB36" s="1013"/>
      <c r="AC36" s="1013"/>
      <c r="AD36" s="1013"/>
      <c r="AE36" s="1013"/>
      <c r="AF36" s="1013"/>
      <c r="AG36" s="1013"/>
    </row>
    <row r="37" spans="2:33" ht="15" customHeight="1" x14ac:dyDescent="0.4">
      <c r="B37" s="455"/>
      <c r="C37" s="455"/>
      <c r="D37" s="455"/>
      <c r="E37" s="455"/>
      <c r="F37" s="455"/>
      <c r="G37" s="456"/>
      <c r="H37" s="456"/>
      <c r="I37" s="456"/>
      <c r="J37" s="456"/>
      <c r="K37" s="456"/>
      <c r="L37" s="456"/>
      <c r="M37" s="456"/>
      <c r="N37" s="455"/>
      <c r="O37" s="455"/>
      <c r="P37" s="455"/>
      <c r="Q37" s="455"/>
      <c r="R37" s="455"/>
      <c r="S37" s="455"/>
      <c r="T37" s="455"/>
      <c r="U37" s="455"/>
      <c r="V37" s="455"/>
      <c r="W37" s="455"/>
      <c r="X37" s="455"/>
      <c r="Y37" s="455"/>
      <c r="Z37" s="455"/>
      <c r="AA37" s="455"/>
      <c r="AB37" s="455"/>
      <c r="AC37" s="455"/>
      <c r="AD37" s="455"/>
      <c r="AE37" s="455"/>
      <c r="AF37" s="455"/>
      <c r="AG37" s="455"/>
    </row>
    <row r="38" spans="2:33" ht="21" customHeight="1" x14ac:dyDescent="0.4">
      <c r="B38" s="1013" t="s">
        <v>500</v>
      </c>
      <c r="C38" s="1013"/>
      <c r="D38" s="1013"/>
      <c r="E38" s="1013"/>
      <c r="F38" s="1013"/>
      <c r="G38" s="1013"/>
      <c r="H38" s="1013"/>
      <c r="I38" s="1013"/>
      <c r="J38" s="1013"/>
      <c r="K38" s="1013"/>
      <c r="L38" s="1013"/>
      <c r="M38" s="1013"/>
      <c r="N38" s="1013"/>
      <c r="O38" s="1013"/>
      <c r="P38" s="1013"/>
      <c r="Q38" s="1013"/>
      <c r="R38" s="1013"/>
      <c r="S38" s="1013"/>
      <c r="T38" s="1013"/>
      <c r="U38" s="1013"/>
      <c r="V38" s="1013"/>
      <c r="W38" s="1013"/>
      <c r="X38" s="1013"/>
      <c r="Y38" s="1013"/>
      <c r="Z38" s="1013"/>
      <c r="AA38" s="1013"/>
      <c r="AB38" s="1013"/>
      <c r="AC38" s="1013"/>
      <c r="AD38" s="1013"/>
      <c r="AE38" s="1013"/>
      <c r="AF38" s="1013"/>
      <c r="AG38" s="1013"/>
    </row>
    <row r="39" spans="2:33" ht="21" customHeight="1" x14ac:dyDescent="0.4">
      <c r="B39" s="1013"/>
      <c r="C39" s="1013"/>
      <c r="D39" s="1013"/>
      <c r="E39" s="1013"/>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3"/>
      <c r="AG39" s="1013"/>
    </row>
    <row r="40" spans="2:33" ht="21" customHeight="1" x14ac:dyDescent="0.4">
      <c r="B40" s="1013"/>
      <c r="C40" s="1013"/>
      <c r="D40" s="1013"/>
      <c r="E40" s="1013"/>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row>
    <row r="41" spans="2:33" ht="21" customHeight="1" x14ac:dyDescent="0.4">
      <c r="B41" s="1013"/>
      <c r="C41" s="1013"/>
      <c r="D41" s="1013"/>
      <c r="E41" s="1013"/>
      <c r="F41" s="1013"/>
      <c r="G41" s="1013"/>
      <c r="H41" s="1013"/>
      <c r="I41" s="1013"/>
      <c r="J41" s="1013"/>
      <c r="K41" s="1013"/>
      <c r="L41" s="1013"/>
      <c r="M41" s="1013"/>
      <c r="N41" s="1013"/>
      <c r="O41" s="1013"/>
      <c r="P41" s="1013"/>
      <c r="Q41" s="1013"/>
      <c r="R41" s="1013"/>
      <c r="S41" s="1013"/>
      <c r="T41" s="1013"/>
      <c r="U41" s="1013"/>
      <c r="V41" s="1013"/>
      <c r="W41" s="1013"/>
      <c r="X41" s="1013"/>
      <c r="Y41" s="1013"/>
      <c r="Z41" s="1013"/>
      <c r="AA41" s="1013"/>
      <c r="AB41" s="1013"/>
      <c r="AC41" s="1013"/>
      <c r="AD41" s="1013"/>
      <c r="AE41" s="1013"/>
      <c r="AF41" s="1013"/>
      <c r="AG41" s="1013"/>
    </row>
    <row r="42" spans="2:33" ht="21" customHeight="1" x14ac:dyDescent="0.4">
      <c r="B42" s="1013"/>
      <c r="C42" s="1013"/>
      <c r="D42" s="1013"/>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row>
    <row r="43" spans="2:33" ht="21" customHeight="1" x14ac:dyDescent="0.4">
      <c r="B43" s="1013"/>
      <c r="C43" s="1013"/>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c r="AG43" s="1013"/>
    </row>
    <row r="44" spans="2:33" ht="21" customHeight="1" x14ac:dyDescent="0.4">
      <c r="B44" s="1013"/>
      <c r="C44" s="1013"/>
      <c r="D44" s="1013"/>
      <c r="E44" s="1013"/>
      <c r="F44" s="1013"/>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3"/>
      <c r="AC44" s="1013"/>
      <c r="AD44" s="1013"/>
      <c r="AE44" s="1013"/>
      <c r="AF44" s="1013"/>
      <c r="AG44" s="1013"/>
    </row>
    <row r="45" spans="2:33" ht="21" customHeight="1" x14ac:dyDescent="0.4">
      <c r="B45" s="1013"/>
      <c r="C45" s="1013"/>
      <c r="D45" s="1013"/>
      <c r="E45" s="1013"/>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1013"/>
      <c r="AB45" s="1013"/>
      <c r="AC45" s="1013"/>
      <c r="AD45" s="1013"/>
      <c r="AE45" s="1013"/>
      <c r="AF45" s="1013"/>
      <c r="AG45" s="1013"/>
    </row>
    <row r="46" spans="2:33" ht="21" customHeight="1" x14ac:dyDescent="0.4">
      <c r="B46" s="1013"/>
      <c r="C46" s="1013"/>
      <c r="D46" s="1013"/>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c r="AE46" s="1013"/>
      <c r="AF46" s="1013"/>
      <c r="AG46" s="1013"/>
    </row>
    <row r="47" spans="2:33" ht="21" customHeight="1" x14ac:dyDescent="0.4">
      <c r="B47" s="1013"/>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row>
    <row r="48" spans="2:33" ht="16.5" customHeight="1" x14ac:dyDescent="0.4">
      <c r="B48" s="1013"/>
      <c r="C48" s="1013"/>
      <c r="D48" s="1013"/>
      <c r="E48" s="1013"/>
      <c r="F48" s="1013"/>
      <c r="G48" s="1013"/>
      <c r="H48" s="1013"/>
      <c r="I48" s="1013"/>
      <c r="J48" s="1013"/>
      <c r="K48" s="1013"/>
      <c r="L48" s="1013"/>
      <c r="M48" s="1013"/>
      <c r="N48" s="1013"/>
      <c r="O48" s="1013"/>
      <c r="P48" s="1013"/>
      <c r="Q48" s="1013"/>
      <c r="R48" s="1013"/>
      <c r="S48" s="1013"/>
      <c r="T48" s="1013"/>
      <c r="U48" s="1013"/>
      <c r="V48" s="1013"/>
      <c r="W48" s="1013"/>
      <c r="X48" s="1013"/>
      <c r="Y48" s="1013"/>
      <c r="Z48" s="1013"/>
      <c r="AA48" s="1013"/>
      <c r="AB48" s="1013"/>
      <c r="AC48" s="1013"/>
      <c r="AD48" s="1013"/>
      <c r="AE48" s="1013"/>
      <c r="AF48" s="1013"/>
      <c r="AG48" s="1013"/>
    </row>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row r="350" ht="21" customHeight="1" x14ac:dyDescent="0.4"/>
    <row r="351" ht="21" customHeight="1" x14ac:dyDescent="0.4"/>
    <row r="352" ht="21" customHeight="1" x14ac:dyDescent="0.4"/>
    <row r="353" ht="21" customHeight="1" x14ac:dyDescent="0.4"/>
    <row r="354" ht="21" customHeight="1" x14ac:dyDescent="0.4"/>
    <row r="355" ht="21" customHeight="1" x14ac:dyDescent="0.4"/>
    <row r="356" ht="21" customHeight="1" x14ac:dyDescent="0.4"/>
  </sheetData>
  <mergeCells count="101">
    <mergeCell ref="B10:M10"/>
    <mergeCell ref="N10:AG10"/>
    <mergeCell ref="B11:F13"/>
    <mergeCell ref="G11:M13"/>
    <mergeCell ref="N11:R13"/>
    <mergeCell ref="S11:W13"/>
    <mergeCell ref="X11:AB13"/>
    <mergeCell ref="AC11:AG13"/>
    <mergeCell ref="Z2:AH2"/>
    <mergeCell ref="B4:AG4"/>
    <mergeCell ref="B5:AG5"/>
    <mergeCell ref="B7:M7"/>
    <mergeCell ref="N7:AG7"/>
    <mergeCell ref="B8:M8"/>
    <mergeCell ref="N8:AG8"/>
    <mergeCell ref="B9:M9"/>
    <mergeCell ref="N9:AG9"/>
    <mergeCell ref="B15:F15"/>
    <mergeCell ref="G15:M15"/>
    <mergeCell ref="N15:R15"/>
    <mergeCell ref="S15:W15"/>
    <mergeCell ref="X15:AB15"/>
    <mergeCell ref="AC15:AG15"/>
    <mergeCell ref="B14:F14"/>
    <mergeCell ref="G14:M14"/>
    <mergeCell ref="N14:R14"/>
    <mergeCell ref="S14:W14"/>
    <mergeCell ref="X14:AB14"/>
    <mergeCell ref="AC14:AG14"/>
    <mergeCell ref="B17:F17"/>
    <mergeCell ref="G17:M17"/>
    <mergeCell ref="N17:R17"/>
    <mergeCell ref="S17:W17"/>
    <mergeCell ref="X17:AB17"/>
    <mergeCell ref="AC17:AG17"/>
    <mergeCell ref="B16:F16"/>
    <mergeCell ref="G16:M16"/>
    <mergeCell ref="N16:R16"/>
    <mergeCell ref="S16:W16"/>
    <mergeCell ref="X16:AB16"/>
    <mergeCell ref="AC16:AG16"/>
    <mergeCell ref="B19:F19"/>
    <mergeCell ref="G19:M19"/>
    <mergeCell ref="N19:R19"/>
    <mergeCell ref="S19:W19"/>
    <mergeCell ref="X19:AB19"/>
    <mergeCell ref="AC19:AG19"/>
    <mergeCell ref="B18:F18"/>
    <mergeCell ref="G18:M18"/>
    <mergeCell ref="N18:R18"/>
    <mergeCell ref="S18:W18"/>
    <mergeCell ref="X18:AB18"/>
    <mergeCell ref="AC18:AG18"/>
    <mergeCell ref="B21:F21"/>
    <mergeCell ref="G21:M21"/>
    <mergeCell ref="N21:R21"/>
    <mergeCell ref="S21:W21"/>
    <mergeCell ref="X21:AB21"/>
    <mergeCell ref="AC21:AG21"/>
    <mergeCell ref="B20:F20"/>
    <mergeCell ref="G20:M20"/>
    <mergeCell ref="N20:R20"/>
    <mergeCell ref="S20:W20"/>
    <mergeCell ref="X20:AB20"/>
    <mergeCell ref="AC20:AG20"/>
    <mergeCell ref="B23:F23"/>
    <mergeCell ref="G23:M23"/>
    <mergeCell ref="N23:R23"/>
    <mergeCell ref="S23:W23"/>
    <mergeCell ref="X23:AB23"/>
    <mergeCell ref="AC23:AG23"/>
    <mergeCell ref="B22:F22"/>
    <mergeCell ref="G22:M22"/>
    <mergeCell ref="N22:R22"/>
    <mergeCell ref="S22:W22"/>
    <mergeCell ref="X22:AB22"/>
    <mergeCell ref="AC22:AG22"/>
    <mergeCell ref="B32:I32"/>
    <mergeCell ref="J32:Q32"/>
    <mergeCell ref="R32:AG32"/>
    <mergeCell ref="B33:AG34"/>
    <mergeCell ref="B35:AG36"/>
    <mergeCell ref="B38:AG48"/>
    <mergeCell ref="B27:Q28"/>
    <mergeCell ref="R27:AG28"/>
    <mergeCell ref="B30:I31"/>
    <mergeCell ref="J30:Q31"/>
    <mergeCell ref="R30:AG30"/>
    <mergeCell ref="R31:AG31"/>
    <mergeCell ref="B25:F25"/>
    <mergeCell ref="G25:M25"/>
    <mergeCell ref="N25:R25"/>
    <mergeCell ref="S25:W25"/>
    <mergeCell ref="X25:AB25"/>
    <mergeCell ref="AC25:AG25"/>
    <mergeCell ref="B24:F24"/>
    <mergeCell ref="G24:M24"/>
    <mergeCell ref="N24:R24"/>
    <mergeCell ref="S24:W24"/>
    <mergeCell ref="X24:AB24"/>
    <mergeCell ref="AC24:AG24"/>
  </mergeCells>
  <phoneticPr fontId="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3"/>
  <sheetViews>
    <sheetView showGridLines="0" view="pageBreakPreview" topLeftCell="A25" zoomScaleNormal="75" zoomScaleSheetLayoutView="100" workbookViewId="0">
      <selection activeCell="S13" sqref="S13:AL13"/>
    </sheetView>
  </sheetViews>
  <sheetFormatPr defaultRowHeight="21.2" customHeight="1" x14ac:dyDescent="0.4"/>
  <cols>
    <col min="1" max="1" width="9" style="361"/>
    <col min="2" max="2" width="3.625" style="361" customWidth="1"/>
    <col min="3" max="42" width="2.625" style="361" customWidth="1"/>
    <col min="43" max="16384" width="9" style="361"/>
  </cols>
  <sheetData>
    <row r="1" spans="2:38" ht="21.2" customHeight="1" x14ac:dyDescent="0.4">
      <c r="B1" s="1121" t="s">
        <v>380</v>
      </c>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row>
    <row r="2" spans="2:38" ht="21.2" customHeight="1" x14ac:dyDescent="0.4">
      <c r="B2" s="1076" t="s">
        <v>379</v>
      </c>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6"/>
      <c r="AJ2" s="1076"/>
      <c r="AK2" s="1076"/>
      <c r="AL2" s="1076"/>
    </row>
    <row r="3" spans="2:38" ht="21.2" customHeight="1" thickBot="1" x14ac:dyDescent="0.45">
      <c r="B3" s="1076" t="s">
        <v>378</v>
      </c>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row>
    <row r="4" spans="2:38" ht="21.2" customHeight="1" x14ac:dyDescent="0.4">
      <c r="B4" s="1122" t="s">
        <v>377</v>
      </c>
      <c r="C4" s="1123"/>
      <c r="D4" s="1123"/>
      <c r="E4" s="1123"/>
      <c r="F4" s="1123"/>
      <c r="G4" s="1123"/>
      <c r="H4" s="1123"/>
      <c r="I4" s="1123"/>
      <c r="J4" s="1123"/>
      <c r="K4" s="1123"/>
      <c r="L4" s="1124"/>
      <c r="M4" s="1125" t="s">
        <v>376</v>
      </c>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7"/>
    </row>
    <row r="5" spans="2:38" ht="21.2" customHeight="1" x14ac:dyDescent="0.4">
      <c r="B5" s="1077" t="s">
        <v>375</v>
      </c>
      <c r="C5" s="1078"/>
      <c r="D5" s="1078"/>
      <c r="E5" s="1078"/>
      <c r="F5" s="1078"/>
      <c r="G5" s="1078"/>
      <c r="H5" s="1078"/>
      <c r="I5" s="1078"/>
      <c r="J5" s="1078"/>
      <c r="K5" s="1078"/>
      <c r="L5" s="1079"/>
      <c r="M5" s="1080"/>
      <c r="N5" s="1081"/>
      <c r="O5" s="1081"/>
      <c r="P5" s="1081"/>
      <c r="Q5" s="1081"/>
      <c r="R5" s="1081"/>
      <c r="S5" s="1081"/>
      <c r="T5" s="1081"/>
      <c r="U5" s="1081"/>
      <c r="V5" s="1081"/>
      <c r="W5" s="1081"/>
      <c r="X5" s="1081"/>
      <c r="Y5" s="1081"/>
      <c r="Z5" s="1081"/>
      <c r="AA5" s="1081"/>
      <c r="AB5" s="1081"/>
      <c r="AC5" s="1081"/>
      <c r="AD5" s="1081"/>
      <c r="AE5" s="1081"/>
      <c r="AF5" s="1081"/>
      <c r="AG5" s="1081"/>
      <c r="AH5" s="1081"/>
      <c r="AI5" s="1081"/>
      <c r="AJ5" s="1081"/>
      <c r="AK5" s="1081"/>
      <c r="AL5" s="1082"/>
    </row>
    <row r="6" spans="2:38" ht="30.75" customHeight="1" x14ac:dyDescent="0.4">
      <c r="B6" s="402"/>
      <c r="C6" s="1083" t="s">
        <v>374</v>
      </c>
      <c r="D6" s="1084"/>
      <c r="E6" s="1084"/>
      <c r="F6" s="1084"/>
      <c r="G6" s="1084"/>
      <c r="H6" s="1084"/>
      <c r="I6" s="1084"/>
      <c r="J6" s="1084"/>
      <c r="K6" s="1084"/>
      <c r="L6" s="1085"/>
      <c r="M6" s="401"/>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399"/>
    </row>
    <row r="7" spans="2:38" ht="21.2" customHeight="1" thickBot="1" x14ac:dyDescent="0.45">
      <c r="B7" s="1070" t="s">
        <v>373</v>
      </c>
      <c r="C7" s="1071"/>
      <c r="D7" s="1071"/>
      <c r="E7" s="1071"/>
      <c r="F7" s="1071"/>
      <c r="G7" s="1071"/>
      <c r="H7" s="1071"/>
      <c r="I7" s="1071"/>
      <c r="J7" s="1071"/>
      <c r="K7" s="1071"/>
      <c r="L7" s="1072"/>
      <c r="M7" s="1086"/>
      <c r="N7" s="1087"/>
      <c r="O7" s="1087"/>
      <c r="P7" s="1087"/>
      <c r="Q7" s="1087"/>
      <c r="R7" s="1087"/>
      <c r="S7" s="1087"/>
      <c r="T7" s="1087"/>
      <c r="U7" s="1087"/>
      <c r="V7" s="1087"/>
      <c r="W7" s="1087"/>
      <c r="X7" s="1087"/>
      <c r="Y7" s="1087"/>
      <c r="Z7" s="1087"/>
      <c r="AA7" s="1087"/>
      <c r="AB7" s="1087"/>
      <c r="AC7" s="1087"/>
      <c r="AD7" s="1087"/>
      <c r="AE7" s="1087"/>
      <c r="AF7" s="1087"/>
      <c r="AG7" s="1087"/>
      <c r="AH7" s="1087"/>
      <c r="AI7" s="1087"/>
      <c r="AJ7" s="1087"/>
      <c r="AK7" s="1087"/>
      <c r="AL7" s="1088"/>
    </row>
    <row r="8" spans="2:38" ht="40.5" customHeight="1" thickTop="1" x14ac:dyDescent="0.4">
      <c r="B8" s="1089" t="s">
        <v>372</v>
      </c>
      <c r="C8" s="1090"/>
      <c r="D8" s="1090"/>
      <c r="E8" s="1090"/>
      <c r="F8" s="1090"/>
      <c r="G8" s="1090"/>
      <c r="H8" s="1090"/>
      <c r="I8" s="1090"/>
      <c r="J8" s="1090"/>
      <c r="K8" s="1090"/>
      <c r="L8" s="1090"/>
      <c r="M8" s="1090"/>
      <c r="N8" s="1090"/>
      <c r="O8" s="1090"/>
      <c r="P8" s="1090"/>
      <c r="Q8" s="1090"/>
      <c r="R8" s="1091"/>
      <c r="S8" s="1092"/>
      <c r="T8" s="1092"/>
      <c r="U8" s="1092"/>
      <c r="V8" s="1092"/>
      <c r="W8" s="1092"/>
      <c r="X8" s="1092"/>
      <c r="Y8" s="1092"/>
      <c r="Z8" s="1092"/>
      <c r="AA8" s="1092"/>
      <c r="AB8" s="1092"/>
      <c r="AC8" s="1092"/>
      <c r="AD8" s="1092"/>
      <c r="AE8" s="1092"/>
      <c r="AF8" s="1092"/>
      <c r="AG8" s="1092"/>
      <c r="AH8" s="1092"/>
      <c r="AI8" s="1092"/>
      <c r="AJ8" s="1092"/>
      <c r="AK8" s="1092"/>
      <c r="AL8" s="1093"/>
    </row>
    <row r="9" spans="2:38" ht="21.2" customHeight="1" x14ac:dyDescent="0.4">
      <c r="B9" s="398"/>
      <c r="C9" s="1102" t="s">
        <v>371</v>
      </c>
      <c r="D9" s="1102"/>
      <c r="E9" s="1102"/>
      <c r="F9" s="1102"/>
      <c r="G9" s="1102"/>
      <c r="H9" s="1102"/>
      <c r="I9" s="1102"/>
      <c r="J9" s="1102"/>
      <c r="K9" s="1102"/>
      <c r="L9" s="1102"/>
      <c r="M9" s="1102"/>
      <c r="N9" s="1102"/>
      <c r="O9" s="1102"/>
      <c r="P9" s="1102"/>
      <c r="Q9" s="1102"/>
      <c r="R9" s="1102"/>
      <c r="S9" s="1131"/>
      <c r="T9" s="1131"/>
      <c r="U9" s="1131"/>
      <c r="V9" s="1131"/>
      <c r="W9" s="1131"/>
      <c r="X9" s="1131"/>
      <c r="Y9" s="1131"/>
      <c r="Z9" s="1131"/>
      <c r="AA9" s="1131"/>
      <c r="AB9" s="1131"/>
      <c r="AC9" s="1131"/>
      <c r="AD9" s="1131"/>
      <c r="AE9" s="1131"/>
      <c r="AF9" s="1131"/>
      <c r="AG9" s="1131"/>
      <c r="AH9" s="1131"/>
      <c r="AI9" s="1131"/>
      <c r="AJ9" s="1131"/>
      <c r="AK9" s="1131"/>
      <c r="AL9" s="1132"/>
    </row>
    <row r="10" spans="2:38" ht="40.5" customHeight="1" x14ac:dyDescent="0.4">
      <c r="B10" s="1133" t="s">
        <v>370</v>
      </c>
      <c r="C10" s="1134"/>
      <c r="D10" s="1134"/>
      <c r="E10" s="1134"/>
      <c r="F10" s="1134"/>
      <c r="G10" s="1134"/>
      <c r="H10" s="1134"/>
      <c r="I10" s="1134"/>
      <c r="J10" s="1134"/>
      <c r="K10" s="1134"/>
      <c r="L10" s="1134"/>
      <c r="M10" s="1134"/>
      <c r="N10" s="1134"/>
      <c r="O10" s="1134"/>
      <c r="P10" s="1134"/>
      <c r="Q10" s="1134"/>
      <c r="R10" s="1135"/>
      <c r="S10" s="1136"/>
      <c r="T10" s="1136"/>
      <c r="U10" s="1136"/>
      <c r="V10" s="1136"/>
      <c r="W10" s="1136"/>
      <c r="X10" s="1136"/>
      <c r="Y10" s="1136"/>
      <c r="Z10" s="1136"/>
      <c r="AA10" s="1136"/>
      <c r="AB10" s="1136"/>
      <c r="AC10" s="1136"/>
      <c r="AD10" s="1136"/>
      <c r="AE10" s="1136"/>
      <c r="AF10" s="1136"/>
      <c r="AG10" s="1136"/>
      <c r="AH10" s="1136"/>
      <c r="AI10" s="1136"/>
      <c r="AJ10" s="1136"/>
      <c r="AK10" s="1136"/>
      <c r="AL10" s="1137"/>
    </row>
    <row r="11" spans="2:38" ht="26.25" customHeight="1" x14ac:dyDescent="0.4">
      <c r="B11" s="1073" t="s">
        <v>369</v>
      </c>
      <c r="C11" s="1074"/>
      <c r="D11" s="1074"/>
      <c r="E11" s="1074"/>
      <c r="F11" s="1074"/>
      <c r="G11" s="1074"/>
      <c r="H11" s="1074"/>
      <c r="I11" s="1074"/>
      <c r="J11" s="1074"/>
      <c r="K11" s="1074"/>
      <c r="L11" s="1074"/>
      <c r="M11" s="1074"/>
      <c r="N11" s="1074"/>
      <c r="O11" s="1074"/>
      <c r="P11" s="1074"/>
      <c r="Q11" s="1074"/>
      <c r="R11" s="1075"/>
      <c r="S11" s="1128"/>
      <c r="T11" s="1129"/>
      <c r="U11" s="1129"/>
      <c r="V11" s="1129"/>
      <c r="W11" s="1129"/>
      <c r="X11" s="1129"/>
      <c r="Y11" s="1129"/>
      <c r="Z11" s="1129"/>
      <c r="AA11" s="1129"/>
      <c r="AB11" s="1129"/>
      <c r="AC11" s="1129"/>
      <c r="AD11" s="1129"/>
      <c r="AE11" s="1129"/>
      <c r="AF11" s="1129"/>
      <c r="AG11" s="1129"/>
      <c r="AH11" s="1129"/>
      <c r="AI11" s="1129"/>
      <c r="AJ11" s="1129"/>
      <c r="AK11" s="1129"/>
      <c r="AL11" s="1130"/>
    </row>
    <row r="12" spans="2:38" ht="26.25" customHeight="1" thickBot="1" x14ac:dyDescent="0.45">
      <c r="B12" s="1073" t="s">
        <v>368</v>
      </c>
      <c r="C12" s="1074"/>
      <c r="D12" s="1074"/>
      <c r="E12" s="1074"/>
      <c r="F12" s="1074"/>
      <c r="G12" s="1074"/>
      <c r="H12" s="1074"/>
      <c r="I12" s="1074"/>
      <c r="J12" s="1074"/>
      <c r="K12" s="1074"/>
      <c r="L12" s="1074"/>
      <c r="M12" s="1074"/>
      <c r="N12" s="1074"/>
      <c r="O12" s="1074"/>
      <c r="P12" s="1074"/>
      <c r="Q12" s="1074"/>
      <c r="R12" s="1075"/>
      <c r="S12" s="1094"/>
      <c r="T12" s="1095"/>
      <c r="U12" s="1095"/>
      <c r="V12" s="1095"/>
      <c r="W12" s="1095"/>
      <c r="X12" s="1095"/>
      <c r="Y12" s="1095"/>
      <c r="Z12" s="1095"/>
      <c r="AA12" s="1095"/>
      <c r="AB12" s="1095"/>
      <c r="AC12" s="1095"/>
      <c r="AD12" s="1095"/>
      <c r="AE12" s="1095"/>
      <c r="AF12" s="1095"/>
      <c r="AG12" s="1095"/>
      <c r="AH12" s="1095"/>
      <c r="AI12" s="1095"/>
      <c r="AJ12" s="1095"/>
      <c r="AK12" s="1095"/>
      <c r="AL12" s="1096"/>
    </row>
    <row r="13" spans="2:38" ht="26.25" customHeight="1" thickTop="1" thickBot="1" x14ac:dyDescent="0.45">
      <c r="B13" s="1115" t="s">
        <v>367</v>
      </c>
      <c r="C13" s="1116"/>
      <c r="D13" s="1116"/>
      <c r="E13" s="1116"/>
      <c r="F13" s="1116"/>
      <c r="G13" s="1116"/>
      <c r="H13" s="1116"/>
      <c r="I13" s="1116"/>
      <c r="J13" s="1116"/>
      <c r="K13" s="1116"/>
      <c r="L13" s="1116"/>
      <c r="M13" s="1116"/>
      <c r="N13" s="1116"/>
      <c r="O13" s="1116"/>
      <c r="P13" s="1116"/>
      <c r="Q13" s="1116"/>
      <c r="R13" s="1117"/>
      <c r="S13" s="1118" t="s">
        <v>505</v>
      </c>
      <c r="T13" s="1119"/>
      <c r="U13" s="1119"/>
      <c r="V13" s="1119"/>
      <c r="W13" s="1119"/>
      <c r="X13" s="1119"/>
      <c r="Y13" s="1119"/>
      <c r="Z13" s="1119"/>
      <c r="AA13" s="1119"/>
      <c r="AB13" s="1119"/>
      <c r="AC13" s="1119"/>
      <c r="AD13" s="1119"/>
      <c r="AE13" s="1119"/>
      <c r="AF13" s="1119"/>
      <c r="AG13" s="1119"/>
      <c r="AH13" s="1119"/>
      <c r="AI13" s="1119"/>
      <c r="AJ13" s="1119"/>
      <c r="AK13" s="1119"/>
      <c r="AL13" s="1120"/>
    </row>
    <row r="14" spans="2:38" ht="21.2" customHeight="1" thickTop="1" x14ac:dyDescent="0.4">
      <c r="B14" s="1097" t="s">
        <v>324</v>
      </c>
      <c r="C14" s="1098"/>
      <c r="D14" s="1098"/>
      <c r="E14" s="1098"/>
      <c r="F14" s="1098"/>
      <c r="G14" s="1098"/>
      <c r="H14" s="1098"/>
      <c r="I14" s="1098"/>
      <c r="J14" s="1098"/>
      <c r="K14" s="1098"/>
      <c r="L14" s="1098"/>
      <c r="M14" s="1098"/>
      <c r="N14" s="1098"/>
      <c r="O14" s="1098"/>
      <c r="P14" s="1098"/>
      <c r="Q14" s="1098"/>
      <c r="R14" s="1098"/>
      <c r="S14" s="1103" t="s">
        <v>366</v>
      </c>
      <c r="T14" s="1104"/>
      <c r="U14" s="1104"/>
      <c r="V14" s="1104"/>
      <c r="W14" s="1104"/>
      <c r="X14" s="1104"/>
      <c r="Y14" s="1104"/>
      <c r="Z14" s="1104"/>
      <c r="AA14" s="1104"/>
      <c r="AB14" s="1105"/>
      <c r="AC14" s="1103" t="s">
        <v>365</v>
      </c>
      <c r="AD14" s="1104"/>
      <c r="AE14" s="1104"/>
      <c r="AF14" s="1104"/>
      <c r="AG14" s="1104"/>
      <c r="AH14" s="1104"/>
      <c r="AI14" s="1104"/>
      <c r="AJ14" s="1104"/>
      <c r="AK14" s="1104"/>
      <c r="AL14" s="1112"/>
    </row>
    <row r="15" spans="2:38" ht="21.2" customHeight="1" x14ac:dyDescent="0.4">
      <c r="B15" s="1099"/>
      <c r="C15" s="1100"/>
      <c r="D15" s="1100"/>
      <c r="E15" s="1100"/>
      <c r="F15" s="1100"/>
      <c r="G15" s="1100"/>
      <c r="H15" s="1100"/>
      <c r="I15" s="1100"/>
      <c r="J15" s="1100"/>
      <c r="K15" s="1100"/>
      <c r="L15" s="1100"/>
      <c r="M15" s="1100"/>
      <c r="N15" s="1100"/>
      <c r="O15" s="1100"/>
      <c r="P15" s="1100"/>
      <c r="Q15" s="1100"/>
      <c r="R15" s="1100"/>
      <c r="S15" s="1106"/>
      <c r="T15" s="1107"/>
      <c r="U15" s="1107"/>
      <c r="V15" s="1107"/>
      <c r="W15" s="1107"/>
      <c r="X15" s="1107"/>
      <c r="Y15" s="1107"/>
      <c r="Z15" s="1107"/>
      <c r="AA15" s="1107"/>
      <c r="AB15" s="1108"/>
      <c r="AC15" s="1106"/>
      <c r="AD15" s="1107"/>
      <c r="AE15" s="1107"/>
      <c r="AF15" s="1107"/>
      <c r="AG15" s="1107"/>
      <c r="AH15" s="1107"/>
      <c r="AI15" s="1107"/>
      <c r="AJ15" s="1107"/>
      <c r="AK15" s="1107"/>
      <c r="AL15" s="1113"/>
    </row>
    <row r="16" spans="2:38" ht="21.2" customHeight="1" x14ac:dyDescent="0.4">
      <c r="B16" s="1099"/>
      <c r="C16" s="1100"/>
      <c r="D16" s="1100"/>
      <c r="E16" s="1100"/>
      <c r="F16" s="1100"/>
      <c r="G16" s="1100"/>
      <c r="H16" s="1100"/>
      <c r="I16" s="1100"/>
      <c r="J16" s="1100"/>
      <c r="K16" s="1100"/>
      <c r="L16" s="1100"/>
      <c r="M16" s="1100"/>
      <c r="N16" s="1100"/>
      <c r="O16" s="1100"/>
      <c r="P16" s="1100"/>
      <c r="Q16" s="1100"/>
      <c r="R16" s="1100"/>
      <c r="S16" s="1106"/>
      <c r="T16" s="1107"/>
      <c r="U16" s="1107"/>
      <c r="V16" s="1107"/>
      <c r="W16" s="1107"/>
      <c r="X16" s="1107"/>
      <c r="Y16" s="1107"/>
      <c r="Z16" s="1107"/>
      <c r="AA16" s="1107"/>
      <c r="AB16" s="1108"/>
      <c r="AC16" s="1106"/>
      <c r="AD16" s="1107"/>
      <c r="AE16" s="1107"/>
      <c r="AF16" s="1107"/>
      <c r="AG16" s="1107"/>
      <c r="AH16" s="1107"/>
      <c r="AI16" s="1107"/>
      <c r="AJ16" s="1107"/>
      <c r="AK16" s="1107"/>
      <c r="AL16" s="1113"/>
    </row>
    <row r="17" spans="2:38" ht="21.2" customHeight="1" x14ac:dyDescent="0.4">
      <c r="B17" s="1099"/>
      <c r="C17" s="1100"/>
      <c r="D17" s="1100"/>
      <c r="E17" s="1100"/>
      <c r="F17" s="1100"/>
      <c r="G17" s="1100"/>
      <c r="H17" s="1100"/>
      <c r="I17" s="1100"/>
      <c r="J17" s="1100"/>
      <c r="K17" s="1100"/>
      <c r="L17" s="1100"/>
      <c r="M17" s="1100"/>
      <c r="N17" s="1100"/>
      <c r="O17" s="1100"/>
      <c r="P17" s="1100"/>
      <c r="Q17" s="1100"/>
      <c r="R17" s="1100"/>
      <c r="S17" s="1106"/>
      <c r="T17" s="1107"/>
      <c r="U17" s="1107"/>
      <c r="V17" s="1107"/>
      <c r="W17" s="1107"/>
      <c r="X17" s="1107"/>
      <c r="Y17" s="1107"/>
      <c r="Z17" s="1107"/>
      <c r="AA17" s="1107"/>
      <c r="AB17" s="1108"/>
      <c r="AC17" s="1106"/>
      <c r="AD17" s="1107"/>
      <c r="AE17" s="1107"/>
      <c r="AF17" s="1107"/>
      <c r="AG17" s="1107"/>
      <c r="AH17" s="1107"/>
      <c r="AI17" s="1107"/>
      <c r="AJ17" s="1107"/>
      <c r="AK17" s="1107"/>
      <c r="AL17" s="1113"/>
    </row>
    <row r="18" spans="2:38" ht="44.25" customHeight="1" x14ac:dyDescent="0.4">
      <c r="B18" s="1101"/>
      <c r="C18" s="1102"/>
      <c r="D18" s="1102"/>
      <c r="E18" s="1102"/>
      <c r="F18" s="1102"/>
      <c r="G18" s="1102"/>
      <c r="H18" s="1102"/>
      <c r="I18" s="1102"/>
      <c r="J18" s="1102"/>
      <c r="K18" s="1102"/>
      <c r="L18" s="1102"/>
      <c r="M18" s="1102"/>
      <c r="N18" s="1102"/>
      <c r="O18" s="1102"/>
      <c r="P18" s="1102"/>
      <c r="Q18" s="1102"/>
      <c r="R18" s="1102"/>
      <c r="S18" s="1109"/>
      <c r="T18" s="1110"/>
      <c r="U18" s="1110"/>
      <c r="V18" s="1110"/>
      <c r="W18" s="1110"/>
      <c r="X18" s="1110"/>
      <c r="Y18" s="1110"/>
      <c r="Z18" s="1110"/>
      <c r="AA18" s="1110"/>
      <c r="AB18" s="1111"/>
      <c r="AC18" s="1109"/>
      <c r="AD18" s="1110"/>
      <c r="AE18" s="1110"/>
      <c r="AF18" s="1110"/>
      <c r="AG18" s="1110"/>
      <c r="AH18" s="1110"/>
      <c r="AI18" s="1110"/>
      <c r="AJ18" s="1110"/>
      <c r="AK18" s="1110"/>
      <c r="AL18" s="1114"/>
    </row>
    <row r="19" spans="2:38" ht="21.2" customHeight="1" x14ac:dyDescent="0.4">
      <c r="B19" s="397">
        <v>1</v>
      </c>
      <c r="C19" s="1066"/>
      <c r="D19" s="1066"/>
      <c r="E19" s="1066"/>
      <c r="F19" s="1066"/>
      <c r="G19" s="1066"/>
      <c r="H19" s="1066"/>
      <c r="I19" s="1066"/>
      <c r="J19" s="1066"/>
      <c r="K19" s="1066"/>
      <c r="L19" s="1066"/>
      <c r="M19" s="1066"/>
      <c r="N19" s="1066"/>
      <c r="O19" s="1066"/>
      <c r="P19" s="1066"/>
      <c r="Q19" s="1066"/>
      <c r="R19" s="1067"/>
      <c r="S19" s="1066"/>
      <c r="T19" s="1066"/>
      <c r="U19" s="1066"/>
      <c r="V19" s="1066"/>
      <c r="W19" s="1066"/>
      <c r="X19" s="1066"/>
      <c r="Y19" s="1066"/>
      <c r="Z19" s="1066"/>
      <c r="AA19" s="1066"/>
      <c r="AB19" s="1066"/>
      <c r="AC19" s="1067"/>
      <c r="AD19" s="1068"/>
      <c r="AE19" s="1068"/>
      <c r="AF19" s="1068"/>
      <c r="AG19" s="1068"/>
      <c r="AH19" s="1068"/>
      <c r="AI19" s="1068"/>
      <c r="AJ19" s="1068"/>
      <c r="AK19" s="1068"/>
      <c r="AL19" s="1069"/>
    </row>
    <row r="20" spans="2:38" ht="21.2" customHeight="1" x14ac:dyDescent="0.4">
      <c r="B20" s="397">
        <v>2</v>
      </c>
      <c r="C20" s="1066"/>
      <c r="D20" s="1066"/>
      <c r="E20" s="1066"/>
      <c r="F20" s="1066"/>
      <c r="G20" s="1066"/>
      <c r="H20" s="1066"/>
      <c r="I20" s="1066"/>
      <c r="J20" s="1066"/>
      <c r="K20" s="1066"/>
      <c r="L20" s="1066"/>
      <c r="M20" s="1066"/>
      <c r="N20" s="1066"/>
      <c r="O20" s="1066"/>
      <c r="P20" s="1066"/>
      <c r="Q20" s="1066"/>
      <c r="R20" s="1067"/>
      <c r="S20" s="1066"/>
      <c r="T20" s="1066"/>
      <c r="U20" s="1066"/>
      <c r="V20" s="1066"/>
      <c r="W20" s="1066"/>
      <c r="X20" s="1066"/>
      <c r="Y20" s="1066"/>
      <c r="Z20" s="1066"/>
      <c r="AA20" s="1066"/>
      <c r="AB20" s="1066"/>
      <c r="AC20" s="1067"/>
      <c r="AD20" s="1068"/>
      <c r="AE20" s="1068"/>
      <c r="AF20" s="1068"/>
      <c r="AG20" s="1068"/>
      <c r="AH20" s="1068"/>
      <c r="AI20" s="1068"/>
      <c r="AJ20" s="1068"/>
      <c r="AK20" s="1068"/>
      <c r="AL20" s="1069"/>
    </row>
    <row r="21" spans="2:38" ht="21.2" customHeight="1" x14ac:dyDescent="0.4">
      <c r="B21" s="397">
        <v>3</v>
      </c>
      <c r="C21" s="1066"/>
      <c r="D21" s="1066"/>
      <c r="E21" s="1066"/>
      <c r="F21" s="1066"/>
      <c r="G21" s="1066"/>
      <c r="H21" s="1066"/>
      <c r="I21" s="1066"/>
      <c r="J21" s="1066"/>
      <c r="K21" s="1066"/>
      <c r="L21" s="1066"/>
      <c r="M21" s="1066"/>
      <c r="N21" s="1066"/>
      <c r="O21" s="1066"/>
      <c r="P21" s="1066"/>
      <c r="Q21" s="1066"/>
      <c r="R21" s="1067"/>
      <c r="S21" s="1066"/>
      <c r="T21" s="1066"/>
      <c r="U21" s="1066"/>
      <c r="V21" s="1066"/>
      <c r="W21" s="1066"/>
      <c r="X21" s="1066"/>
      <c r="Y21" s="1066"/>
      <c r="Z21" s="1066"/>
      <c r="AA21" s="1066"/>
      <c r="AB21" s="1066"/>
      <c r="AC21" s="1067"/>
      <c r="AD21" s="1068"/>
      <c r="AE21" s="1068"/>
      <c r="AF21" s="1068"/>
      <c r="AG21" s="1068"/>
      <c r="AH21" s="1068"/>
      <c r="AI21" s="1068"/>
      <c r="AJ21" s="1068"/>
      <c r="AK21" s="1068"/>
      <c r="AL21" s="1069"/>
    </row>
    <row r="22" spans="2:38" ht="21.2" customHeight="1" x14ac:dyDescent="0.4">
      <c r="B22" s="397">
        <v>4</v>
      </c>
      <c r="C22" s="1066"/>
      <c r="D22" s="1066"/>
      <c r="E22" s="1066"/>
      <c r="F22" s="1066"/>
      <c r="G22" s="1066"/>
      <c r="H22" s="1066"/>
      <c r="I22" s="1066"/>
      <c r="J22" s="1066"/>
      <c r="K22" s="1066"/>
      <c r="L22" s="1066"/>
      <c r="M22" s="1066"/>
      <c r="N22" s="1066"/>
      <c r="O22" s="1066"/>
      <c r="P22" s="1066"/>
      <c r="Q22" s="1066"/>
      <c r="R22" s="1067"/>
      <c r="S22" s="1066"/>
      <c r="T22" s="1066"/>
      <c r="U22" s="1066"/>
      <c r="V22" s="1066"/>
      <c r="W22" s="1066"/>
      <c r="X22" s="1066"/>
      <c r="Y22" s="1066"/>
      <c r="Z22" s="1066"/>
      <c r="AA22" s="1066"/>
      <c r="AB22" s="1066"/>
      <c r="AC22" s="1067"/>
      <c r="AD22" s="1068"/>
      <c r="AE22" s="1068"/>
      <c r="AF22" s="1068"/>
      <c r="AG22" s="1068"/>
      <c r="AH22" s="1068"/>
      <c r="AI22" s="1068"/>
      <c r="AJ22" s="1068"/>
      <c r="AK22" s="1068"/>
      <c r="AL22" s="1069"/>
    </row>
    <row r="23" spans="2:38" ht="21.2" customHeight="1" x14ac:dyDescent="0.4">
      <c r="B23" s="397">
        <v>5</v>
      </c>
      <c r="C23" s="1066"/>
      <c r="D23" s="1066"/>
      <c r="E23" s="1066"/>
      <c r="F23" s="1066"/>
      <c r="G23" s="1066"/>
      <c r="H23" s="1066"/>
      <c r="I23" s="1066"/>
      <c r="J23" s="1066"/>
      <c r="K23" s="1066"/>
      <c r="L23" s="1066"/>
      <c r="M23" s="1066"/>
      <c r="N23" s="1066"/>
      <c r="O23" s="1066"/>
      <c r="P23" s="1066"/>
      <c r="Q23" s="1066"/>
      <c r="R23" s="1067"/>
      <c r="S23" s="1066"/>
      <c r="T23" s="1066"/>
      <c r="U23" s="1066"/>
      <c r="V23" s="1066"/>
      <c r="W23" s="1066"/>
      <c r="X23" s="1066"/>
      <c r="Y23" s="1066"/>
      <c r="Z23" s="1066"/>
      <c r="AA23" s="1066"/>
      <c r="AB23" s="1066"/>
      <c r="AC23" s="1067"/>
      <c r="AD23" s="1068"/>
      <c r="AE23" s="1068"/>
      <c r="AF23" s="1068"/>
      <c r="AG23" s="1068"/>
      <c r="AH23" s="1068"/>
      <c r="AI23" s="1068"/>
      <c r="AJ23" s="1068"/>
      <c r="AK23" s="1068"/>
      <c r="AL23" s="1069"/>
    </row>
    <row r="24" spans="2:38" ht="21.2" customHeight="1" x14ac:dyDescent="0.4">
      <c r="B24" s="397">
        <v>6</v>
      </c>
      <c r="C24" s="1066"/>
      <c r="D24" s="1066"/>
      <c r="E24" s="1066"/>
      <c r="F24" s="1066"/>
      <c r="G24" s="1066"/>
      <c r="H24" s="1066"/>
      <c r="I24" s="1066"/>
      <c r="J24" s="1066"/>
      <c r="K24" s="1066"/>
      <c r="L24" s="1066"/>
      <c r="M24" s="1066"/>
      <c r="N24" s="1066"/>
      <c r="O24" s="1066"/>
      <c r="P24" s="1066"/>
      <c r="Q24" s="1066"/>
      <c r="R24" s="1067"/>
      <c r="S24" s="1066"/>
      <c r="T24" s="1066"/>
      <c r="U24" s="1066"/>
      <c r="V24" s="1066"/>
      <c r="W24" s="1066"/>
      <c r="X24" s="1066"/>
      <c r="Y24" s="1066"/>
      <c r="Z24" s="1066"/>
      <c r="AA24" s="1066"/>
      <c r="AB24" s="1066"/>
      <c r="AC24" s="1067"/>
      <c r="AD24" s="1068"/>
      <c r="AE24" s="1068"/>
      <c r="AF24" s="1068"/>
      <c r="AG24" s="1068"/>
      <c r="AH24" s="1068"/>
      <c r="AI24" s="1068"/>
      <c r="AJ24" s="1068"/>
      <c r="AK24" s="1068"/>
      <c r="AL24" s="1069"/>
    </row>
    <row r="25" spans="2:38" ht="21.2" customHeight="1" x14ac:dyDescent="0.4">
      <c r="B25" s="397">
        <v>7</v>
      </c>
      <c r="C25" s="1066"/>
      <c r="D25" s="1066"/>
      <c r="E25" s="1066"/>
      <c r="F25" s="1066"/>
      <c r="G25" s="1066"/>
      <c r="H25" s="1066"/>
      <c r="I25" s="1066"/>
      <c r="J25" s="1066"/>
      <c r="K25" s="1066"/>
      <c r="L25" s="1066"/>
      <c r="M25" s="1066"/>
      <c r="N25" s="1066"/>
      <c r="O25" s="1066"/>
      <c r="P25" s="1066"/>
      <c r="Q25" s="1066"/>
      <c r="R25" s="1067"/>
      <c r="S25" s="1066"/>
      <c r="T25" s="1066"/>
      <c r="U25" s="1066"/>
      <c r="V25" s="1066"/>
      <c r="W25" s="1066"/>
      <c r="X25" s="1066"/>
      <c r="Y25" s="1066"/>
      <c r="Z25" s="1066"/>
      <c r="AA25" s="1066"/>
      <c r="AB25" s="1066"/>
      <c r="AC25" s="1067"/>
      <c r="AD25" s="1068"/>
      <c r="AE25" s="1068"/>
      <c r="AF25" s="1068"/>
      <c r="AG25" s="1068"/>
      <c r="AH25" s="1068"/>
      <c r="AI25" s="1068"/>
      <c r="AJ25" s="1068"/>
      <c r="AK25" s="1068"/>
      <c r="AL25" s="1069"/>
    </row>
    <row r="26" spans="2:38" ht="21.2" customHeight="1" x14ac:dyDescent="0.4">
      <c r="B26" s="397">
        <v>8</v>
      </c>
      <c r="C26" s="1066"/>
      <c r="D26" s="1066"/>
      <c r="E26" s="1066"/>
      <c r="F26" s="1066"/>
      <c r="G26" s="1066"/>
      <c r="H26" s="1066"/>
      <c r="I26" s="1066"/>
      <c r="J26" s="1066"/>
      <c r="K26" s="1066"/>
      <c r="L26" s="1066"/>
      <c r="M26" s="1066"/>
      <c r="N26" s="1066"/>
      <c r="O26" s="1066"/>
      <c r="P26" s="1066"/>
      <c r="Q26" s="1066"/>
      <c r="R26" s="1067"/>
      <c r="S26" s="1066"/>
      <c r="T26" s="1066"/>
      <c r="U26" s="1066"/>
      <c r="V26" s="1066"/>
      <c r="W26" s="1066"/>
      <c r="X26" s="1066"/>
      <c r="Y26" s="1066"/>
      <c r="Z26" s="1066"/>
      <c r="AA26" s="1066"/>
      <c r="AB26" s="1066"/>
      <c r="AC26" s="1067"/>
      <c r="AD26" s="1068"/>
      <c r="AE26" s="1068"/>
      <c r="AF26" s="1068"/>
      <c r="AG26" s="1068"/>
      <c r="AH26" s="1068"/>
      <c r="AI26" s="1068"/>
      <c r="AJ26" s="1068"/>
      <c r="AK26" s="1068"/>
      <c r="AL26" s="1069"/>
    </row>
    <row r="27" spans="2:38" ht="21.2" customHeight="1" x14ac:dyDescent="0.4">
      <c r="B27" s="397">
        <v>9</v>
      </c>
      <c r="C27" s="1066"/>
      <c r="D27" s="1066"/>
      <c r="E27" s="1066"/>
      <c r="F27" s="1066"/>
      <c r="G27" s="1066"/>
      <c r="H27" s="1066"/>
      <c r="I27" s="1066"/>
      <c r="J27" s="1066"/>
      <c r="K27" s="1066"/>
      <c r="L27" s="1066"/>
      <c r="M27" s="1066"/>
      <c r="N27" s="1066"/>
      <c r="O27" s="1066"/>
      <c r="P27" s="1066"/>
      <c r="Q27" s="1066"/>
      <c r="R27" s="1067"/>
      <c r="S27" s="1066"/>
      <c r="T27" s="1066"/>
      <c r="U27" s="1066"/>
      <c r="V27" s="1066"/>
      <c r="W27" s="1066"/>
      <c r="X27" s="1066"/>
      <c r="Y27" s="1066"/>
      <c r="Z27" s="1066"/>
      <c r="AA27" s="1066"/>
      <c r="AB27" s="1066"/>
      <c r="AC27" s="1067"/>
      <c r="AD27" s="1068"/>
      <c r="AE27" s="1068"/>
      <c r="AF27" s="1068"/>
      <c r="AG27" s="1068"/>
      <c r="AH27" s="1068"/>
      <c r="AI27" s="1068"/>
      <c r="AJ27" s="1068"/>
      <c r="AK27" s="1068"/>
      <c r="AL27" s="1069"/>
    </row>
    <row r="28" spans="2:38" ht="21.2" customHeight="1" x14ac:dyDescent="0.4">
      <c r="B28" s="397">
        <v>10</v>
      </c>
      <c r="C28" s="1066"/>
      <c r="D28" s="1066"/>
      <c r="E28" s="1066"/>
      <c r="F28" s="1066"/>
      <c r="G28" s="1066"/>
      <c r="H28" s="1066"/>
      <c r="I28" s="1066"/>
      <c r="J28" s="1066"/>
      <c r="K28" s="1066"/>
      <c r="L28" s="1066"/>
      <c r="M28" s="1066"/>
      <c r="N28" s="1066"/>
      <c r="O28" s="1066"/>
      <c r="P28" s="1066"/>
      <c r="Q28" s="1066"/>
      <c r="R28" s="1067"/>
      <c r="S28" s="1066"/>
      <c r="T28" s="1066"/>
      <c r="U28" s="1066"/>
      <c r="V28" s="1066"/>
      <c r="W28" s="1066"/>
      <c r="X28" s="1066"/>
      <c r="Y28" s="1066"/>
      <c r="Z28" s="1066"/>
      <c r="AA28" s="1066"/>
      <c r="AB28" s="1066"/>
      <c r="AC28" s="1067"/>
      <c r="AD28" s="1068"/>
      <c r="AE28" s="1068"/>
      <c r="AF28" s="1068"/>
      <c r="AG28" s="1068"/>
      <c r="AH28" s="1068"/>
      <c r="AI28" s="1068"/>
      <c r="AJ28" s="1068"/>
      <c r="AK28" s="1068"/>
      <c r="AL28" s="1069"/>
    </row>
    <row r="29" spans="2:38" ht="21.2" customHeight="1" x14ac:dyDescent="0.4">
      <c r="B29" s="397">
        <v>11</v>
      </c>
      <c r="C29" s="1066"/>
      <c r="D29" s="1066"/>
      <c r="E29" s="1066"/>
      <c r="F29" s="1066"/>
      <c r="G29" s="1066"/>
      <c r="H29" s="1066"/>
      <c r="I29" s="1066"/>
      <c r="J29" s="1066"/>
      <c r="K29" s="1066"/>
      <c r="L29" s="1066"/>
      <c r="M29" s="1066"/>
      <c r="N29" s="1066"/>
      <c r="O29" s="1066"/>
      <c r="P29" s="1066"/>
      <c r="Q29" s="1066"/>
      <c r="R29" s="1067"/>
      <c r="S29" s="1066"/>
      <c r="T29" s="1066"/>
      <c r="U29" s="1066"/>
      <c r="V29" s="1066"/>
      <c r="W29" s="1066"/>
      <c r="X29" s="1066"/>
      <c r="Y29" s="1066"/>
      <c r="Z29" s="1066"/>
      <c r="AA29" s="1066"/>
      <c r="AB29" s="1066"/>
      <c r="AC29" s="1067"/>
      <c r="AD29" s="1068"/>
      <c r="AE29" s="1068"/>
      <c r="AF29" s="1068"/>
      <c r="AG29" s="1068"/>
      <c r="AH29" s="1068"/>
      <c r="AI29" s="1068"/>
      <c r="AJ29" s="1068"/>
      <c r="AK29" s="1068"/>
      <c r="AL29" s="1069"/>
    </row>
    <row r="30" spans="2:38" ht="21.2" customHeight="1" x14ac:dyDescent="0.4">
      <c r="B30" s="397">
        <v>12</v>
      </c>
      <c r="C30" s="1066"/>
      <c r="D30" s="1066"/>
      <c r="E30" s="1066"/>
      <c r="F30" s="1066"/>
      <c r="G30" s="1066"/>
      <c r="H30" s="1066"/>
      <c r="I30" s="1066"/>
      <c r="J30" s="1066"/>
      <c r="K30" s="1066"/>
      <c r="L30" s="1066"/>
      <c r="M30" s="1066"/>
      <c r="N30" s="1066"/>
      <c r="O30" s="1066"/>
      <c r="P30" s="1066"/>
      <c r="Q30" s="1066"/>
      <c r="R30" s="1067"/>
      <c r="S30" s="1066"/>
      <c r="T30" s="1066"/>
      <c r="U30" s="1066"/>
      <c r="V30" s="1066"/>
      <c r="W30" s="1066"/>
      <c r="X30" s="1066"/>
      <c r="Y30" s="1066"/>
      <c r="Z30" s="1066"/>
      <c r="AA30" s="1066"/>
      <c r="AB30" s="1066"/>
      <c r="AC30" s="1067"/>
      <c r="AD30" s="1068"/>
      <c r="AE30" s="1068"/>
      <c r="AF30" s="1068"/>
      <c r="AG30" s="1068"/>
      <c r="AH30" s="1068"/>
      <c r="AI30" s="1068"/>
      <c r="AJ30" s="1068"/>
      <c r="AK30" s="1068"/>
      <c r="AL30" s="1069"/>
    </row>
    <row r="31" spans="2:38" ht="21.2" customHeight="1" x14ac:dyDescent="0.4">
      <c r="B31" s="397">
        <v>13</v>
      </c>
      <c r="C31" s="1066"/>
      <c r="D31" s="1066"/>
      <c r="E31" s="1066"/>
      <c r="F31" s="1066"/>
      <c r="G31" s="1066"/>
      <c r="H31" s="1066"/>
      <c r="I31" s="1066"/>
      <c r="J31" s="1066"/>
      <c r="K31" s="1066"/>
      <c r="L31" s="1066"/>
      <c r="M31" s="1066"/>
      <c r="N31" s="1066"/>
      <c r="O31" s="1066"/>
      <c r="P31" s="1066"/>
      <c r="Q31" s="1066"/>
      <c r="R31" s="1067"/>
      <c r="S31" s="1066"/>
      <c r="T31" s="1066"/>
      <c r="U31" s="1066"/>
      <c r="V31" s="1066"/>
      <c r="W31" s="1066"/>
      <c r="X31" s="1066"/>
      <c r="Y31" s="1066"/>
      <c r="Z31" s="1066"/>
      <c r="AA31" s="1066"/>
      <c r="AB31" s="1066"/>
      <c r="AC31" s="1067"/>
      <c r="AD31" s="1068"/>
      <c r="AE31" s="1068"/>
      <c r="AF31" s="1068"/>
      <c r="AG31" s="1068"/>
      <c r="AH31" s="1068"/>
      <c r="AI31" s="1068"/>
      <c r="AJ31" s="1068"/>
      <c r="AK31" s="1068"/>
      <c r="AL31" s="1069"/>
    </row>
    <row r="32" spans="2:38" ht="21.2" customHeight="1" x14ac:dyDescent="0.4">
      <c r="B32" s="397">
        <v>14</v>
      </c>
      <c r="C32" s="1066"/>
      <c r="D32" s="1066"/>
      <c r="E32" s="1066"/>
      <c r="F32" s="1066"/>
      <c r="G32" s="1066"/>
      <c r="H32" s="1066"/>
      <c r="I32" s="1066"/>
      <c r="J32" s="1066"/>
      <c r="K32" s="1066"/>
      <c r="L32" s="1066"/>
      <c r="M32" s="1066"/>
      <c r="N32" s="1066"/>
      <c r="O32" s="1066"/>
      <c r="P32" s="1066"/>
      <c r="Q32" s="1066"/>
      <c r="R32" s="1067"/>
      <c r="S32" s="1066"/>
      <c r="T32" s="1066"/>
      <c r="U32" s="1066"/>
      <c r="V32" s="1066"/>
      <c r="W32" s="1066"/>
      <c r="X32" s="1066"/>
      <c r="Y32" s="1066"/>
      <c r="Z32" s="1066"/>
      <c r="AA32" s="1066"/>
      <c r="AB32" s="1066"/>
      <c r="AC32" s="1067"/>
      <c r="AD32" s="1068"/>
      <c r="AE32" s="1068"/>
      <c r="AF32" s="1068"/>
      <c r="AG32" s="1068"/>
      <c r="AH32" s="1068"/>
      <c r="AI32" s="1068"/>
      <c r="AJ32" s="1068"/>
      <c r="AK32" s="1068"/>
      <c r="AL32" s="1069"/>
    </row>
    <row r="33" spans="2:38" ht="21.2" customHeight="1" thickBot="1" x14ac:dyDescent="0.45">
      <c r="B33" s="396">
        <v>15</v>
      </c>
      <c r="C33" s="1140"/>
      <c r="D33" s="1140"/>
      <c r="E33" s="1140"/>
      <c r="F33" s="1140"/>
      <c r="G33" s="1140"/>
      <c r="H33" s="1140"/>
      <c r="I33" s="1140"/>
      <c r="J33" s="1140"/>
      <c r="K33" s="1140"/>
      <c r="L33" s="1140"/>
      <c r="M33" s="1140"/>
      <c r="N33" s="1140"/>
      <c r="O33" s="1140"/>
      <c r="P33" s="1140"/>
      <c r="Q33" s="1140"/>
      <c r="R33" s="1141"/>
      <c r="S33" s="1140"/>
      <c r="T33" s="1140"/>
      <c r="U33" s="1140"/>
      <c r="V33" s="1140"/>
      <c r="W33" s="1140"/>
      <c r="X33" s="1140"/>
      <c r="Y33" s="1140"/>
      <c r="Z33" s="1140"/>
      <c r="AA33" s="1140"/>
      <c r="AB33" s="1140"/>
      <c r="AC33" s="1141"/>
      <c r="AD33" s="1142"/>
      <c r="AE33" s="1142"/>
      <c r="AF33" s="1142"/>
      <c r="AG33" s="1142"/>
      <c r="AH33" s="1142"/>
      <c r="AI33" s="1142"/>
      <c r="AJ33" s="1142"/>
      <c r="AK33" s="1142"/>
      <c r="AL33" s="1143"/>
    </row>
    <row r="34" spans="2:38" ht="21.2" customHeight="1" x14ac:dyDescent="0.4">
      <c r="B34" s="1139" t="s">
        <v>364</v>
      </c>
      <c r="C34" s="1139"/>
      <c r="D34" s="1139"/>
      <c r="E34" s="1139"/>
      <c r="F34" s="1139"/>
      <c r="G34" s="1139"/>
      <c r="H34" s="1139"/>
      <c r="I34" s="1139"/>
      <c r="J34" s="1139"/>
      <c r="K34" s="1139"/>
      <c r="L34" s="1139"/>
      <c r="M34" s="1139"/>
      <c r="N34" s="1139"/>
      <c r="O34" s="1139"/>
      <c r="P34" s="1139"/>
      <c r="Q34" s="1139"/>
      <c r="R34" s="1139"/>
      <c r="S34" s="1139"/>
      <c r="T34" s="1139"/>
      <c r="U34" s="1139"/>
      <c r="V34" s="1139"/>
      <c r="W34" s="1139"/>
      <c r="X34" s="1139"/>
      <c r="Y34" s="1139"/>
      <c r="Z34" s="1139"/>
      <c r="AA34" s="1139"/>
      <c r="AB34" s="1139"/>
      <c r="AC34" s="1139"/>
      <c r="AD34" s="1139"/>
      <c r="AE34" s="1139"/>
      <c r="AF34" s="1139"/>
      <c r="AG34" s="1139"/>
      <c r="AH34" s="1139"/>
      <c r="AI34" s="1139"/>
      <c r="AJ34" s="1139"/>
      <c r="AK34" s="1139"/>
      <c r="AL34" s="1139"/>
    </row>
    <row r="35" spans="2:38" ht="8.25" customHeight="1" x14ac:dyDescent="0.4">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row>
    <row r="36" spans="2:38" ht="21.2" customHeight="1" x14ac:dyDescent="0.4">
      <c r="B36" s="1138" t="s">
        <v>363</v>
      </c>
      <c r="C36" s="1138"/>
      <c r="D36" s="1138"/>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c r="AH36" s="1138"/>
      <c r="AI36" s="1138"/>
      <c r="AJ36" s="1138"/>
      <c r="AK36" s="1138"/>
      <c r="AL36" s="1138"/>
    </row>
    <row r="37" spans="2:38" ht="19.5" customHeight="1" x14ac:dyDescent="0.4">
      <c r="B37" s="1138"/>
      <c r="C37" s="1138"/>
      <c r="D37" s="1138"/>
      <c r="E37" s="1138"/>
      <c r="F37" s="1138"/>
      <c r="G37" s="1138"/>
      <c r="H37" s="1138"/>
      <c r="I37" s="1138"/>
      <c r="J37" s="1138"/>
      <c r="K37" s="1138"/>
      <c r="L37" s="1138"/>
      <c r="M37" s="1138"/>
      <c r="N37" s="1138"/>
      <c r="O37" s="1138"/>
      <c r="P37" s="1138"/>
      <c r="Q37" s="1138"/>
      <c r="R37" s="1138"/>
      <c r="S37" s="1138"/>
      <c r="T37" s="1138"/>
      <c r="U37" s="1138"/>
      <c r="V37" s="1138"/>
      <c r="W37" s="1138"/>
      <c r="X37" s="1138"/>
      <c r="Y37" s="1138"/>
      <c r="Z37" s="1138"/>
      <c r="AA37" s="1138"/>
      <c r="AB37" s="1138"/>
      <c r="AC37" s="1138"/>
      <c r="AD37" s="1138"/>
      <c r="AE37" s="1138"/>
      <c r="AF37" s="1138"/>
      <c r="AG37" s="1138"/>
      <c r="AH37" s="1138"/>
      <c r="AI37" s="1138"/>
      <c r="AJ37" s="1138"/>
      <c r="AK37" s="1138"/>
      <c r="AL37" s="1138"/>
    </row>
    <row r="38" spans="2:38" ht="7.5" customHeight="1" x14ac:dyDescent="0.4">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row>
    <row r="39" spans="2:38" ht="19.5" customHeight="1" x14ac:dyDescent="0.4">
      <c r="B39" s="1144" t="s">
        <v>362</v>
      </c>
      <c r="C39" s="1144"/>
      <c r="D39" s="1144"/>
      <c r="E39" s="1144"/>
      <c r="F39" s="1144"/>
      <c r="G39" s="1144"/>
      <c r="H39" s="1144"/>
      <c r="I39" s="1144"/>
      <c r="J39" s="1144"/>
      <c r="K39" s="1144"/>
      <c r="L39" s="1144"/>
      <c r="M39" s="1144"/>
      <c r="N39" s="1144"/>
      <c r="O39" s="1144"/>
      <c r="P39" s="1144"/>
      <c r="Q39" s="1144"/>
      <c r="R39" s="1144"/>
      <c r="S39" s="1144"/>
      <c r="T39" s="1144"/>
      <c r="U39" s="1144"/>
      <c r="V39" s="1144"/>
      <c r="W39" s="1144"/>
      <c r="X39" s="1144"/>
      <c r="Y39" s="1144"/>
      <c r="Z39" s="1144"/>
      <c r="AA39" s="1144"/>
      <c r="AB39" s="1144"/>
      <c r="AC39" s="1144"/>
      <c r="AD39" s="1144"/>
      <c r="AE39" s="1144"/>
      <c r="AF39" s="1144"/>
      <c r="AG39" s="1144"/>
      <c r="AH39" s="1144"/>
      <c r="AI39" s="1144"/>
      <c r="AJ39" s="1144"/>
      <c r="AK39" s="1144"/>
      <c r="AL39" s="1144"/>
    </row>
    <row r="40" spans="2:38" ht="9.1999999999999993" customHeight="1" x14ac:dyDescent="0.4">
      <c r="B40" s="1144"/>
      <c r="C40" s="1144"/>
      <c r="D40" s="1144"/>
      <c r="E40" s="1144"/>
      <c r="F40" s="1144"/>
      <c r="G40" s="1144"/>
      <c r="H40" s="1144"/>
      <c r="I40" s="1144"/>
      <c r="J40" s="1144"/>
      <c r="K40" s="1144"/>
      <c r="L40" s="1144"/>
      <c r="M40" s="1144"/>
      <c r="N40" s="1144"/>
      <c r="O40" s="1144"/>
      <c r="P40" s="1144"/>
      <c r="Q40" s="1144"/>
      <c r="R40" s="1144"/>
      <c r="S40" s="1144"/>
      <c r="T40" s="1144"/>
      <c r="U40" s="1144"/>
      <c r="V40" s="1144"/>
      <c r="W40" s="1144"/>
      <c r="X40" s="1144"/>
      <c r="Y40" s="1144"/>
      <c r="Z40" s="1144"/>
      <c r="AA40" s="1144"/>
      <c r="AB40" s="1144"/>
      <c r="AC40" s="1144"/>
      <c r="AD40" s="1144"/>
      <c r="AE40" s="1144"/>
      <c r="AF40" s="1144"/>
      <c r="AG40" s="1144"/>
      <c r="AH40" s="1144"/>
      <c r="AI40" s="1144"/>
      <c r="AJ40" s="1144"/>
      <c r="AK40" s="1144"/>
      <c r="AL40" s="1144"/>
    </row>
    <row r="41" spans="2:38" ht="3.2" customHeight="1" x14ac:dyDescent="0.4">
      <c r="B41" s="1144"/>
      <c r="C41" s="1144"/>
      <c r="D41" s="1144"/>
      <c r="E41" s="1144"/>
      <c r="F41" s="1144"/>
      <c r="G41" s="1144"/>
      <c r="H41" s="1144"/>
      <c r="I41" s="1144"/>
      <c r="J41" s="1144"/>
      <c r="K41" s="1144"/>
      <c r="L41" s="1144"/>
      <c r="M41" s="1144"/>
      <c r="N41" s="1144"/>
      <c r="O41" s="1144"/>
      <c r="P41" s="1144"/>
      <c r="Q41" s="1144"/>
      <c r="R41" s="1144"/>
      <c r="S41" s="1144"/>
      <c r="T41" s="1144"/>
      <c r="U41" s="1144"/>
      <c r="V41" s="1144"/>
      <c r="W41" s="1144"/>
      <c r="X41" s="1144"/>
      <c r="Y41" s="1144"/>
      <c r="Z41" s="1144"/>
      <c r="AA41" s="1144"/>
      <c r="AB41" s="1144"/>
      <c r="AC41" s="1144"/>
      <c r="AD41" s="1144"/>
      <c r="AE41" s="1144"/>
      <c r="AF41" s="1144"/>
      <c r="AG41" s="1144"/>
      <c r="AH41" s="1144"/>
      <c r="AI41" s="1144"/>
      <c r="AJ41" s="1144"/>
      <c r="AK41" s="1144"/>
      <c r="AL41" s="1144"/>
    </row>
    <row r="42" spans="2:38" ht="3.2" customHeight="1" x14ac:dyDescent="0.4">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row>
    <row r="43" spans="2:38" ht="21.2" customHeight="1" x14ac:dyDescent="0.4">
      <c r="B43" s="1138" t="s">
        <v>361</v>
      </c>
      <c r="C43" s="1138"/>
      <c r="D43" s="1138"/>
      <c r="E43" s="1138"/>
      <c r="F43" s="1138"/>
      <c r="G43" s="1138"/>
      <c r="H43" s="1138"/>
      <c r="I43" s="1138"/>
      <c r="J43" s="1138"/>
      <c r="K43" s="1138"/>
      <c r="L43" s="1138"/>
      <c r="M43" s="1138"/>
      <c r="N43" s="1138"/>
      <c r="O43" s="1138"/>
      <c r="P43" s="1138"/>
      <c r="Q43" s="1138"/>
      <c r="R43" s="1138"/>
      <c r="S43" s="1138"/>
      <c r="T43" s="1138"/>
      <c r="U43" s="1138"/>
      <c r="V43" s="1138"/>
      <c r="W43" s="1138"/>
      <c r="X43" s="1138"/>
      <c r="Y43" s="1138"/>
      <c r="Z43" s="1138"/>
      <c r="AA43" s="1138"/>
      <c r="AB43" s="1138"/>
      <c r="AC43" s="1138"/>
      <c r="AD43" s="1138"/>
      <c r="AE43" s="1138"/>
      <c r="AF43" s="1138"/>
      <c r="AG43" s="1138"/>
      <c r="AH43" s="1138"/>
      <c r="AI43" s="1138"/>
      <c r="AJ43" s="1138"/>
      <c r="AK43" s="1138"/>
      <c r="AL43" s="1138"/>
    </row>
  </sheetData>
  <mergeCells count="74">
    <mergeCell ref="B43:AL43"/>
    <mergeCell ref="B34:AL34"/>
    <mergeCell ref="B36:AL37"/>
    <mergeCell ref="C33:R33"/>
    <mergeCell ref="S33:AB33"/>
    <mergeCell ref="AC33:AL33"/>
    <mergeCell ref="B39:AL41"/>
    <mergeCell ref="AC32:AL32"/>
    <mergeCell ref="C31:R31"/>
    <mergeCell ref="S31:AB31"/>
    <mergeCell ref="AC31:AL31"/>
    <mergeCell ref="C32:R32"/>
    <mergeCell ref="S32:AB32"/>
    <mergeCell ref="AC29:AL29"/>
    <mergeCell ref="C30:R30"/>
    <mergeCell ref="S30:AB30"/>
    <mergeCell ref="AC30:AL30"/>
    <mergeCell ref="C29:R29"/>
    <mergeCell ref="S29:AB29"/>
    <mergeCell ref="B1:AL1"/>
    <mergeCell ref="B3:AL3"/>
    <mergeCell ref="B4:L4"/>
    <mergeCell ref="M4:AL4"/>
    <mergeCell ref="B11:R11"/>
    <mergeCell ref="S11:AL11"/>
    <mergeCell ref="C9:R9"/>
    <mergeCell ref="S9:AL9"/>
    <mergeCell ref="B10:R10"/>
    <mergeCell ref="S10:AL10"/>
    <mergeCell ref="C28:R28"/>
    <mergeCell ref="S28:AB28"/>
    <mergeCell ref="AC28:AL28"/>
    <mergeCell ref="S25:AB25"/>
    <mergeCell ref="AC25:AL25"/>
    <mergeCell ref="S27:AB27"/>
    <mergeCell ref="AC27:AL27"/>
    <mergeCell ref="S22:AB22"/>
    <mergeCell ref="AC22:AL22"/>
    <mergeCell ref="S23:AB23"/>
    <mergeCell ref="S26:AB26"/>
    <mergeCell ref="AC26:AL26"/>
    <mergeCell ref="S24:AB24"/>
    <mergeCell ref="AC24:AL24"/>
    <mergeCell ref="AC23:AL23"/>
    <mergeCell ref="C20:R20"/>
    <mergeCell ref="C21:R21"/>
    <mergeCell ref="C26:R26"/>
    <mergeCell ref="C27:R27"/>
    <mergeCell ref="C24:R24"/>
    <mergeCell ref="C25:R25"/>
    <mergeCell ref="C22:R22"/>
    <mergeCell ref="C23:R23"/>
    <mergeCell ref="C19:R19"/>
    <mergeCell ref="B7:L7"/>
    <mergeCell ref="B12:R12"/>
    <mergeCell ref="B2:AL2"/>
    <mergeCell ref="B5:L5"/>
    <mergeCell ref="M5:AL5"/>
    <mergeCell ref="C6:L6"/>
    <mergeCell ref="M7:AL7"/>
    <mergeCell ref="B8:R8"/>
    <mergeCell ref="S8:AL8"/>
    <mergeCell ref="S12:AL12"/>
    <mergeCell ref="B14:R18"/>
    <mergeCell ref="S14:AB18"/>
    <mergeCell ref="AC14:AL18"/>
    <mergeCell ref="B13:R13"/>
    <mergeCell ref="S13:AL13"/>
    <mergeCell ref="S19:AB19"/>
    <mergeCell ref="AC19:AL19"/>
    <mergeCell ref="AC20:AL20"/>
    <mergeCell ref="S21:AB21"/>
    <mergeCell ref="AC21:AL21"/>
    <mergeCell ref="S20:AB20"/>
  </mergeCells>
  <phoneticPr fontId="2"/>
  <printOptions horizontalCentered="1" verticalCentered="1"/>
  <pageMargins left="0.6" right="0.21" top="0.39370078740157483" bottom="0.35433070866141736" header="0.31496062992125984" footer="0.27559055118110237"/>
  <pageSetup paperSize="9" scale="87"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4"/>
  <sheetViews>
    <sheetView showGridLines="0" view="pageBreakPreview" zoomScaleNormal="75" zoomScaleSheetLayoutView="100" workbookViewId="0">
      <selection activeCell="AC7" sqref="AC7:AL7"/>
    </sheetView>
  </sheetViews>
  <sheetFormatPr defaultRowHeight="21.2" customHeight="1" x14ac:dyDescent="0.4"/>
  <cols>
    <col min="1" max="1" width="9" style="362"/>
    <col min="2" max="2" width="3.625" style="362" customWidth="1"/>
    <col min="3" max="42" width="2.625" style="362" customWidth="1"/>
    <col min="43" max="16384" width="9" style="362"/>
  </cols>
  <sheetData>
    <row r="1" spans="2:38" ht="21.2" customHeight="1" x14ac:dyDescent="0.4">
      <c r="B1" s="1145" t="s">
        <v>389</v>
      </c>
      <c r="C1" s="1145"/>
      <c r="D1" s="1145"/>
      <c r="E1" s="1145"/>
      <c r="F1" s="1145"/>
      <c r="G1" s="1145"/>
      <c r="H1" s="1145"/>
      <c r="I1" s="1145"/>
      <c r="J1" s="1145"/>
      <c r="K1" s="1145"/>
      <c r="L1" s="1145"/>
      <c r="M1" s="1145"/>
      <c r="N1" s="1145"/>
      <c r="O1" s="1145"/>
      <c r="P1" s="1145"/>
      <c r="Q1" s="1145"/>
      <c r="R1" s="1145"/>
      <c r="S1" s="1145"/>
      <c r="T1" s="1145"/>
      <c r="U1" s="1145"/>
      <c r="V1" s="1145"/>
      <c r="W1" s="1145"/>
      <c r="X1" s="1145"/>
      <c r="Y1" s="1145"/>
      <c r="Z1" s="1145"/>
      <c r="AA1" s="1145"/>
      <c r="AB1" s="1145"/>
      <c r="AC1" s="1145"/>
      <c r="AD1" s="1145"/>
      <c r="AE1" s="1145"/>
      <c r="AF1" s="1145"/>
      <c r="AG1" s="1145"/>
      <c r="AH1" s="1145"/>
      <c r="AI1" s="1145"/>
      <c r="AJ1" s="1145"/>
      <c r="AK1" s="1145"/>
      <c r="AL1" s="1145"/>
    </row>
    <row r="2" spans="2:38" ht="21.2" customHeight="1" x14ac:dyDescent="0.4">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row>
    <row r="3" spans="2:38" ht="21.2" customHeight="1" x14ac:dyDescent="0.4">
      <c r="B3" s="1146" t="s">
        <v>434</v>
      </c>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c r="AC3" s="1146"/>
      <c r="AD3" s="1146"/>
      <c r="AE3" s="1146"/>
      <c r="AF3" s="1146"/>
      <c r="AG3" s="1146"/>
      <c r="AH3" s="1146"/>
      <c r="AI3" s="1146"/>
      <c r="AJ3" s="1146"/>
      <c r="AK3" s="1146"/>
      <c r="AL3" s="1146"/>
    </row>
    <row r="4" spans="2:38" ht="21.2" customHeight="1" x14ac:dyDescent="0.4">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row>
    <row r="5" spans="2:38" ht="21.2" customHeight="1" x14ac:dyDescent="0.4">
      <c r="B5" s="1146" t="s">
        <v>388</v>
      </c>
      <c r="C5" s="1146"/>
      <c r="D5" s="1146"/>
      <c r="E5" s="1146"/>
      <c r="F5" s="1146"/>
      <c r="G5" s="1146"/>
      <c r="H5" s="1146"/>
      <c r="I5" s="1146"/>
      <c r="J5" s="1146"/>
      <c r="K5" s="1146"/>
      <c r="L5" s="1146"/>
      <c r="M5" s="1146"/>
      <c r="N5" s="1146"/>
      <c r="O5" s="1146"/>
      <c r="P5" s="1146"/>
      <c r="Q5" s="1146"/>
      <c r="R5" s="1146"/>
      <c r="S5" s="1146"/>
      <c r="T5" s="1146"/>
      <c r="U5" s="1146"/>
      <c r="V5" s="1146"/>
      <c r="W5" s="1146"/>
      <c r="X5" s="1146"/>
      <c r="Y5" s="1146"/>
      <c r="Z5" s="1146"/>
      <c r="AA5" s="1146"/>
      <c r="AB5" s="1146"/>
      <c r="AC5" s="1146"/>
      <c r="AD5" s="1146"/>
      <c r="AE5" s="1146"/>
      <c r="AF5" s="1146"/>
      <c r="AG5" s="1146"/>
      <c r="AH5" s="1146"/>
      <c r="AI5" s="1146"/>
      <c r="AJ5" s="1146"/>
      <c r="AK5" s="1146"/>
      <c r="AL5" s="1146"/>
    </row>
    <row r="6" spans="2:38" ht="21.2" customHeight="1" thickBot="1" x14ac:dyDescent="0.45">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row>
    <row r="7" spans="2:38" ht="57" customHeight="1" x14ac:dyDescent="0.4">
      <c r="B7" s="1147" t="s">
        <v>521</v>
      </c>
      <c r="C7" s="1148"/>
      <c r="D7" s="1148"/>
      <c r="E7" s="1148"/>
      <c r="F7" s="1148"/>
      <c r="G7" s="1148"/>
      <c r="H7" s="1148"/>
      <c r="I7" s="1148"/>
      <c r="J7" s="1148"/>
      <c r="K7" s="1148"/>
      <c r="L7" s="1148"/>
      <c r="M7" s="1148"/>
      <c r="N7" s="1148"/>
      <c r="O7" s="1148"/>
      <c r="P7" s="1148"/>
      <c r="Q7" s="1148"/>
      <c r="R7" s="1148"/>
      <c r="S7" s="1149" t="s">
        <v>433</v>
      </c>
      <c r="T7" s="1149"/>
      <c r="U7" s="1149"/>
      <c r="V7" s="1149"/>
      <c r="W7" s="1149"/>
      <c r="X7" s="1149"/>
      <c r="Y7" s="1149"/>
      <c r="Z7" s="1149"/>
      <c r="AA7" s="1149"/>
      <c r="AB7" s="1149"/>
      <c r="AC7" s="1286" t="s">
        <v>386</v>
      </c>
      <c r="AD7" s="1286"/>
      <c r="AE7" s="1286"/>
      <c r="AF7" s="1286"/>
      <c r="AG7" s="1286"/>
      <c r="AH7" s="1286"/>
      <c r="AI7" s="1286"/>
      <c r="AJ7" s="1286"/>
      <c r="AK7" s="1286"/>
      <c r="AL7" s="1287"/>
    </row>
    <row r="8" spans="2:38" ht="59.25" customHeight="1" x14ac:dyDescent="0.4">
      <c r="B8" s="1154" t="s">
        <v>522</v>
      </c>
      <c r="C8" s="1155"/>
      <c r="D8" s="1155"/>
      <c r="E8" s="1155"/>
      <c r="F8" s="1155"/>
      <c r="G8" s="1155"/>
      <c r="H8" s="1155"/>
      <c r="I8" s="1155"/>
      <c r="J8" s="1155"/>
      <c r="K8" s="1155"/>
      <c r="L8" s="1155"/>
      <c r="M8" s="1155"/>
      <c r="N8" s="1155"/>
      <c r="O8" s="1155"/>
      <c r="P8" s="1155"/>
      <c r="Q8" s="1155"/>
      <c r="R8" s="1155"/>
      <c r="S8" s="1156" t="s">
        <v>387</v>
      </c>
      <c r="T8" s="1156"/>
      <c r="U8" s="1156"/>
      <c r="V8" s="1156"/>
      <c r="W8" s="1156"/>
      <c r="X8" s="1156"/>
      <c r="Y8" s="1156"/>
      <c r="Z8" s="1156"/>
      <c r="AA8" s="1156"/>
      <c r="AB8" s="1156"/>
      <c r="AC8" s="1156" t="s">
        <v>386</v>
      </c>
      <c r="AD8" s="1156"/>
      <c r="AE8" s="1156"/>
      <c r="AF8" s="1156"/>
      <c r="AG8" s="1156"/>
      <c r="AH8" s="1156"/>
      <c r="AI8" s="1156"/>
      <c r="AJ8" s="1156"/>
      <c r="AK8" s="1156"/>
      <c r="AL8" s="1288"/>
    </row>
    <row r="9" spans="2:38" ht="56.25" customHeight="1" thickBot="1" x14ac:dyDescent="0.45">
      <c r="B9" s="1157" t="s">
        <v>523</v>
      </c>
      <c r="C9" s="1158"/>
      <c r="D9" s="1158"/>
      <c r="E9" s="1158"/>
      <c r="F9" s="1158"/>
      <c r="G9" s="1158"/>
      <c r="H9" s="1158"/>
      <c r="I9" s="1158"/>
      <c r="J9" s="1158"/>
      <c r="K9" s="1158"/>
      <c r="L9" s="1158"/>
      <c r="M9" s="1158"/>
      <c r="N9" s="1158"/>
      <c r="O9" s="1158"/>
      <c r="P9" s="1158"/>
      <c r="Q9" s="1158"/>
      <c r="R9" s="1158"/>
      <c r="S9" s="1159" t="s">
        <v>385</v>
      </c>
      <c r="T9" s="1159"/>
      <c r="U9" s="1159"/>
      <c r="V9" s="1159"/>
      <c r="W9" s="1159"/>
      <c r="X9" s="1159"/>
      <c r="Y9" s="1159"/>
      <c r="Z9" s="1159"/>
      <c r="AA9" s="1159"/>
      <c r="AB9" s="1159"/>
      <c r="AC9" s="1289" t="s">
        <v>384</v>
      </c>
      <c r="AD9" s="1289"/>
      <c r="AE9" s="1289"/>
      <c r="AF9" s="1289"/>
      <c r="AG9" s="1289"/>
      <c r="AH9" s="1289"/>
      <c r="AI9" s="1289"/>
      <c r="AJ9" s="1289"/>
      <c r="AK9" s="1289"/>
      <c r="AL9" s="1290"/>
    </row>
    <row r="10" spans="2:38" ht="21.2" customHeight="1" x14ac:dyDescent="0.4">
      <c r="B10" s="1160" t="s">
        <v>324</v>
      </c>
      <c r="C10" s="1161"/>
      <c r="D10" s="1161"/>
      <c r="E10" s="1161"/>
      <c r="F10" s="1161"/>
      <c r="G10" s="1161"/>
      <c r="H10" s="1161"/>
      <c r="I10" s="1161"/>
      <c r="J10" s="1161"/>
      <c r="K10" s="1161"/>
      <c r="L10" s="1161"/>
      <c r="M10" s="1161"/>
      <c r="N10" s="1161"/>
      <c r="O10" s="1161"/>
      <c r="P10" s="1161"/>
      <c r="Q10" s="1161"/>
      <c r="R10" s="1161"/>
      <c r="S10" s="1166" t="s">
        <v>383</v>
      </c>
      <c r="T10" s="1167"/>
      <c r="U10" s="1167"/>
      <c r="V10" s="1167"/>
      <c r="W10" s="1167"/>
      <c r="X10" s="1167"/>
      <c r="Y10" s="1167"/>
      <c r="Z10" s="1167"/>
      <c r="AA10" s="1167"/>
      <c r="AB10" s="1167"/>
      <c r="AC10" s="1167"/>
      <c r="AD10" s="1167"/>
      <c r="AE10" s="1167"/>
      <c r="AF10" s="1167"/>
      <c r="AG10" s="1167"/>
      <c r="AH10" s="1167"/>
      <c r="AI10" s="1167"/>
      <c r="AJ10" s="1167"/>
      <c r="AK10" s="1167"/>
      <c r="AL10" s="1168"/>
    </row>
    <row r="11" spans="2:38" ht="2.25" customHeight="1" x14ac:dyDescent="0.4">
      <c r="B11" s="1162"/>
      <c r="C11" s="1163"/>
      <c r="D11" s="1163"/>
      <c r="E11" s="1163"/>
      <c r="F11" s="1163"/>
      <c r="G11" s="1163"/>
      <c r="H11" s="1163"/>
      <c r="I11" s="1163"/>
      <c r="J11" s="1163"/>
      <c r="K11" s="1163"/>
      <c r="L11" s="1163"/>
      <c r="M11" s="1163"/>
      <c r="N11" s="1163"/>
      <c r="O11" s="1163"/>
      <c r="P11" s="1163"/>
      <c r="Q11" s="1163"/>
      <c r="R11" s="1163"/>
      <c r="S11" s="1169"/>
      <c r="T11" s="1170"/>
      <c r="U11" s="1170"/>
      <c r="V11" s="1170"/>
      <c r="W11" s="1170"/>
      <c r="X11" s="1170"/>
      <c r="Y11" s="1170"/>
      <c r="Z11" s="1170"/>
      <c r="AA11" s="1170"/>
      <c r="AB11" s="1170"/>
      <c r="AC11" s="1170"/>
      <c r="AD11" s="1170"/>
      <c r="AE11" s="1170"/>
      <c r="AF11" s="1170"/>
      <c r="AG11" s="1170"/>
      <c r="AH11" s="1170"/>
      <c r="AI11" s="1170"/>
      <c r="AJ11" s="1170"/>
      <c r="AK11" s="1170"/>
      <c r="AL11" s="1171"/>
    </row>
    <row r="12" spans="2:38" ht="2.25" customHeight="1" x14ac:dyDescent="0.4">
      <c r="B12" s="1162"/>
      <c r="C12" s="1163"/>
      <c r="D12" s="1163"/>
      <c r="E12" s="1163"/>
      <c r="F12" s="1163"/>
      <c r="G12" s="1163"/>
      <c r="H12" s="1163"/>
      <c r="I12" s="1163"/>
      <c r="J12" s="1163"/>
      <c r="K12" s="1163"/>
      <c r="L12" s="1163"/>
      <c r="M12" s="1163"/>
      <c r="N12" s="1163"/>
      <c r="O12" s="1163"/>
      <c r="P12" s="1163"/>
      <c r="Q12" s="1163"/>
      <c r="R12" s="1163"/>
      <c r="S12" s="1169"/>
      <c r="T12" s="1170"/>
      <c r="U12" s="1170"/>
      <c r="V12" s="1170"/>
      <c r="W12" s="1170"/>
      <c r="X12" s="1170"/>
      <c r="Y12" s="1170"/>
      <c r="Z12" s="1170"/>
      <c r="AA12" s="1170"/>
      <c r="AB12" s="1170"/>
      <c r="AC12" s="1170"/>
      <c r="AD12" s="1170"/>
      <c r="AE12" s="1170"/>
      <c r="AF12" s="1170"/>
      <c r="AG12" s="1170"/>
      <c r="AH12" s="1170"/>
      <c r="AI12" s="1170"/>
      <c r="AJ12" s="1170"/>
      <c r="AK12" s="1170"/>
      <c r="AL12" s="1171"/>
    </row>
    <row r="13" spans="2:38" ht="2.25" customHeight="1" x14ac:dyDescent="0.4">
      <c r="B13" s="1162"/>
      <c r="C13" s="1163"/>
      <c r="D13" s="1163"/>
      <c r="E13" s="1163"/>
      <c r="F13" s="1163"/>
      <c r="G13" s="1163"/>
      <c r="H13" s="1163"/>
      <c r="I13" s="1163"/>
      <c r="J13" s="1163"/>
      <c r="K13" s="1163"/>
      <c r="L13" s="1163"/>
      <c r="M13" s="1163"/>
      <c r="N13" s="1163"/>
      <c r="O13" s="1163"/>
      <c r="P13" s="1163"/>
      <c r="Q13" s="1163"/>
      <c r="R13" s="1163"/>
      <c r="S13" s="1169"/>
      <c r="T13" s="1170"/>
      <c r="U13" s="1170"/>
      <c r="V13" s="1170"/>
      <c r="W13" s="1170"/>
      <c r="X13" s="1170"/>
      <c r="Y13" s="1170"/>
      <c r="Z13" s="1170"/>
      <c r="AA13" s="1170"/>
      <c r="AB13" s="1170"/>
      <c r="AC13" s="1170"/>
      <c r="AD13" s="1170"/>
      <c r="AE13" s="1170"/>
      <c r="AF13" s="1170"/>
      <c r="AG13" s="1170"/>
      <c r="AH13" s="1170"/>
      <c r="AI13" s="1170"/>
      <c r="AJ13" s="1170"/>
      <c r="AK13" s="1170"/>
      <c r="AL13" s="1171"/>
    </row>
    <row r="14" spans="2:38" ht="20.25" customHeight="1" thickBot="1" x14ac:dyDescent="0.45">
      <c r="B14" s="1164"/>
      <c r="C14" s="1165"/>
      <c r="D14" s="1165"/>
      <c r="E14" s="1165"/>
      <c r="F14" s="1165"/>
      <c r="G14" s="1165"/>
      <c r="H14" s="1165"/>
      <c r="I14" s="1165"/>
      <c r="J14" s="1165"/>
      <c r="K14" s="1165"/>
      <c r="L14" s="1165"/>
      <c r="M14" s="1165"/>
      <c r="N14" s="1165"/>
      <c r="O14" s="1165"/>
      <c r="P14" s="1165"/>
      <c r="Q14" s="1165"/>
      <c r="R14" s="1165"/>
      <c r="S14" s="1172"/>
      <c r="T14" s="1173"/>
      <c r="U14" s="1173"/>
      <c r="V14" s="1173"/>
      <c r="W14" s="1173"/>
      <c r="X14" s="1173"/>
      <c r="Y14" s="1173"/>
      <c r="Z14" s="1173"/>
      <c r="AA14" s="1173"/>
      <c r="AB14" s="1173"/>
      <c r="AC14" s="1173"/>
      <c r="AD14" s="1173"/>
      <c r="AE14" s="1173"/>
      <c r="AF14" s="1173"/>
      <c r="AG14" s="1173"/>
      <c r="AH14" s="1173"/>
      <c r="AI14" s="1173"/>
      <c r="AJ14" s="1173"/>
      <c r="AK14" s="1173"/>
      <c r="AL14" s="1174"/>
    </row>
    <row r="15" spans="2:38" ht="43.5" customHeight="1" x14ac:dyDescent="0.4">
      <c r="B15" s="486">
        <v>1</v>
      </c>
      <c r="C15" s="1150"/>
      <c r="D15" s="1150"/>
      <c r="E15" s="1150"/>
      <c r="F15" s="1150"/>
      <c r="G15" s="1150"/>
      <c r="H15" s="1150"/>
      <c r="I15" s="1150"/>
      <c r="J15" s="1150"/>
      <c r="K15" s="1150"/>
      <c r="L15" s="1150"/>
      <c r="M15" s="1150"/>
      <c r="N15" s="1150"/>
      <c r="O15" s="1150"/>
      <c r="P15" s="1150"/>
      <c r="Q15" s="1150"/>
      <c r="R15" s="1151"/>
      <c r="S15" s="1150"/>
      <c r="T15" s="1150"/>
      <c r="U15" s="1150"/>
      <c r="V15" s="1150"/>
      <c r="W15" s="1150"/>
      <c r="X15" s="1150"/>
      <c r="Y15" s="1150"/>
      <c r="Z15" s="1150"/>
      <c r="AA15" s="1150"/>
      <c r="AB15" s="1150"/>
      <c r="AC15" s="1151"/>
      <c r="AD15" s="1152"/>
      <c r="AE15" s="1152"/>
      <c r="AF15" s="1152"/>
      <c r="AG15" s="1152"/>
      <c r="AH15" s="1152"/>
      <c r="AI15" s="1152"/>
      <c r="AJ15" s="1152"/>
      <c r="AK15" s="1152"/>
      <c r="AL15" s="1153"/>
    </row>
    <row r="16" spans="2:38" ht="43.5" customHeight="1" x14ac:dyDescent="0.4">
      <c r="B16" s="409">
        <v>2</v>
      </c>
      <c r="C16" s="1175"/>
      <c r="D16" s="1175"/>
      <c r="E16" s="1175"/>
      <c r="F16" s="1175"/>
      <c r="G16" s="1175"/>
      <c r="H16" s="1175"/>
      <c r="I16" s="1175"/>
      <c r="J16" s="1175"/>
      <c r="K16" s="1175"/>
      <c r="L16" s="1175"/>
      <c r="M16" s="1175"/>
      <c r="N16" s="1175"/>
      <c r="O16" s="1175"/>
      <c r="P16" s="1175"/>
      <c r="Q16" s="1175"/>
      <c r="R16" s="1176"/>
      <c r="S16" s="1175"/>
      <c r="T16" s="1175"/>
      <c r="U16" s="1175"/>
      <c r="V16" s="1175"/>
      <c r="W16" s="1175"/>
      <c r="X16" s="1175"/>
      <c r="Y16" s="1175"/>
      <c r="Z16" s="1175"/>
      <c r="AA16" s="1175"/>
      <c r="AB16" s="1175"/>
      <c r="AC16" s="1176"/>
      <c r="AD16" s="1177"/>
      <c r="AE16" s="1177"/>
      <c r="AF16" s="1177"/>
      <c r="AG16" s="1177"/>
      <c r="AH16" s="1177"/>
      <c r="AI16" s="1177"/>
      <c r="AJ16" s="1177"/>
      <c r="AK16" s="1177"/>
      <c r="AL16" s="1178"/>
    </row>
    <row r="17" spans="2:38" ht="43.5" customHeight="1" x14ac:dyDescent="0.4">
      <c r="B17" s="409">
        <v>3</v>
      </c>
      <c r="C17" s="1175"/>
      <c r="D17" s="1175"/>
      <c r="E17" s="1175"/>
      <c r="F17" s="1175"/>
      <c r="G17" s="1175"/>
      <c r="H17" s="1175"/>
      <c r="I17" s="1175"/>
      <c r="J17" s="1175"/>
      <c r="K17" s="1175"/>
      <c r="L17" s="1175"/>
      <c r="M17" s="1175"/>
      <c r="N17" s="1175"/>
      <c r="O17" s="1175"/>
      <c r="P17" s="1175"/>
      <c r="Q17" s="1175"/>
      <c r="R17" s="1176"/>
      <c r="S17" s="1175"/>
      <c r="T17" s="1175"/>
      <c r="U17" s="1175"/>
      <c r="V17" s="1175"/>
      <c r="W17" s="1175"/>
      <c r="X17" s="1175"/>
      <c r="Y17" s="1175"/>
      <c r="Z17" s="1175"/>
      <c r="AA17" s="1175"/>
      <c r="AB17" s="1175"/>
      <c r="AC17" s="1176"/>
      <c r="AD17" s="1177"/>
      <c r="AE17" s="1177"/>
      <c r="AF17" s="1177"/>
      <c r="AG17" s="1177"/>
      <c r="AH17" s="1177"/>
      <c r="AI17" s="1177"/>
      <c r="AJ17" s="1177"/>
      <c r="AK17" s="1177"/>
      <c r="AL17" s="1178"/>
    </row>
    <row r="18" spans="2:38" ht="43.5" customHeight="1" x14ac:dyDescent="0.4">
      <c r="B18" s="409">
        <v>4</v>
      </c>
      <c r="C18" s="1175"/>
      <c r="D18" s="1175"/>
      <c r="E18" s="1175"/>
      <c r="F18" s="1175"/>
      <c r="G18" s="1175"/>
      <c r="H18" s="1175"/>
      <c r="I18" s="1175"/>
      <c r="J18" s="1175"/>
      <c r="K18" s="1175"/>
      <c r="L18" s="1175"/>
      <c r="M18" s="1175"/>
      <c r="N18" s="1175"/>
      <c r="O18" s="1175"/>
      <c r="P18" s="1175"/>
      <c r="Q18" s="1175"/>
      <c r="R18" s="1176"/>
      <c r="S18" s="1175"/>
      <c r="T18" s="1175"/>
      <c r="U18" s="1175"/>
      <c r="V18" s="1175"/>
      <c r="W18" s="1175"/>
      <c r="X18" s="1175"/>
      <c r="Y18" s="1175"/>
      <c r="Z18" s="1175"/>
      <c r="AA18" s="1175"/>
      <c r="AB18" s="1175"/>
      <c r="AC18" s="1176"/>
      <c r="AD18" s="1177"/>
      <c r="AE18" s="1177"/>
      <c r="AF18" s="1177"/>
      <c r="AG18" s="1177"/>
      <c r="AH18" s="1177"/>
      <c r="AI18" s="1177"/>
      <c r="AJ18" s="1177"/>
      <c r="AK18" s="1177"/>
      <c r="AL18" s="1178"/>
    </row>
    <row r="19" spans="2:38" ht="43.5" customHeight="1" thickBot="1" x14ac:dyDescent="0.45">
      <c r="B19" s="408">
        <v>5</v>
      </c>
      <c r="C19" s="1182"/>
      <c r="D19" s="1182"/>
      <c r="E19" s="1182"/>
      <c r="F19" s="1182"/>
      <c r="G19" s="1182"/>
      <c r="H19" s="1182"/>
      <c r="I19" s="1182"/>
      <c r="J19" s="1182"/>
      <c r="K19" s="1182"/>
      <c r="L19" s="1182"/>
      <c r="M19" s="1182"/>
      <c r="N19" s="1182"/>
      <c r="O19" s="1182"/>
      <c r="P19" s="1182"/>
      <c r="Q19" s="1182"/>
      <c r="R19" s="1183"/>
      <c r="S19" s="1182"/>
      <c r="T19" s="1182"/>
      <c r="U19" s="1182"/>
      <c r="V19" s="1182"/>
      <c r="W19" s="1182"/>
      <c r="X19" s="1182"/>
      <c r="Y19" s="1182"/>
      <c r="Z19" s="1182"/>
      <c r="AA19" s="1182"/>
      <c r="AB19" s="1182"/>
      <c r="AC19" s="1183"/>
      <c r="AD19" s="1184"/>
      <c r="AE19" s="1184"/>
      <c r="AF19" s="1184"/>
      <c r="AG19" s="1184"/>
      <c r="AH19" s="1184"/>
      <c r="AI19" s="1184"/>
      <c r="AJ19" s="1184"/>
      <c r="AK19" s="1184"/>
      <c r="AL19" s="1185"/>
    </row>
    <row r="20" spans="2:38" ht="20.25" customHeight="1" x14ac:dyDescent="0.4">
      <c r="B20" s="407"/>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row>
    <row r="21" spans="2:38" ht="16.5" customHeight="1" x14ac:dyDescent="0.4">
      <c r="B21" s="1186" t="s">
        <v>364</v>
      </c>
      <c r="C21" s="1186"/>
      <c r="D21" s="1186"/>
      <c r="E21" s="1186"/>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6"/>
      <c r="AI21" s="1186"/>
      <c r="AJ21" s="1186"/>
      <c r="AK21" s="1186"/>
      <c r="AL21" s="1186"/>
    </row>
    <row r="22" spans="2:38" ht="8.25" customHeight="1" x14ac:dyDescent="0.4">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row>
    <row r="23" spans="2:38" s="404" customFormat="1" ht="54" customHeight="1" x14ac:dyDescent="0.4">
      <c r="B23" s="1186" t="s">
        <v>524</v>
      </c>
      <c r="C23" s="1186"/>
      <c r="D23" s="1186"/>
      <c r="E23" s="1186"/>
      <c r="F23" s="1186"/>
      <c r="G23" s="1186"/>
      <c r="H23" s="1186"/>
      <c r="I23" s="1186"/>
      <c r="J23" s="1186"/>
      <c r="K23" s="1186"/>
      <c r="L23" s="1186"/>
      <c r="M23" s="1186"/>
      <c r="N23" s="1186"/>
      <c r="O23" s="1186"/>
      <c r="P23" s="1186"/>
      <c r="Q23" s="1186"/>
      <c r="R23" s="1186"/>
      <c r="S23" s="1186"/>
      <c r="T23" s="1186"/>
      <c r="U23" s="1186"/>
      <c r="V23" s="1186"/>
      <c r="W23" s="1186"/>
      <c r="X23" s="1186"/>
      <c r="Y23" s="1186"/>
      <c r="Z23" s="1186"/>
      <c r="AA23" s="1186"/>
      <c r="AB23" s="1186"/>
      <c r="AC23" s="1186"/>
      <c r="AD23" s="1186"/>
      <c r="AE23" s="1186"/>
      <c r="AF23" s="1186"/>
      <c r="AG23" s="1186"/>
      <c r="AH23" s="1186"/>
      <c r="AI23" s="1186"/>
      <c r="AJ23" s="1186"/>
      <c r="AK23" s="1186"/>
      <c r="AL23" s="405"/>
    </row>
    <row r="24" spans="2:38" ht="7.5" customHeight="1" x14ac:dyDescent="0.4">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row>
    <row r="25" spans="2:38" ht="19.5" customHeight="1" x14ac:dyDescent="0.4">
      <c r="B25" s="1179" t="s">
        <v>382</v>
      </c>
      <c r="C25" s="1179"/>
      <c r="D25" s="1179"/>
      <c r="E25" s="1179"/>
      <c r="F25" s="1179"/>
      <c r="G25" s="1179"/>
      <c r="H25" s="1179"/>
      <c r="I25" s="1179"/>
      <c r="J25" s="1179"/>
      <c r="K25" s="1179"/>
      <c r="L25" s="1179"/>
      <c r="M25" s="1179"/>
      <c r="N25" s="1179"/>
      <c r="O25" s="1179"/>
      <c r="P25" s="1179"/>
      <c r="Q25" s="1179"/>
      <c r="R25" s="1179"/>
      <c r="S25" s="1179"/>
      <c r="T25" s="1179"/>
      <c r="U25" s="1179"/>
      <c r="V25" s="1179"/>
      <c r="W25" s="1179"/>
      <c r="X25" s="1179"/>
      <c r="Y25" s="1179"/>
      <c r="Z25" s="1179"/>
      <c r="AA25" s="1179"/>
      <c r="AB25" s="1179"/>
      <c r="AC25" s="1179"/>
      <c r="AD25" s="1179"/>
      <c r="AE25" s="1179"/>
      <c r="AF25" s="1179"/>
      <c r="AG25" s="1179"/>
      <c r="AH25" s="1179"/>
      <c r="AI25" s="1179"/>
      <c r="AJ25" s="1179"/>
      <c r="AK25" s="1179"/>
      <c r="AL25" s="1179"/>
    </row>
    <row r="26" spans="2:38" ht="9.1999999999999993" customHeight="1" x14ac:dyDescent="0.4">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row>
    <row r="27" spans="2:38" ht="3.2" customHeight="1" x14ac:dyDescent="0.4">
      <c r="B27" s="1179"/>
      <c r="C27" s="1179"/>
      <c r="D27" s="1179"/>
      <c r="E27" s="1179"/>
      <c r="F27" s="1179"/>
      <c r="G27" s="1179"/>
      <c r="H27" s="1179"/>
      <c r="I27" s="1179"/>
      <c r="J27" s="1179"/>
      <c r="K27" s="1179"/>
      <c r="L27" s="1179"/>
      <c r="M27" s="1179"/>
      <c r="N27" s="1179"/>
      <c r="O27" s="1179"/>
      <c r="P27" s="1179"/>
      <c r="Q27" s="1179"/>
      <c r="R27" s="1179"/>
      <c r="S27" s="1179"/>
      <c r="T27" s="1179"/>
      <c r="U27" s="1179"/>
      <c r="V27" s="1179"/>
      <c r="W27" s="1179"/>
      <c r="X27" s="1179"/>
      <c r="Y27" s="1179"/>
      <c r="Z27" s="1179"/>
      <c r="AA27" s="1179"/>
      <c r="AB27" s="1179"/>
      <c r="AC27" s="1179"/>
      <c r="AD27" s="1179"/>
      <c r="AE27" s="1179"/>
      <c r="AF27" s="1179"/>
      <c r="AG27" s="1179"/>
      <c r="AH27" s="1179"/>
      <c r="AI27" s="1179"/>
      <c r="AJ27" s="1179"/>
      <c r="AK27" s="1179"/>
      <c r="AL27" s="1179"/>
    </row>
    <row r="28" spans="2:38" ht="10.5" customHeight="1" x14ac:dyDescent="0.4">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row>
    <row r="29" spans="2:38" ht="24.75" customHeight="1" x14ac:dyDescent="0.4">
      <c r="B29" s="1181" t="s">
        <v>525</v>
      </c>
      <c r="C29" s="1181"/>
      <c r="D29" s="1181"/>
      <c r="E29" s="1181"/>
      <c r="F29" s="1181"/>
      <c r="G29" s="1181"/>
      <c r="H29" s="1181"/>
      <c r="I29" s="1181"/>
      <c r="J29" s="1181"/>
      <c r="K29" s="1181"/>
      <c r="L29" s="1181"/>
      <c r="M29" s="1181"/>
      <c r="N29" s="1181"/>
      <c r="O29" s="1181"/>
      <c r="P29" s="1181"/>
      <c r="Q29" s="1181"/>
      <c r="R29" s="1181"/>
      <c r="S29" s="1181"/>
      <c r="T29" s="1181"/>
      <c r="U29" s="1181"/>
      <c r="V29" s="1181"/>
      <c r="W29" s="1181"/>
      <c r="X29" s="1181"/>
      <c r="Y29" s="1181"/>
      <c r="Z29" s="1181"/>
      <c r="AA29" s="1181"/>
      <c r="AB29" s="1181"/>
      <c r="AC29" s="1181"/>
      <c r="AD29" s="1181"/>
      <c r="AE29" s="1181"/>
      <c r="AF29" s="1181"/>
      <c r="AG29" s="1181"/>
      <c r="AH29" s="1181"/>
      <c r="AI29" s="1181"/>
      <c r="AJ29" s="1181"/>
      <c r="AK29" s="1181"/>
      <c r="AL29" s="1181"/>
    </row>
    <row r="30" spans="2:38" ht="6" customHeight="1" x14ac:dyDescent="0.4"/>
    <row r="31" spans="2:38" ht="21.2" customHeight="1" x14ac:dyDescent="0.4">
      <c r="B31" s="1180" t="s">
        <v>526</v>
      </c>
      <c r="C31" s="1180"/>
      <c r="D31" s="1180"/>
      <c r="E31" s="1180"/>
      <c r="F31" s="1180"/>
      <c r="G31" s="1180"/>
      <c r="H31" s="1180"/>
      <c r="I31" s="1180"/>
      <c r="J31" s="1180"/>
      <c r="K31" s="1180"/>
      <c r="L31" s="1180"/>
      <c r="M31" s="1180"/>
      <c r="N31" s="1180"/>
      <c r="O31" s="1180"/>
      <c r="P31" s="1180"/>
      <c r="Q31" s="1180"/>
      <c r="R31" s="1180"/>
      <c r="S31" s="1180"/>
      <c r="T31" s="1180"/>
      <c r="U31" s="1180"/>
      <c r="V31" s="1180"/>
      <c r="W31" s="1180"/>
      <c r="X31" s="1180"/>
      <c r="Y31" s="1180"/>
      <c r="Z31" s="1180"/>
      <c r="AA31" s="1180"/>
      <c r="AB31" s="1180"/>
      <c r="AC31" s="1180"/>
      <c r="AD31" s="1180"/>
      <c r="AE31" s="1180"/>
      <c r="AF31" s="1180"/>
      <c r="AG31" s="1180"/>
      <c r="AH31" s="1180"/>
      <c r="AI31" s="1180"/>
      <c r="AJ31" s="1180"/>
      <c r="AK31" s="1180"/>
      <c r="AL31" s="1180"/>
    </row>
    <row r="32" spans="2:38" ht="21.2" customHeight="1" x14ac:dyDescent="0.4">
      <c r="B32" s="1180"/>
      <c r="C32" s="1180"/>
      <c r="D32" s="1180"/>
      <c r="E32" s="1180"/>
      <c r="F32" s="1180"/>
      <c r="G32" s="1180"/>
      <c r="H32" s="1180"/>
      <c r="I32" s="1180"/>
      <c r="J32" s="1180"/>
      <c r="K32" s="1180"/>
      <c r="L32" s="1180"/>
      <c r="M32" s="1180"/>
      <c r="N32" s="1180"/>
      <c r="O32" s="1180"/>
      <c r="P32" s="1180"/>
      <c r="Q32" s="1180"/>
      <c r="R32" s="1180"/>
      <c r="S32" s="1180"/>
      <c r="T32" s="1180"/>
      <c r="U32" s="1180"/>
      <c r="V32" s="1180"/>
      <c r="W32" s="1180"/>
      <c r="X32" s="1180"/>
      <c r="Y32" s="1180"/>
      <c r="Z32" s="1180"/>
      <c r="AA32" s="1180"/>
      <c r="AB32" s="1180"/>
      <c r="AC32" s="1180"/>
      <c r="AD32" s="1180"/>
      <c r="AE32" s="1180"/>
      <c r="AF32" s="1180"/>
      <c r="AG32" s="1180"/>
      <c r="AH32" s="1180"/>
      <c r="AI32" s="1180"/>
      <c r="AJ32" s="1180"/>
      <c r="AK32" s="1180"/>
      <c r="AL32" s="1180"/>
    </row>
    <row r="33" spans="2:38" ht="21.2" customHeight="1" x14ac:dyDescent="0.4">
      <c r="B33" s="403"/>
      <c r="C33" s="1180" t="s">
        <v>381</v>
      </c>
      <c r="D33" s="1180"/>
      <c r="E33" s="1180"/>
      <c r="F33" s="1180"/>
      <c r="G33" s="1180"/>
      <c r="H33" s="1180"/>
      <c r="I33" s="1180"/>
      <c r="J33" s="1180"/>
      <c r="K33" s="1180"/>
      <c r="L33" s="1180"/>
      <c r="M33" s="1180"/>
      <c r="N33" s="1180"/>
      <c r="O33" s="1180"/>
      <c r="P33" s="1180"/>
      <c r="Q33" s="1180"/>
      <c r="R33" s="1180"/>
      <c r="S33" s="1180"/>
      <c r="T33" s="1180"/>
      <c r="U33" s="1180"/>
      <c r="V33" s="1180"/>
      <c r="W33" s="1180"/>
      <c r="X33" s="1180"/>
      <c r="Y33" s="1180"/>
      <c r="Z33" s="1180"/>
      <c r="AA33" s="1180"/>
      <c r="AB33" s="1180"/>
      <c r="AC33" s="1180"/>
      <c r="AD33" s="1180"/>
      <c r="AE33" s="1180"/>
      <c r="AF33" s="1180"/>
      <c r="AG33" s="1180"/>
      <c r="AH33" s="1180"/>
      <c r="AI33" s="1180"/>
      <c r="AJ33" s="1180"/>
      <c r="AK33" s="1180"/>
      <c r="AL33" s="403"/>
    </row>
    <row r="34" spans="2:38" ht="21.2" customHeight="1" x14ac:dyDescent="0.4">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row>
  </sheetData>
  <mergeCells count="35">
    <mergeCell ref="B25:AL27"/>
    <mergeCell ref="C33:AK33"/>
    <mergeCell ref="C18:R18"/>
    <mergeCell ref="S18:AB18"/>
    <mergeCell ref="AC18:AL18"/>
    <mergeCell ref="B31:AL32"/>
    <mergeCell ref="B29:AL29"/>
    <mergeCell ref="C19:R19"/>
    <mergeCell ref="S19:AB19"/>
    <mergeCell ref="AC19:AL19"/>
    <mergeCell ref="B21:AL21"/>
    <mergeCell ref="B23:AK23"/>
    <mergeCell ref="C16:R16"/>
    <mergeCell ref="S16:AB16"/>
    <mergeCell ref="AC16:AL16"/>
    <mergeCell ref="C17:R17"/>
    <mergeCell ref="S17:AB17"/>
    <mergeCell ref="AC17:AL17"/>
    <mergeCell ref="C15:R15"/>
    <mergeCell ref="S15:AB15"/>
    <mergeCell ref="AC15:AL15"/>
    <mergeCell ref="B8:R8"/>
    <mergeCell ref="S8:AB8"/>
    <mergeCell ref="AC8:AL8"/>
    <mergeCell ref="B9:R9"/>
    <mergeCell ref="S9:AB9"/>
    <mergeCell ref="AC9:AL9"/>
    <mergeCell ref="B10:R14"/>
    <mergeCell ref="S10:AL14"/>
    <mergeCell ref="B1:AL1"/>
    <mergeCell ref="B3:AL3"/>
    <mergeCell ref="B5:AL5"/>
    <mergeCell ref="B7:R7"/>
    <mergeCell ref="S7:AB7"/>
    <mergeCell ref="AC7:AL7"/>
  </mergeCells>
  <phoneticPr fontId="2"/>
  <printOptions horizontalCentered="1"/>
  <pageMargins left="0.59055118110236227" right="0.19685039370078741" top="0.39370078740157483" bottom="0.35433070866141736" header="0.31496062992125984" footer="0.27559055118110237"/>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view="pageBreakPreview" zoomScaleNormal="100" zoomScaleSheetLayoutView="100" workbookViewId="0">
      <selection activeCell="M7" sqref="M7"/>
    </sheetView>
  </sheetViews>
  <sheetFormatPr defaultRowHeight="18.75" x14ac:dyDescent="0.4"/>
  <cols>
    <col min="1" max="1" width="3.75" style="410" customWidth="1"/>
    <col min="2" max="2" width="24.25" style="410" customWidth="1"/>
    <col min="3" max="3" width="12" style="410" customWidth="1"/>
    <col min="4" max="4" width="11.375" style="410" customWidth="1"/>
    <col min="5" max="5" width="12.625" style="410" customWidth="1"/>
    <col min="6" max="6" width="3.125" style="410" customWidth="1"/>
    <col min="7" max="7" width="8.875" style="410" customWidth="1"/>
    <col min="8" max="8" width="10.5" style="410" customWidth="1"/>
    <col min="9" max="9" width="11.5" style="410" customWidth="1"/>
    <col min="10" max="10" width="2.875" style="410" customWidth="1"/>
    <col min="11" max="11" width="3.75" style="410" customWidth="1"/>
    <col min="12" max="12" width="2.5" style="410" customWidth="1"/>
    <col min="13" max="16384" width="9" style="410"/>
  </cols>
  <sheetData>
    <row r="1" spans="1:41" s="361" customFormat="1" ht="21.2" customHeight="1" x14ac:dyDescent="0.4">
      <c r="B1" s="413" t="s">
        <v>391</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row>
    <row r="2" spans="1:41" ht="27.95" customHeight="1" x14ac:dyDescent="0.4">
      <c r="A2" s="412"/>
      <c r="H2" s="1190" t="s">
        <v>330</v>
      </c>
      <c r="I2" s="1190"/>
      <c r="J2" s="1190"/>
    </row>
    <row r="3" spans="1:41" ht="54.75" customHeight="1" x14ac:dyDescent="0.4">
      <c r="A3" s="1191" t="s">
        <v>506</v>
      </c>
      <c r="B3" s="1192"/>
      <c r="C3" s="1192"/>
      <c r="D3" s="1192"/>
      <c r="E3" s="1192"/>
      <c r="F3" s="1192"/>
      <c r="G3" s="1192"/>
      <c r="H3" s="1192"/>
      <c r="I3" s="1192"/>
      <c r="J3" s="1192"/>
    </row>
    <row r="4" spans="1:41" ht="17.25" customHeight="1" x14ac:dyDescent="0.4">
      <c r="A4" s="449"/>
      <c r="B4" s="449"/>
      <c r="C4" s="449"/>
      <c r="D4" s="449"/>
      <c r="E4" s="1193"/>
      <c r="F4" s="1193"/>
      <c r="G4" s="1193"/>
      <c r="H4" s="1193"/>
      <c r="I4" s="420"/>
      <c r="J4" s="449"/>
    </row>
    <row r="5" spans="1:41" ht="36" customHeight="1" x14ac:dyDescent="0.4">
      <c r="A5" s="449"/>
      <c r="B5" s="446" t="s">
        <v>335</v>
      </c>
      <c r="C5" s="1194"/>
      <c r="D5" s="1195"/>
      <c r="E5" s="1195"/>
      <c r="F5" s="1195"/>
      <c r="G5" s="1195"/>
      <c r="H5" s="1195"/>
      <c r="I5" s="1195"/>
      <c r="J5" s="1196"/>
    </row>
    <row r="6" spans="1:41" ht="46.5" customHeight="1" x14ac:dyDescent="0.4">
      <c r="B6" s="445" t="s">
        <v>359</v>
      </c>
      <c r="C6" s="1197" t="s">
        <v>390</v>
      </c>
      <c r="D6" s="1197"/>
      <c r="E6" s="1197"/>
      <c r="F6" s="1197"/>
      <c r="G6" s="1197"/>
      <c r="H6" s="1197"/>
      <c r="I6" s="1197"/>
      <c r="J6" s="1198"/>
    </row>
    <row r="7" spans="1:41" ht="46.5" customHeight="1" x14ac:dyDescent="0.4">
      <c r="B7" s="458" t="s">
        <v>423</v>
      </c>
      <c r="C7" s="1203" t="s">
        <v>481</v>
      </c>
      <c r="D7" s="1204"/>
      <c r="E7" s="1204"/>
      <c r="F7" s="447" t="s">
        <v>419</v>
      </c>
      <c r="G7" s="1204" t="s">
        <v>482</v>
      </c>
      <c r="H7" s="1204"/>
      <c r="I7" s="1204"/>
      <c r="J7" s="1205"/>
    </row>
    <row r="8" spans="1:41" ht="52.5" customHeight="1" x14ac:dyDescent="0.4">
      <c r="B8" s="1208" t="s">
        <v>428</v>
      </c>
      <c r="C8" s="1203" t="s">
        <v>411</v>
      </c>
      <c r="D8" s="1205"/>
      <c r="E8" s="1211" t="s">
        <v>427</v>
      </c>
      <c r="F8" s="1204"/>
      <c r="G8" s="1204"/>
      <c r="H8" s="1204"/>
      <c r="I8" s="1204"/>
      <c r="J8" s="1205"/>
    </row>
    <row r="9" spans="1:41" ht="46.5" customHeight="1" x14ac:dyDescent="0.4">
      <c r="B9" s="1209"/>
      <c r="C9" s="1206" t="s">
        <v>412</v>
      </c>
      <c r="D9" s="1205"/>
      <c r="E9" s="447" t="s">
        <v>414</v>
      </c>
      <c r="F9" s="459" t="s">
        <v>413</v>
      </c>
      <c r="G9" s="1206" t="s">
        <v>429</v>
      </c>
      <c r="H9" s="1205"/>
      <c r="I9" s="447"/>
      <c r="J9" s="448" t="s">
        <v>410</v>
      </c>
    </row>
    <row r="10" spans="1:41" ht="39.75" customHeight="1" x14ac:dyDescent="0.4">
      <c r="B10" s="1210"/>
      <c r="C10" s="1206" t="s">
        <v>415</v>
      </c>
      <c r="D10" s="1207"/>
      <c r="E10" s="1204" t="s">
        <v>416</v>
      </c>
      <c r="F10" s="1204"/>
      <c r="G10" s="1204"/>
      <c r="H10" s="1200" t="s">
        <v>417</v>
      </c>
      <c r="I10" s="1200"/>
      <c r="J10" s="1202"/>
    </row>
    <row r="11" spans="1:41" ht="65.25" customHeight="1" x14ac:dyDescent="0.4">
      <c r="B11" s="1187" t="s">
        <v>424</v>
      </c>
      <c r="C11" s="1199" t="s">
        <v>483</v>
      </c>
      <c r="D11" s="1200"/>
      <c r="E11" s="1201"/>
      <c r="F11" s="1201"/>
      <c r="G11" s="1201"/>
      <c r="H11" s="1201"/>
      <c r="I11" s="1200"/>
      <c r="J11" s="1202"/>
    </row>
    <row r="12" spans="1:41" ht="52.5" customHeight="1" x14ac:dyDescent="0.4">
      <c r="B12" s="1189"/>
      <c r="C12" s="1212" t="s">
        <v>430</v>
      </c>
      <c r="D12" s="1206"/>
      <c r="E12" s="1203"/>
      <c r="F12" s="1204"/>
      <c r="G12" s="1204"/>
      <c r="H12" s="1205"/>
      <c r="I12" s="450" t="s">
        <v>410</v>
      </c>
      <c r="J12" s="451"/>
    </row>
    <row r="13" spans="1:41" ht="76.5" customHeight="1" x14ac:dyDescent="0.4">
      <c r="B13" s="1187" t="s">
        <v>425</v>
      </c>
      <c r="C13" s="1199" t="s">
        <v>484</v>
      </c>
      <c r="D13" s="1200"/>
      <c r="E13" s="1200"/>
      <c r="F13" s="1200"/>
      <c r="G13" s="1200"/>
      <c r="H13" s="1200"/>
      <c r="I13" s="1200"/>
      <c r="J13" s="1202"/>
    </row>
    <row r="14" spans="1:41" ht="60.75" customHeight="1" x14ac:dyDescent="0.4">
      <c r="B14" s="1188"/>
      <c r="C14" s="1212" t="s">
        <v>418</v>
      </c>
      <c r="D14" s="1212"/>
      <c r="E14" s="460">
        <v>0</v>
      </c>
      <c r="F14" s="460" t="s">
        <v>410</v>
      </c>
      <c r="G14" s="1212" t="s">
        <v>420</v>
      </c>
      <c r="H14" s="1212"/>
      <c r="I14" s="460">
        <v>0</v>
      </c>
      <c r="J14" s="460" t="s">
        <v>410</v>
      </c>
    </row>
    <row r="15" spans="1:41" ht="76.5" customHeight="1" x14ac:dyDescent="0.4">
      <c r="B15" s="1189"/>
      <c r="C15" s="1212" t="s">
        <v>422</v>
      </c>
      <c r="D15" s="1212"/>
      <c r="E15" s="1212" t="s">
        <v>421</v>
      </c>
      <c r="F15" s="1212"/>
      <c r="G15" s="1212"/>
      <c r="H15" s="461" t="s">
        <v>408</v>
      </c>
      <c r="I15" s="462" t="e">
        <f>I14/E14</f>
        <v>#DIV/0!</v>
      </c>
      <c r="J15" s="460"/>
    </row>
    <row r="16" spans="1:41" ht="53.25" customHeight="1" x14ac:dyDescent="0.4">
      <c r="B16" s="1208" t="s">
        <v>426</v>
      </c>
      <c r="C16" s="1206" t="s">
        <v>409</v>
      </c>
      <c r="D16" s="1211"/>
      <c r="E16" s="1211"/>
      <c r="F16" s="1207"/>
      <c r="G16" s="1211" t="s">
        <v>432</v>
      </c>
      <c r="H16" s="1211"/>
      <c r="I16" s="1211"/>
      <c r="J16" s="1207"/>
    </row>
    <row r="17" spans="1:12" ht="53.25" customHeight="1" x14ac:dyDescent="0.4">
      <c r="B17" s="1209"/>
      <c r="C17" s="1206" t="s">
        <v>436</v>
      </c>
      <c r="D17" s="1207"/>
      <c r="E17" s="1211"/>
      <c r="F17" s="1211"/>
      <c r="G17" s="1211"/>
      <c r="H17" s="1211"/>
      <c r="I17" s="1211"/>
      <c r="J17" s="1207"/>
    </row>
    <row r="18" spans="1:12" ht="51.75" customHeight="1" x14ac:dyDescent="0.4">
      <c r="B18" s="1210"/>
      <c r="C18" s="1206" t="s">
        <v>431</v>
      </c>
      <c r="D18" s="1205"/>
      <c r="E18" s="1203"/>
      <c r="F18" s="1204"/>
      <c r="G18" s="1204"/>
      <c r="H18" s="1205"/>
      <c r="I18" s="463" t="s">
        <v>410</v>
      </c>
      <c r="J18" s="464"/>
    </row>
    <row r="19" spans="1:12" x14ac:dyDescent="0.4">
      <c r="B19" s="444"/>
      <c r="C19" s="444"/>
      <c r="D19" s="444"/>
      <c r="E19" s="444"/>
      <c r="F19" s="444"/>
      <c r="G19" s="444"/>
      <c r="H19" s="444"/>
      <c r="I19" s="444"/>
      <c r="J19" s="444"/>
    </row>
    <row r="20" spans="1:12" x14ac:dyDescent="0.4">
      <c r="B20" s="444"/>
      <c r="C20" s="444"/>
      <c r="D20" s="444"/>
      <c r="E20" s="444"/>
      <c r="F20" s="444"/>
      <c r="G20" s="444"/>
      <c r="H20" s="444"/>
      <c r="I20" s="444"/>
      <c r="J20" s="444"/>
    </row>
    <row r="21" spans="1:12" ht="17.25" customHeight="1" x14ac:dyDescent="0.4">
      <c r="B21" s="411" t="s">
        <v>507</v>
      </c>
      <c r="C21" s="411"/>
      <c r="D21" s="411"/>
      <c r="E21" s="411"/>
      <c r="F21" s="411"/>
      <c r="G21" s="411"/>
      <c r="H21" s="411"/>
      <c r="I21" s="411"/>
      <c r="J21" s="411"/>
      <c r="K21" s="411"/>
      <c r="L21" s="411"/>
    </row>
    <row r="22" spans="1:12" ht="17.25" customHeight="1" x14ac:dyDescent="0.4">
      <c r="B22" s="452" t="s">
        <v>508</v>
      </c>
      <c r="C22" s="411"/>
      <c r="D22" s="411"/>
      <c r="E22" s="411"/>
      <c r="F22" s="411"/>
      <c r="G22" s="411"/>
      <c r="H22" s="411"/>
      <c r="I22" s="411"/>
      <c r="J22" s="411"/>
      <c r="K22" s="411"/>
      <c r="L22" s="411"/>
    </row>
    <row r="23" spans="1:12" ht="17.25" customHeight="1" x14ac:dyDescent="0.4">
      <c r="B23" s="411" t="s">
        <v>509</v>
      </c>
      <c r="C23" s="411"/>
      <c r="D23" s="411"/>
      <c r="E23" s="411"/>
      <c r="F23" s="411"/>
      <c r="G23" s="411"/>
      <c r="H23" s="411"/>
      <c r="I23" s="411"/>
      <c r="J23" s="411"/>
      <c r="K23" s="411"/>
      <c r="L23" s="411"/>
    </row>
    <row r="24" spans="1:12" ht="40.5" customHeight="1" x14ac:dyDescent="0.4">
      <c r="B24" s="1213" t="s">
        <v>435</v>
      </c>
      <c r="C24" s="1213"/>
      <c r="D24" s="1213"/>
      <c r="E24" s="1213"/>
      <c r="F24" s="1213"/>
      <c r="G24" s="1213"/>
      <c r="H24" s="1213"/>
      <c r="I24" s="1213"/>
      <c r="J24" s="444"/>
    </row>
    <row r="25" spans="1:12" ht="108.75" customHeight="1" x14ac:dyDescent="0.4">
      <c r="A25" s="421"/>
      <c r="B25" s="1213" t="s">
        <v>437</v>
      </c>
      <c r="C25" s="1213"/>
      <c r="D25" s="1213"/>
      <c r="E25" s="1213"/>
      <c r="F25" s="1213"/>
      <c r="G25" s="1213"/>
      <c r="H25" s="1213"/>
      <c r="I25" s="1213"/>
      <c r="J25" s="444"/>
    </row>
    <row r="26" spans="1:12" ht="40.5" customHeight="1" x14ac:dyDescent="0.4">
      <c r="B26" s="422"/>
      <c r="C26" s="422"/>
      <c r="D26" s="422"/>
      <c r="E26" s="422"/>
      <c r="F26" s="422"/>
      <c r="G26" s="422"/>
      <c r="H26" s="422"/>
      <c r="I26" s="422"/>
    </row>
    <row r="27" spans="1:12" x14ac:dyDescent="0.4">
      <c r="B27" s="1214"/>
      <c r="C27" s="1214"/>
      <c r="D27" s="1214"/>
      <c r="E27" s="1214"/>
      <c r="F27" s="1214"/>
      <c r="G27" s="1214"/>
      <c r="H27" s="1214"/>
      <c r="I27" s="1214"/>
    </row>
  </sheetData>
  <mergeCells count="35">
    <mergeCell ref="B24:I24"/>
    <mergeCell ref="C17:D17"/>
    <mergeCell ref="E17:J17"/>
    <mergeCell ref="B27:I27"/>
    <mergeCell ref="B25:I25"/>
    <mergeCell ref="C18:D18"/>
    <mergeCell ref="B16:B18"/>
    <mergeCell ref="E8:J8"/>
    <mergeCell ref="C9:D9"/>
    <mergeCell ref="G9:H9"/>
    <mergeCell ref="E12:H12"/>
    <mergeCell ref="E18:H18"/>
    <mergeCell ref="C16:F16"/>
    <mergeCell ref="G16:J16"/>
    <mergeCell ref="C12:D12"/>
    <mergeCell ref="C14:D14"/>
    <mergeCell ref="G14:H14"/>
    <mergeCell ref="C15:D15"/>
    <mergeCell ref="E15:G15"/>
    <mergeCell ref="B13:B15"/>
    <mergeCell ref="H2:J2"/>
    <mergeCell ref="A3:J3"/>
    <mergeCell ref="E4:H4"/>
    <mergeCell ref="C5:J5"/>
    <mergeCell ref="C6:J6"/>
    <mergeCell ref="C11:J11"/>
    <mergeCell ref="C13:J13"/>
    <mergeCell ref="C7:E7"/>
    <mergeCell ref="G7:J7"/>
    <mergeCell ref="C10:D10"/>
    <mergeCell ref="E10:G10"/>
    <mergeCell ref="H10:J10"/>
    <mergeCell ref="B8:B10"/>
    <mergeCell ref="B11:B12"/>
    <mergeCell ref="C8:D8"/>
  </mergeCells>
  <phoneticPr fontId="2"/>
  <printOptions horizontalCentered="1" verticalCentered="1"/>
  <pageMargins left="0.70866141732283472" right="0.70866141732283472" top="0.74803149606299213" bottom="0.74803149606299213" header="0.31496062992125984" footer="0.31496062992125984"/>
  <pageSetup paperSize="9" scale="6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view="pageBreakPreview" zoomScaleNormal="100" zoomScaleSheetLayoutView="100" workbookViewId="0">
      <selection activeCell="B17" sqref="B17:F17"/>
    </sheetView>
  </sheetViews>
  <sheetFormatPr defaultRowHeight="18.75" x14ac:dyDescent="0.4"/>
  <cols>
    <col min="1" max="1" width="2.125" style="489" customWidth="1"/>
    <col min="2" max="2" width="24.25" style="489" customWidth="1"/>
    <col min="3" max="3" width="4" style="489" customWidth="1"/>
    <col min="4" max="6" width="20.125" style="489" customWidth="1"/>
    <col min="7" max="7" width="3.125" style="489" customWidth="1"/>
    <col min="8" max="8" width="1.5" style="489" customWidth="1"/>
    <col min="9" max="9" width="2.5" style="489" customWidth="1"/>
    <col min="10" max="16384" width="9" style="489"/>
  </cols>
  <sheetData>
    <row r="1" spans="1:9" ht="27.95" customHeight="1" x14ac:dyDescent="0.4">
      <c r="A1" s="487"/>
      <c r="B1" s="488" t="s">
        <v>396</v>
      </c>
    </row>
    <row r="2" spans="1:9" ht="27.95" customHeight="1" x14ac:dyDescent="0.4">
      <c r="A2" s="487"/>
      <c r="F2" s="1216" t="s">
        <v>330</v>
      </c>
      <c r="G2" s="1216"/>
    </row>
    <row r="3" spans="1:9" ht="36" customHeight="1" x14ac:dyDescent="0.4">
      <c r="A3" s="1217" t="s">
        <v>395</v>
      </c>
      <c r="B3" s="1217"/>
      <c r="C3" s="1217"/>
      <c r="D3" s="1217"/>
      <c r="E3" s="1217"/>
      <c r="F3" s="1217"/>
      <c r="G3" s="1217"/>
    </row>
    <row r="4" spans="1:9" ht="36" customHeight="1" x14ac:dyDescent="0.4">
      <c r="A4" s="490"/>
      <c r="B4" s="490"/>
      <c r="C4" s="490"/>
      <c r="D4" s="490"/>
      <c r="E4" s="490"/>
      <c r="F4" s="490"/>
      <c r="G4" s="490"/>
    </row>
    <row r="5" spans="1:9" ht="36" customHeight="1" x14ac:dyDescent="0.4">
      <c r="A5" s="490"/>
      <c r="B5" s="491" t="s">
        <v>335</v>
      </c>
      <c r="C5" s="1218"/>
      <c r="D5" s="1219"/>
      <c r="E5" s="1219"/>
      <c r="F5" s="1219"/>
      <c r="G5" s="1220"/>
    </row>
    <row r="6" spans="1:9" ht="46.5" customHeight="1" x14ac:dyDescent="0.4">
      <c r="B6" s="492" t="s">
        <v>359</v>
      </c>
      <c r="C6" s="1221" t="s">
        <v>390</v>
      </c>
      <c r="D6" s="1221"/>
      <c r="E6" s="1221"/>
      <c r="F6" s="1221"/>
      <c r="G6" s="1222"/>
    </row>
    <row r="7" spans="1:9" ht="46.5" customHeight="1" x14ac:dyDescent="0.4">
      <c r="B7" s="493" t="s">
        <v>423</v>
      </c>
      <c r="C7" s="1223" t="s">
        <v>438</v>
      </c>
      <c r="D7" s="1224"/>
      <c r="E7" s="1224"/>
      <c r="F7" s="1224"/>
      <c r="G7" s="1225"/>
    </row>
    <row r="8" spans="1:9" ht="46.5" customHeight="1" x14ac:dyDescent="0.4">
      <c r="B8" s="494" t="s">
        <v>439</v>
      </c>
      <c r="C8" s="1223"/>
      <c r="D8" s="1224"/>
      <c r="E8" s="1224"/>
      <c r="F8" s="1224"/>
      <c r="G8" s="1225"/>
    </row>
    <row r="9" spans="1:9" ht="46.5" customHeight="1" x14ac:dyDescent="0.4">
      <c r="B9" s="494" t="s">
        <v>440</v>
      </c>
      <c r="C9" s="1223"/>
      <c r="D9" s="1224"/>
      <c r="E9" s="1224"/>
      <c r="F9" s="1224"/>
      <c r="G9" s="1225"/>
    </row>
    <row r="10" spans="1:9" ht="63.75" customHeight="1" x14ac:dyDescent="0.4">
      <c r="B10" s="494" t="s">
        <v>441</v>
      </c>
      <c r="C10" s="495"/>
      <c r="D10" s="496" t="s">
        <v>443</v>
      </c>
      <c r="E10" s="1226"/>
      <c r="F10" s="1226"/>
      <c r="G10" s="1226"/>
    </row>
    <row r="11" spans="1:9" x14ac:dyDescent="0.4">
      <c r="B11" s="497"/>
      <c r="C11" s="497"/>
      <c r="D11" s="497"/>
      <c r="E11" s="497"/>
      <c r="F11" s="497"/>
      <c r="G11" s="497"/>
    </row>
    <row r="12" spans="1:9" x14ac:dyDescent="0.4">
      <c r="B12" s="497"/>
      <c r="C12" s="497"/>
      <c r="D12" s="497"/>
      <c r="E12" s="497"/>
      <c r="F12" s="497"/>
      <c r="G12" s="497"/>
    </row>
    <row r="13" spans="1:9" ht="17.25" customHeight="1" x14ac:dyDescent="0.4">
      <c r="B13" s="1215" t="s">
        <v>394</v>
      </c>
      <c r="C13" s="1215"/>
      <c r="D13" s="1215"/>
      <c r="E13" s="1215"/>
      <c r="F13" s="498"/>
      <c r="G13" s="498"/>
      <c r="H13" s="498"/>
      <c r="I13" s="498"/>
    </row>
    <row r="14" spans="1:9" ht="17.25" customHeight="1" x14ac:dyDescent="0.4">
      <c r="B14" s="1215" t="s">
        <v>442</v>
      </c>
      <c r="C14" s="1215"/>
      <c r="D14" s="1215"/>
      <c r="E14" s="1215"/>
      <c r="F14" s="498"/>
      <c r="G14" s="498"/>
      <c r="H14" s="498"/>
      <c r="I14" s="498"/>
    </row>
    <row r="15" spans="1:9" x14ac:dyDescent="0.4">
      <c r="B15" s="1215" t="s">
        <v>393</v>
      </c>
      <c r="C15" s="1215"/>
      <c r="D15" s="1215"/>
      <c r="E15" s="1215"/>
      <c r="F15" s="1215"/>
      <c r="G15" s="1215"/>
    </row>
    <row r="16" spans="1:9" x14ac:dyDescent="0.4">
      <c r="B16" s="1215" t="s">
        <v>392</v>
      </c>
      <c r="C16" s="1215"/>
      <c r="D16" s="1215"/>
      <c r="E16" s="1215"/>
      <c r="F16" s="1215"/>
      <c r="G16" s="497"/>
    </row>
    <row r="17" spans="2:7" x14ac:dyDescent="0.4">
      <c r="B17" s="1215" t="s">
        <v>527</v>
      </c>
      <c r="C17" s="1215"/>
      <c r="D17" s="1215"/>
      <c r="E17" s="1215"/>
      <c r="F17" s="1215"/>
      <c r="G17" s="497"/>
    </row>
  </sheetData>
  <mergeCells count="13">
    <mergeCell ref="B14:E14"/>
    <mergeCell ref="B15:G15"/>
    <mergeCell ref="B16:F16"/>
    <mergeCell ref="B17:F17"/>
    <mergeCell ref="F2:G2"/>
    <mergeCell ref="A3:G3"/>
    <mergeCell ref="C5:G5"/>
    <mergeCell ref="C6:G6"/>
    <mergeCell ref="B13:E13"/>
    <mergeCell ref="C7:G7"/>
    <mergeCell ref="C8:G8"/>
    <mergeCell ref="C9:G9"/>
    <mergeCell ref="E10:G10"/>
  </mergeCells>
  <phoneticPr fontId="2"/>
  <printOptions horizontalCentered="1" verticalCentered="1"/>
  <pageMargins left="0.7" right="0.7" top="0.75" bottom="0.75" header="0.3" footer="0.3"/>
  <pageSetup paperSize="9" scale="84" orientation="portrait" blackAndWhite="1" r:id="rId1"/>
  <rowBreaks count="1" manualBreakCount="1">
    <brk id="2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363"/>
  <sheetViews>
    <sheetView view="pageBreakPreview" zoomScale="55" zoomScaleNormal="55" zoomScaleSheetLayoutView="55" workbookViewId="0">
      <selection sqref="A1:B1"/>
    </sheetView>
  </sheetViews>
  <sheetFormatPr defaultRowHeight="14.25" x14ac:dyDescent="0.4"/>
  <cols>
    <col min="1" max="1" width="10.625" style="1" customWidth="1"/>
    <col min="2" max="2" width="23.25" style="12" customWidth="1"/>
    <col min="3" max="3" width="8.125" style="2" customWidth="1"/>
    <col min="4" max="4" width="8.875" style="1" customWidth="1"/>
    <col min="5" max="5" width="7" style="1" customWidth="1"/>
    <col min="6" max="6" width="7.125" style="1" customWidth="1"/>
    <col min="7" max="7" width="14" style="1" customWidth="1"/>
    <col min="8" max="8" width="9.375" style="1" customWidth="1"/>
    <col min="9" max="9" width="14.5" style="1" hidden="1" customWidth="1"/>
    <col min="10" max="10" width="12.375" style="1" customWidth="1"/>
    <col min="11" max="11" width="8.875" style="1" customWidth="1"/>
    <col min="12" max="13" width="9.25" style="1" customWidth="1"/>
    <col min="14" max="14" width="14.375" style="188" customWidth="1"/>
    <col min="15" max="15" width="16.125" style="189" customWidth="1"/>
    <col min="16" max="16" width="17.75" style="1" customWidth="1"/>
    <col min="17" max="17" width="1.875" style="1" customWidth="1"/>
    <col min="18" max="18" width="22.125" style="41" bestFit="1" customWidth="1"/>
    <col min="19" max="19" width="16.875" style="41" customWidth="1"/>
    <col min="20" max="20" width="3.125" style="41" customWidth="1"/>
    <col min="21" max="21" width="9.75" style="41" customWidth="1"/>
    <col min="22" max="22" width="14.875" style="41" customWidth="1"/>
    <col min="23" max="23" width="12.875" style="41" customWidth="1"/>
    <col min="24" max="24" width="14.125" style="41" customWidth="1"/>
    <col min="25" max="25" width="13.375" style="2" customWidth="1"/>
    <col min="26" max="26" width="12.75" style="2" customWidth="1"/>
    <col min="27" max="27" width="13" style="2" customWidth="1"/>
    <col min="28" max="28" width="11.25" style="1" customWidth="1"/>
    <col min="29" max="16384" width="9" style="1"/>
  </cols>
  <sheetData>
    <row r="1" spans="1:87" ht="35.25" customHeight="1" x14ac:dyDescent="0.4">
      <c r="A1" s="684" t="s">
        <v>511</v>
      </c>
      <c r="B1" s="684"/>
      <c r="R1" s="61"/>
      <c r="S1" s="61"/>
      <c r="T1" s="61"/>
      <c r="X1" s="61"/>
      <c r="Z1" s="41" t="s">
        <v>66</v>
      </c>
    </row>
    <row r="2" spans="1:87" ht="46.5" customHeight="1" x14ac:dyDescent="0.4">
      <c r="A2" s="686" t="s">
        <v>193</v>
      </c>
      <c r="B2" s="686"/>
      <c r="C2" s="686"/>
      <c r="D2" s="686"/>
      <c r="E2" s="686"/>
      <c r="F2" s="686"/>
      <c r="G2" s="686"/>
      <c r="H2" s="686"/>
      <c r="I2" s="686"/>
      <c r="J2" s="686"/>
      <c r="K2" s="686"/>
      <c r="L2" s="686"/>
      <c r="M2" s="686"/>
      <c r="N2" s="686"/>
      <c r="O2" s="686"/>
      <c r="P2" s="686"/>
      <c r="Q2" s="38"/>
      <c r="Z2" s="132" t="s">
        <v>109</v>
      </c>
    </row>
    <row r="3" spans="1:87" ht="18.75" customHeight="1" x14ac:dyDescent="0.4">
      <c r="B3" s="685"/>
      <c r="C3" s="685"/>
      <c r="D3" s="685"/>
      <c r="E3" s="685"/>
      <c r="F3" s="685"/>
      <c r="G3" s="685"/>
      <c r="H3" s="685"/>
      <c r="I3" s="685"/>
      <c r="J3" s="685"/>
      <c r="K3" s="685"/>
      <c r="L3" s="685"/>
      <c r="M3" s="685"/>
      <c r="N3" s="685"/>
      <c r="O3" s="685"/>
      <c r="P3" s="685"/>
      <c r="Q3" s="39"/>
    </row>
    <row r="4" spans="1:87" ht="32.25" customHeight="1" x14ac:dyDescent="0.4">
      <c r="A4" s="685" t="s">
        <v>172</v>
      </c>
      <c r="B4" s="685"/>
      <c r="C4" s="685"/>
      <c r="D4" s="685"/>
      <c r="E4" s="685"/>
      <c r="F4" s="685"/>
      <c r="G4" s="685"/>
      <c r="H4" s="685"/>
      <c r="I4" s="685"/>
      <c r="J4" s="685"/>
      <c r="K4" s="685"/>
      <c r="L4" s="685"/>
      <c r="M4" s="685"/>
      <c r="N4" s="685"/>
      <c r="O4" s="685"/>
      <c r="Q4" s="39"/>
      <c r="R4" s="689" t="s">
        <v>221</v>
      </c>
      <c r="S4" s="689"/>
      <c r="T4" s="689"/>
      <c r="U4" s="689"/>
      <c r="V4" s="689" t="s">
        <v>222</v>
      </c>
      <c r="W4" s="689"/>
      <c r="X4" s="689"/>
      <c r="Y4" s="689" t="s">
        <v>8</v>
      </c>
    </row>
    <row r="5" spans="1:87" s="134" customFormat="1" ht="27.75" customHeight="1" x14ac:dyDescent="0.4">
      <c r="B5" s="672" t="s">
        <v>173</v>
      </c>
      <c r="C5" s="672"/>
      <c r="D5" s="672"/>
      <c r="E5" s="672"/>
      <c r="F5" s="672"/>
      <c r="G5" s="672"/>
      <c r="H5" s="672"/>
      <c r="I5" s="672"/>
      <c r="J5" s="672"/>
      <c r="K5" s="672"/>
      <c r="L5" s="672"/>
      <c r="M5" s="672"/>
      <c r="N5" s="672"/>
      <c r="O5" s="672"/>
      <c r="P5" s="672"/>
      <c r="Q5" s="131"/>
      <c r="R5" s="282" t="s">
        <v>223</v>
      </c>
      <c r="S5" s="282" t="s">
        <v>38</v>
      </c>
      <c r="T5" s="689" t="s">
        <v>224</v>
      </c>
      <c r="U5" s="689"/>
      <c r="V5" s="282" t="s">
        <v>223</v>
      </c>
      <c r="W5" s="282" t="s">
        <v>38</v>
      </c>
      <c r="X5" s="282" t="s">
        <v>224</v>
      </c>
      <c r="Y5" s="689"/>
      <c r="AA5" s="133"/>
    </row>
    <row r="6" spans="1:87" s="134" customFormat="1" ht="27.75" customHeight="1" x14ac:dyDescent="0.4">
      <c r="B6" s="672" t="s">
        <v>400</v>
      </c>
      <c r="C6" s="672"/>
      <c r="D6" s="672"/>
      <c r="E6" s="672"/>
      <c r="F6" s="672"/>
      <c r="G6" s="672"/>
      <c r="H6" s="672"/>
      <c r="I6" s="672"/>
      <c r="J6" s="672"/>
      <c r="K6" s="672"/>
      <c r="L6" s="672"/>
      <c r="M6" s="672"/>
      <c r="N6" s="672"/>
      <c r="O6" s="672"/>
      <c r="P6" s="672"/>
      <c r="Q6" s="131"/>
      <c r="R6" s="283">
        <v>2021</v>
      </c>
      <c r="S6" s="283">
        <v>10</v>
      </c>
      <c r="T6" s="690">
        <v>1</v>
      </c>
      <c r="U6" s="690"/>
      <c r="V6" s="284">
        <v>2022</v>
      </c>
      <c r="W6" s="284">
        <v>3</v>
      </c>
      <c r="X6" s="284">
        <v>31</v>
      </c>
      <c r="Y6" s="285">
        <f>IFERROR(DATEDIF(Z6,AA6+1,"d"),"－")</f>
        <v>182</v>
      </c>
      <c r="Z6" s="281">
        <f>DATE(R6,S6,T6)</f>
        <v>44470</v>
      </c>
      <c r="AA6" s="281">
        <f>DATE(V6,W6,X6)</f>
        <v>44651</v>
      </c>
    </row>
    <row r="7" spans="1:87" ht="23.25" customHeight="1" x14ac:dyDescent="0.4">
      <c r="C7" s="10"/>
      <c r="D7" s="9"/>
      <c r="E7" s="9"/>
      <c r="F7" s="9"/>
      <c r="G7" s="9"/>
      <c r="H7" s="9"/>
      <c r="I7" s="9"/>
      <c r="J7" s="9"/>
      <c r="K7" s="9"/>
      <c r="L7" s="9"/>
      <c r="M7" s="9"/>
      <c r="N7" s="176"/>
      <c r="O7" s="177"/>
      <c r="P7" s="9"/>
      <c r="Q7" s="9"/>
      <c r="R7" s="41" t="s">
        <v>225</v>
      </c>
    </row>
    <row r="8" spans="1:87" ht="34.5" customHeight="1" x14ac:dyDescent="0.4">
      <c r="B8" s="192" t="s">
        <v>2</v>
      </c>
      <c r="C8" s="205" t="s">
        <v>3</v>
      </c>
      <c r="D8" s="206" t="str">
        <f>IF('９人員配置体制（ＧＨ）その１'!M9="","－",'９人員配置体制（ＧＨ）その１'!M9)</f>
        <v>－</v>
      </c>
      <c r="E8" s="206" t="s">
        <v>4</v>
      </c>
      <c r="F8" s="206" t="str">
        <f>IF('９人員配置体制（ＧＨ）その１'!Q9="","－",'９人員配置体制（ＧＨ）その１'!Q9)</f>
        <v>－</v>
      </c>
      <c r="G8" s="673" t="s">
        <v>12</v>
      </c>
      <c r="H8" s="673"/>
      <c r="I8" s="207"/>
      <c r="J8" s="206" t="s">
        <v>3</v>
      </c>
      <c r="K8" s="206" t="str">
        <f>IF('９人員配置体制（ＧＨ）その１'!AA9="","－",'９人員配置体制（ＧＨ）その１'!AA9)</f>
        <v>－</v>
      </c>
      <c r="L8" s="206" t="s">
        <v>4</v>
      </c>
      <c r="M8" s="206" t="str">
        <f>IF('９人員配置体制（ＧＨ）その１'!AE9="","－",'９人員配置体制（ＧＨ）その１'!AE9)</f>
        <v>－</v>
      </c>
      <c r="N8" s="677" t="s">
        <v>157</v>
      </c>
      <c r="O8" s="677"/>
      <c r="P8" s="678"/>
      <c r="Q8" s="683" t="s">
        <v>226</v>
      </c>
      <c r="R8" s="683"/>
      <c r="S8" s="683"/>
      <c r="T8" s="683"/>
      <c r="U8" s="683"/>
      <c r="V8" s="683"/>
      <c r="W8" s="683"/>
      <c r="X8" s="683"/>
      <c r="Y8" s="683"/>
    </row>
    <row r="9" spans="1:87" ht="32.25" customHeight="1" x14ac:dyDescent="0.4">
      <c r="B9" s="192" t="s">
        <v>5</v>
      </c>
      <c r="C9" s="236"/>
      <c r="D9" s="236" t="str">
        <f>IF('９人員配置体制（ＧＨ）その１'!BV2="","－",'９人員配置体制（ＧＨ）その１'!BV2)</f>
        <v>－</v>
      </c>
      <c r="E9" s="230"/>
      <c r="F9" s="230"/>
      <c r="G9" s="230"/>
      <c r="H9" s="230"/>
      <c r="I9" s="230"/>
      <c r="J9" s="238"/>
      <c r="K9" s="238"/>
      <c r="L9" s="238"/>
      <c r="M9" s="238"/>
      <c r="N9" s="238"/>
      <c r="O9" s="239"/>
      <c r="P9" s="2"/>
      <c r="Q9" s="671" t="s">
        <v>31</v>
      </c>
      <c r="R9" s="671"/>
      <c r="S9" s="671"/>
      <c r="T9" s="671"/>
      <c r="U9" s="671"/>
      <c r="V9" s="671"/>
      <c r="W9" s="671"/>
      <c r="X9" s="671"/>
    </row>
    <row r="10" spans="1:87" ht="16.5" customHeight="1" x14ac:dyDescent="0.4">
      <c r="D10" s="2"/>
      <c r="E10" s="2"/>
      <c r="F10" s="2"/>
      <c r="G10" s="2"/>
      <c r="H10" s="2"/>
      <c r="I10" s="2"/>
      <c r="J10" s="2"/>
      <c r="K10" s="2"/>
      <c r="L10" s="2"/>
      <c r="M10" s="61"/>
      <c r="N10" s="178"/>
      <c r="O10" s="179"/>
      <c r="P10" s="2"/>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row>
    <row r="11" spans="1:87" ht="40.5" customHeight="1" thickBot="1" x14ac:dyDescent="0.45">
      <c r="L11" s="280" t="s">
        <v>220</v>
      </c>
      <c r="N11" s="178"/>
      <c r="O11" s="179"/>
      <c r="P11" s="44"/>
      <c r="Q11" s="560" t="s">
        <v>127</v>
      </c>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row>
    <row r="12" spans="1:87" ht="30.75" customHeight="1" thickBot="1" x14ac:dyDescent="0.45">
      <c r="A12" s="654" t="s">
        <v>160</v>
      </c>
      <c r="B12" s="667" t="s">
        <v>1</v>
      </c>
      <c r="C12" s="669" t="s">
        <v>10</v>
      </c>
      <c r="D12" s="670"/>
      <c r="E12" s="681" t="s">
        <v>6</v>
      </c>
      <c r="F12" s="682"/>
      <c r="G12" s="663" t="s">
        <v>8</v>
      </c>
      <c r="H12" s="665" t="s">
        <v>11</v>
      </c>
      <c r="I12" s="232"/>
      <c r="J12" s="659" t="s">
        <v>68</v>
      </c>
      <c r="K12" s="660"/>
      <c r="L12" s="659" t="s">
        <v>67</v>
      </c>
      <c r="M12" s="679"/>
      <c r="N12" s="674" t="s">
        <v>139</v>
      </c>
      <c r="O12" s="675"/>
      <c r="P12" s="676"/>
      <c r="Q12" s="44"/>
    </row>
    <row r="13" spans="1:87" ht="37.5" customHeight="1" thickBot="1" x14ac:dyDescent="0.45">
      <c r="A13" s="655"/>
      <c r="B13" s="668"/>
      <c r="C13" s="687">
        <f>SUM(D14:D233)</f>
        <v>0</v>
      </c>
      <c r="D13" s="688"/>
      <c r="E13" s="147"/>
      <c r="F13" s="6" t="s">
        <v>7</v>
      </c>
      <c r="G13" s="664"/>
      <c r="H13" s="666"/>
      <c r="I13" s="4"/>
      <c r="J13" s="661"/>
      <c r="K13" s="662"/>
      <c r="L13" s="661"/>
      <c r="M13" s="680"/>
      <c r="N13" s="180"/>
      <c r="O13" s="181" t="s">
        <v>117</v>
      </c>
      <c r="P13" s="139" t="s">
        <v>138</v>
      </c>
      <c r="Q13" s="44"/>
      <c r="R13" s="41" t="s">
        <v>73</v>
      </c>
      <c r="S13" s="41" t="s">
        <v>72</v>
      </c>
      <c r="X13" s="46" t="s">
        <v>69</v>
      </c>
    </row>
    <row r="14" spans="1:87" ht="26.25" customHeight="1" thickBot="1" x14ac:dyDescent="0.45">
      <c r="A14" s="233"/>
      <c r="B14" s="286"/>
      <c r="C14" s="148" t="s">
        <v>81</v>
      </c>
      <c r="D14" s="149"/>
      <c r="E14" s="150"/>
      <c r="F14" s="151"/>
      <c r="G14" s="151"/>
      <c r="H14" s="69">
        <f t="shared" ref="H14:H77" si="0">IF(F14=$Z$2,I14,G14)</f>
        <v>0</v>
      </c>
      <c r="I14" s="172">
        <f t="shared" ref="I14:I23" si="1">G14/2</f>
        <v>0</v>
      </c>
      <c r="J14" s="234"/>
      <c r="K14" s="656">
        <f>SUM(J14:J23)</f>
        <v>0</v>
      </c>
      <c r="L14" s="50">
        <f t="shared" ref="L14:L23" si="2">G14*J14</f>
        <v>0</v>
      </c>
      <c r="M14" s="11">
        <f t="shared" ref="M14:M23" si="3">H14*J14</f>
        <v>0</v>
      </c>
      <c r="N14" s="182"/>
      <c r="O14" s="183"/>
      <c r="P14" s="62"/>
      <c r="Q14" s="55"/>
      <c r="R14" s="87" t="str">
        <f>IFERROR(SUM('９－１人員配置体制（ＧＨ）その２'!L14:L23)/B16,"０")</f>
        <v>０</v>
      </c>
      <c r="S14" s="87" t="str">
        <f>IFERROR(AB15,"0")</f>
        <v>0</v>
      </c>
      <c r="V14" s="37" t="s">
        <v>74</v>
      </c>
      <c r="W14" s="37" t="s">
        <v>75</v>
      </c>
      <c r="X14" s="37" t="s">
        <v>65</v>
      </c>
      <c r="Y14" s="37" t="s">
        <v>62</v>
      </c>
      <c r="Z14" s="37" t="s">
        <v>63</v>
      </c>
      <c r="AA14" s="37" t="s">
        <v>64</v>
      </c>
    </row>
    <row r="15" spans="1:87" ht="21.75" customHeight="1" thickBot="1" x14ac:dyDescent="0.45">
      <c r="A15" s="142"/>
      <c r="B15" s="287" t="s">
        <v>0</v>
      </c>
      <c r="C15" s="140"/>
      <c r="D15" s="90"/>
      <c r="E15" s="152"/>
      <c r="F15" s="153"/>
      <c r="G15" s="154"/>
      <c r="H15" s="7">
        <f t="shared" si="0"/>
        <v>0</v>
      </c>
      <c r="I15" s="173">
        <f t="shared" si="1"/>
        <v>0</v>
      </c>
      <c r="J15" s="159"/>
      <c r="K15" s="657"/>
      <c r="L15" s="51">
        <f t="shared" si="2"/>
        <v>0</v>
      </c>
      <c r="M15" s="48">
        <f t="shared" si="3"/>
        <v>0</v>
      </c>
      <c r="N15" s="184"/>
      <c r="O15" s="185"/>
      <c r="P15" s="63"/>
      <c r="Q15" s="56"/>
      <c r="R15" s="45">
        <f>ROUNDUP(R14,1)</f>
        <v>0</v>
      </c>
      <c r="S15" s="58">
        <f>ROUNDUP(S14,1)</f>
        <v>0</v>
      </c>
      <c r="U15" s="47" t="s">
        <v>70</v>
      </c>
      <c r="V15" s="36" t="e">
        <f>SUMIFS($M14:$M23,$E14:$E23,1)/$B16</f>
        <v>#DIV/0!</v>
      </c>
      <c r="W15" s="36" t="e">
        <f>SUMIFS($M14:$M23,$E14:$E23,2)/$B16</f>
        <v>#DIV/0!</v>
      </c>
      <c r="X15" s="36" t="e">
        <f>SUMIFS($M14:$M23,$E14:$E23,3)/$B16</f>
        <v>#DIV/0!</v>
      </c>
      <c r="Y15" s="36" t="e">
        <f>SUMIFS($M14:$M23,$E14:$E23,4)/$B16</f>
        <v>#DIV/0!</v>
      </c>
      <c r="Z15" s="36" t="e">
        <f>SUMIFS($M14:$M23,$E14:$E23,5)/$B16</f>
        <v>#DIV/0!</v>
      </c>
      <c r="AA15" s="36" t="e">
        <f>SUMIFS($M14:$M23,$E14:$E23,6)/$B16</f>
        <v>#DIV/0!</v>
      </c>
      <c r="AB15" s="53" t="e">
        <f>SUM(X15:AA15)</f>
        <v>#DIV/0!</v>
      </c>
    </row>
    <row r="16" spans="1:87" ht="24.75" customHeight="1" thickBot="1" x14ac:dyDescent="0.45">
      <c r="A16" s="142"/>
      <c r="B16" s="288"/>
      <c r="C16" s="140"/>
      <c r="D16" s="91"/>
      <c r="E16" s="152"/>
      <c r="F16" s="153"/>
      <c r="G16" s="154"/>
      <c r="H16" s="7">
        <f t="shared" si="0"/>
        <v>0</v>
      </c>
      <c r="I16" s="173">
        <f t="shared" si="1"/>
        <v>0</v>
      </c>
      <c r="J16" s="160"/>
      <c r="K16" s="657"/>
      <c r="L16" s="51">
        <f t="shared" si="2"/>
        <v>0</v>
      </c>
      <c r="M16" s="48">
        <f t="shared" si="3"/>
        <v>0</v>
      </c>
      <c r="N16" s="184"/>
      <c r="O16" s="185"/>
      <c r="P16" s="63"/>
      <c r="Q16" s="57"/>
      <c r="R16" s="45">
        <f>ROUND(R14,0)</f>
        <v>0</v>
      </c>
      <c r="S16" s="43"/>
      <c r="V16" s="61"/>
      <c r="W16" s="47" t="s">
        <v>76</v>
      </c>
      <c r="X16" s="37" t="e">
        <f>X15/9</f>
        <v>#DIV/0!</v>
      </c>
      <c r="Y16" s="37" t="e">
        <f>Y15/6</f>
        <v>#DIV/0!</v>
      </c>
      <c r="Z16" s="37" t="e">
        <f>Z15/4</f>
        <v>#DIV/0!</v>
      </c>
      <c r="AA16" s="37" t="e">
        <f>AA15/2.5</f>
        <v>#DIV/0!</v>
      </c>
      <c r="AB16" s="20" t="e">
        <f>SUM(X16:AA16)</f>
        <v>#DIV/0!</v>
      </c>
    </row>
    <row r="17" spans="1:28" ht="21.75" customHeight="1" thickBot="1" x14ac:dyDescent="0.45">
      <c r="A17" s="142"/>
      <c r="B17" s="651" t="s">
        <v>59</v>
      </c>
      <c r="C17" s="97"/>
      <c r="D17" s="99" t="s">
        <v>60</v>
      </c>
      <c r="E17" s="152"/>
      <c r="F17" s="153"/>
      <c r="G17" s="154"/>
      <c r="H17" s="7">
        <f t="shared" si="0"/>
        <v>0</v>
      </c>
      <c r="I17" s="173">
        <f t="shared" si="1"/>
        <v>0</v>
      </c>
      <c r="J17" s="160"/>
      <c r="K17" s="657"/>
      <c r="L17" s="51">
        <f t="shared" si="2"/>
        <v>0</v>
      </c>
      <c r="M17" s="48">
        <f t="shared" si="3"/>
        <v>0</v>
      </c>
      <c r="N17" s="184"/>
      <c r="O17" s="185"/>
      <c r="P17" s="63"/>
      <c r="Q17" s="56"/>
    </row>
    <row r="18" spans="1:28" ht="21.75" customHeight="1" thickBot="1" x14ac:dyDescent="0.45">
      <c r="A18" s="141" t="str">
        <f>C14</f>
        <v>Ａ</v>
      </c>
      <c r="B18" s="652"/>
      <c r="C18" s="97"/>
      <c r="D18" s="99" t="s">
        <v>61</v>
      </c>
      <c r="E18" s="152"/>
      <c r="F18" s="153"/>
      <c r="G18" s="154"/>
      <c r="H18" s="7">
        <f t="shared" si="0"/>
        <v>0</v>
      </c>
      <c r="I18" s="173">
        <f t="shared" si="1"/>
        <v>0</v>
      </c>
      <c r="J18" s="160"/>
      <c r="K18" s="657"/>
      <c r="L18" s="51">
        <f t="shared" si="2"/>
        <v>0</v>
      </c>
      <c r="M18" s="48">
        <f t="shared" si="3"/>
        <v>0</v>
      </c>
      <c r="N18" s="170" t="str">
        <f>IF($C18=$Z$1,R18,R14)</f>
        <v>０</v>
      </c>
      <c r="O18" s="171" t="str">
        <f>IF($C18=$Z$1,S18,S14)</f>
        <v>0</v>
      </c>
      <c r="P18" s="146">
        <f>IF($C18=$Z$1,R20,R16)</f>
        <v>0</v>
      </c>
      <c r="Q18" s="56"/>
      <c r="R18" s="54">
        <f>SUM(V18:AA18)</f>
        <v>0</v>
      </c>
      <c r="S18" s="54">
        <f>AB18</f>
        <v>0</v>
      </c>
      <c r="U18" s="47" t="s">
        <v>71</v>
      </c>
      <c r="V18" s="36">
        <f>SUMIFS($J14:$J23,$E14:$E23,1)*0.9</f>
        <v>0</v>
      </c>
      <c r="W18" s="36">
        <f>SUMIFS($J14:$J23,$E14:$E23,2)*0.9</f>
        <v>0</v>
      </c>
      <c r="X18" s="36">
        <f>SUMIFS($J14:$J23,$E14:$E23,3)*0.9</f>
        <v>0</v>
      </c>
      <c r="Y18" s="36">
        <f>SUMIFS($J14:$J23,$E14:$E23,4)*0.9</f>
        <v>0</v>
      </c>
      <c r="Z18" s="36">
        <f>SUMIFS($J14:$J23,$E14:$E23,5)*0.9</f>
        <v>0</v>
      </c>
      <c r="AA18" s="36">
        <f>SUMIFS($J14:$J23,$E14:$E23,6)*0.9</f>
        <v>0</v>
      </c>
      <c r="AB18" s="53">
        <f>SUM(X18:AA18)</f>
        <v>0</v>
      </c>
    </row>
    <row r="19" spans="1:28" ht="21.75" customHeight="1" thickBot="1" x14ac:dyDescent="0.45">
      <c r="A19" s="142"/>
      <c r="B19" s="652"/>
      <c r="C19" s="97"/>
      <c r="D19" s="99" t="s">
        <v>36</v>
      </c>
      <c r="E19" s="152"/>
      <c r="F19" s="153"/>
      <c r="G19" s="154"/>
      <c r="H19" s="7">
        <f t="shared" si="0"/>
        <v>0</v>
      </c>
      <c r="I19" s="173">
        <f t="shared" si="1"/>
        <v>0</v>
      </c>
      <c r="J19" s="159"/>
      <c r="K19" s="657"/>
      <c r="L19" s="51">
        <f t="shared" si="2"/>
        <v>0</v>
      </c>
      <c r="M19" s="48">
        <f t="shared" si="3"/>
        <v>0</v>
      </c>
      <c r="N19" s="184"/>
      <c r="O19" s="185"/>
      <c r="P19" s="63"/>
      <c r="Q19" s="57"/>
      <c r="R19" s="235">
        <f>ROUNDUP(R18,1)</f>
        <v>0</v>
      </c>
      <c r="S19" s="58">
        <f>ROUNDUP(S18,1)</f>
        <v>0</v>
      </c>
      <c r="U19" s="47" t="s">
        <v>76</v>
      </c>
      <c r="V19" s="61"/>
      <c r="W19" s="61"/>
      <c r="X19" s="37">
        <f>X18/9</f>
        <v>0</v>
      </c>
      <c r="Y19" s="37">
        <f>Y18/6</f>
        <v>0</v>
      </c>
      <c r="Z19" s="37">
        <f>Z18/4</f>
        <v>0</v>
      </c>
      <c r="AA19" s="37">
        <f>AA18/2.5</f>
        <v>0</v>
      </c>
      <c r="AB19" s="20">
        <f>SUM(X19:AA19)</f>
        <v>0</v>
      </c>
    </row>
    <row r="20" spans="1:28" ht="21.75" customHeight="1" thickBot="1" x14ac:dyDescent="0.45">
      <c r="A20" s="142"/>
      <c r="B20" s="652"/>
      <c r="C20" s="97"/>
      <c r="D20" s="99" t="s">
        <v>35</v>
      </c>
      <c r="E20" s="152"/>
      <c r="F20" s="153"/>
      <c r="G20" s="154"/>
      <c r="H20" s="7">
        <f t="shared" si="0"/>
        <v>0</v>
      </c>
      <c r="I20" s="173">
        <f t="shared" si="1"/>
        <v>0</v>
      </c>
      <c r="J20" s="160"/>
      <c r="K20" s="657"/>
      <c r="L20" s="51">
        <f t="shared" si="2"/>
        <v>0</v>
      </c>
      <c r="M20" s="48">
        <f t="shared" si="3"/>
        <v>0</v>
      </c>
      <c r="N20" s="184"/>
      <c r="O20" s="185"/>
      <c r="P20" s="63"/>
      <c r="Q20" s="57"/>
      <c r="R20" s="54">
        <f>ROUND(R18,0)</f>
        <v>0</v>
      </c>
    </row>
    <row r="21" spans="1:28" ht="21.75" customHeight="1" thickBot="1" x14ac:dyDescent="0.45">
      <c r="A21" s="142"/>
      <c r="B21" s="653"/>
      <c r="C21" s="97"/>
      <c r="D21" s="99" t="s">
        <v>80</v>
      </c>
      <c r="E21" s="152"/>
      <c r="F21" s="153"/>
      <c r="G21" s="154"/>
      <c r="H21" s="175">
        <f t="shared" si="0"/>
        <v>0</v>
      </c>
      <c r="I21" s="173">
        <f t="shared" si="1"/>
        <v>0</v>
      </c>
      <c r="J21" s="160"/>
      <c r="K21" s="657"/>
      <c r="L21" s="51">
        <f t="shared" si="2"/>
        <v>0</v>
      </c>
      <c r="M21" s="48">
        <f t="shared" si="3"/>
        <v>0</v>
      </c>
      <c r="N21" s="184"/>
      <c r="O21" s="185"/>
      <c r="P21" s="63"/>
      <c r="Q21" s="57"/>
    </row>
    <row r="22" spans="1:28" ht="21.75" customHeight="1" thickBot="1" x14ac:dyDescent="0.45">
      <c r="A22" s="142"/>
      <c r="B22" s="289"/>
      <c r="C22" s="93"/>
      <c r="D22" s="91"/>
      <c r="E22" s="152"/>
      <c r="F22" s="153"/>
      <c r="G22" s="154"/>
      <c r="H22" s="7">
        <f t="shared" si="0"/>
        <v>0</v>
      </c>
      <c r="I22" s="173">
        <f t="shared" si="1"/>
        <v>0</v>
      </c>
      <c r="J22" s="160"/>
      <c r="K22" s="657"/>
      <c r="L22" s="51">
        <f t="shared" si="2"/>
        <v>0</v>
      </c>
      <c r="M22" s="48">
        <f t="shared" si="3"/>
        <v>0</v>
      </c>
      <c r="N22" s="184"/>
      <c r="O22" s="185"/>
      <c r="P22" s="63"/>
      <c r="Q22" s="59"/>
      <c r="R22" s="45" t="str">
        <f>IF(C17=$Z$1,D17,IF(C18=$Z$1,D18,IF(C19=$Z$1,D19,IF(C20=$Z$1,D20,IF(C21=$Z$1,D21,"")))))</f>
        <v/>
      </c>
    </row>
    <row r="23" spans="1:28" ht="21.75" customHeight="1" thickBot="1" x14ac:dyDescent="0.45">
      <c r="A23" s="143"/>
      <c r="B23" s="290"/>
      <c r="C23" s="95"/>
      <c r="D23" s="96"/>
      <c r="E23" s="155"/>
      <c r="F23" s="156"/>
      <c r="G23" s="157"/>
      <c r="H23" s="8">
        <f t="shared" si="0"/>
        <v>0</v>
      </c>
      <c r="I23" s="174">
        <f t="shared" si="1"/>
        <v>0</v>
      </c>
      <c r="J23" s="161"/>
      <c r="K23" s="658"/>
      <c r="L23" s="52">
        <f t="shared" si="2"/>
        <v>0</v>
      </c>
      <c r="M23" s="49">
        <f t="shared" si="3"/>
        <v>0</v>
      </c>
      <c r="N23" s="186"/>
      <c r="O23" s="187"/>
      <c r="P23" s="64"/>
      <c r="Q23" s="44"/>
      <c r="R23" s="61" t="s">
        <v>73</v>
      </c>
      <c r="S23" s="61" t="s">
        <v>72</v>
      </c>
      <c r="T23" s="61"/>
      <c r="U23" s="61"/>
      <c r="V23" s="61"/>
      <c r="W23" s="61"/>
      <c r="X23" s="46" t="s">
        <v>69</v>
      </c>
    </row>
    <row r="24" spans="1:28" ht="26.25" customHeight="1" thickBot="1" x14ac:dyDescent="0.45">
      <c r="A24" s="233"/>
      <c r="B24" s="286"/>
      <c r="C24" s="148" t="s">
        <v>82</v>
      </c>
      <c r="D24" s="149"/>
      <c r="E24" s="150"/>
      <c r="F24" s="151"/>
      <c r="G24" s="151"/>
      <c r="H24" s="69">
        <f t="shared" si="0"/>
        <v>0</v>
      </c>
      <c r="I24" s="172">
        <f t="shared" ref="I24:I62" si="4">G24/2</f>
        <v>0</v>
      </c>
      <c r="J24" s="234"/>
      <c r="K24" s="656">
        <f>SUM(J24:J33)</f>
        <v>0</v>
      </c>
      <c r="L24" s="50">
        <f t="shared" ref="L24:L62" si="5">G24*J24</f>
        <v>0</v>
      </c>
      <c r="M24" s="11">
        <f t="shared" ref="M24:M62" si="6">H24*J24</f>
        <v>0</v>
      </c>
      <c r="N24" s="182"/>
      <c r="O24" s="183"/>
      <c r="P24" s="62"/>
      <c r="Q24" s="55"/>
      <c r="R24" s="87" t="str">
        <f>IFERROR(SUM('９－１人員配置体制（ＧＨ）その２'!L24:L33)/B26,"０")</f>
        <v>０</v>
      </c>
      <c r="S24" s="87" t="str">
        <f>IFERROR(AB25,"0")</f>
        <v>0</v>
      </c>
      <c r="T24" s="61"/>
      <c r="U24" s="61"/>
      <c r="V24" s="73" t="s">
        <v>74</v>
      </c>
      <c r="W24" s="73" t="s">
        <v>75</v>
      </c>
      <c r="X24" s="73" t="s">
        <v>65</v>
      </c>
      <c r="Y24" s="73" t="s">
        <v>62</v>
      </c>
      <c r="Z24" s="73" t="s">
        <v>63</v>
      </c>
      <c r="AA24" s="73" t="s">
        <v>64</v>
      </c>
    </row>
    <row r="25" spans="1:28" ht="21.75" customHeight="1" thickBot="1" x14ac:dyDescent="0.45">
      <c r="A25" s="142"/>
      <c r="B25" s="287" t="s">
        <v>0</v>
      </c>
      <c r="C25" s="140"/>
      <c r="D25" s="90"/>
      <c r="E25" s="152"/>
      <c r="F25" s="153"/>
      <c r="G25" s="154"/>
      <c r="H25" s="7">
        <f t="shared" si="0"/>
        <v>0</v>
      </c>
      <c r="I25" s="173">
        <f t="shared" si="4"/>
        <v>0</v>
      </c>
      <c r="J25" s="159"/>
      <c r="K25" s="657"/>
      <c r="L25" s="51">
        <f t="shared" si="5"/>
        <v>0</v>
      </c>
      <c r="M25" s="48">
        <f t="shared" si="6"/>
        <v>0</v>
      </c>
      <c r="N25" s="184"/>
      <c r="O25" s="185"/>
      <c r="P25" s="63"/>
      <c r="Q25" s="56"/>
      <c r="R25" s="45">
        <f>ROUNDUP(R24,1)</f>
        <v>0</v>
      </c>
      <c r="S25" s="58">
        <f>ROUNDUP(S24,1)</f>
        <v>0</v>
      </c>
      <c r="T25" s="61"/>
      <c r="U25" s="47" t="s">
        <v>70</v>
      </c>
      <c r="V25" s="60" t="e">
        <f>SUMIFS($M24:$M33,$E24:$E33,1)/$B26</f>
        <v>#DIV/0!</v>
      </c>
      <c r="W25" s="60" t="e">
        <f>SUMIFS($M24:$M33,$E24:$E33,2)/$B26</f>
        <v>#DIV/0!</v>
      </c>
      <c r="X25" s="60" t="e">
        <f>SUMIFS($M24:$M33,$E24:$E33,3)/$B26</f>
        <v>#DIV/0!</v>
      </c>
      <c r="Y25" s="60" t="e">
        <f>SUMIFS($M24:$M33,$E24:$E33,4)/$B26</f>
        <v>#DIV/0!</v>
      </c>
      <c r="Z25" s="60" t="e">
        <f>SUMIFS($M24:$M33,$E24:$E33,5)/$B26</f>
        <v>#DIV/0!</v>
      </c>
      <c r="AA25" s="60" t="e">
        <f>SUMIFS($M24:$M33,$E24:$E33,6)/$B26</f>
        <v>#DIV/0!</v>
      </c>
      <c r="AB25" s="53" t="e">
        <f>SUM(X25:AA25)</f>
        <v>#DIV/0!</v>
      </c>
    </row>
    <row r="26" spans="1:28" ht="27" customHeight="1" thickBot="1" x14ac:dyDescent="0.45">
      <c r="A26" s="142"/>
      <c r="B26" s="288"/>
      <c r="C26" s="140"/>
      <c r="D26" s="91"/>
      <c r="E26" s="152"/>
      <c r="F26" s="153"/>
      <c r="G26" s="154"/>
      <c r="H26" s="7">
        <f t="shared" si="0"/>
        <v>0</v>
      </c>
      <c r="I26" s="173">
        <f t="shared" si="4"/>
        <v>0</v>
      </c>
      <c r="J26" s="160"/>
      <c r="K26" s="657"/>
      <c r="L26" s="51">
        <f t="shared" si="5"/>
        <v>0</v>
      </c>
      <c r="M26" s="48">
        <f t="shared" si="6"/>
        <v>0</v>
      </c>
      <c r="N26" s="184"/>
      <c r="O26" s="185"/>
      <c r="P26" s="63"/>
      <c r="Q26" s="59"/>
      <c r="R26" s="45">
        <f>ROUND(R24,0)</f>
        <v>0</v>
      </c>
      <c r="S26" s="61"/>
      <c r="T26" s="61"/>
      <c r="U26" s="61"/>
      <c r="V26" s="61"/>
      <c r="W26" s="47" t="s">
        <v>76</v>
      </c>
      <c r="X26" s="73" t="e">
        <f>X25/9</f>
        <v>#DIV/0!</v>
      </c>
      <c r="Y26" s="73" t="e">
        <f>Y25/6</f>
        <v>#DIV/0!</v>
      </c>
      <c r="Z26" s="73" t="e">
        <f>Z25/4</f>
        <v>#DIV/0!</v>
      </c>
      <c r="AA26" s="73" t="e">
        <f>AA25/2.5</f>
        <v>#DIV/0!</v>
      </c>
      <c r="AB26" s="20" t="e">
        <f>SUM(X26:AA26)</f>
        <v>#DIV/0!</v>
      </c>
    </row>
    <row r="27" spans="1:28" ht="21.75" customHeight="1" thickBot="1" x14ac:dyDescent="0.45">
      <c r="A27" s="142"/>
      <c r="B27" s="651" t="s">
        <v>59</v>
      </c>
      <c r="C27" s="97"/>
      <c r="D27" s="99" t="s">
        <v>60</v>
      </c>
      <c r="E27" s="152"/>
      <c r="F27" s="153"/>
      <c r="G27" s="154"/>
      <c r="H27" s="7">
        <f t="shared" si="0"/>
        <v>0</v>
      </c>
      <c r="I27" s="173">
        <f t="shared" si="4"/>
        <v>0</v>
      </c>
      <c r="J27" s="160"/>
      <c r="K27" s="657"/>
      <c r="L27" s="51">
        <f t="shared" si="5"/>
        <v>0</v>
      </c>
      <c r="M27" s="48">
        <f t="shared" si="6"/>
        <v>0</v>
      </c>
      <c r="N27" s="184"/>
      <c r="O27" s="185"/>
      <c r="P27" s="63"/>
      <c r="Q27" s="56"/>
      <c r="R27" s="61"/>
      <c r="S27" s="61"/>
      <c r="T27" s="61"/>
      <c r="U27" s="61"/>
      <c r="V27" s="61"/>
      <c r="W27" s="61"/>
      <c r="X27" s="61"/>
    </row>
    <row r="28" spans="1:28" ht="21.75" customHeight="1" thickBot="1" x14ac:dyDescent="0.45">
      <c r="A28" s="141" t="str">
        <f>C24</f>
        <v>Ｂ</v>
      </c>
      <c r="B28" s="652"/>
      <c r="C28" s="97"/>
      <c r="D28" s="99" t="s">
        <v>61</v>
      </c>
      <c r="E28" s="152"/>
      <c r="F28" s="153"/>
      <c r="G28" s="154"/>
      <c r="H28" s="7">
        <f t="shared" si="0"/>
        <v>0</v>
      </c>
      <c r="I28" s="173">
        <f t="shared" si="4"/>
        <v>0</v>
      </c>
      <c r="J28" s="160"/>
      <c r="K28" s="657"/>
      <c r="L28" s="51">
        <f t="shared" si="5"/>
        <v>0</v>
      </c>
      <c r="M28" s="48">
        <f t="shared" si="6"/>
        <v>0</v>
      </c>
      <c r="N28" s="170" t="str">
        <f>IF($C28=$Z$1,R28,R24)</f>
        <v>０</v>
      </c>
      <c r="O28" s="171" t="str">
        <f>IF($C28=$Z$1,S28,S24)</f>
        <v>0</v>
      </c>
      <c r="P28" s="146">
        <f>IF($C28=$Z$1,R30,R26)</f>
        <v>0</v>
      </c>
      <c r="Q28" s="56"/>
      <c r="R28" s="54">
        <f>SUM(V28:AA28)</f>
        <v>0</v>
      </c>
      <c r="S28" s="54">
        <f>AB28</f>
        <v>0</v>
      </c>
      <c r="T28" s="61"/>
      <c r="U28" s="47" t="s">
        <v>71</v>
      </c>
      <c r="V28" s="60">
        <f>SUMIFS($J24:$J33,$E24:$E33,1)*0.9</f>
        <v>0</v>
      </c>
      <c r="W28" s="60">
        <f>SUMIFS($J24:$J33,$E24:$E33,2)*0.9</f>
        <v>0</v>
      </c>
      <c r="X28" s="60">
        <f>SUMIFS($J24:$J33,$E24:$E33,3)*0.9</f>
        <v>0</v>
      </c>
      <c r="Y28" s="60">
        <f>SUMIFS($J24:$J33,$E24:$E33,4)*0.9</f>
        <v>0</v>
      </c>
      <c r="Z28" s="60">
        <f>SUMIFS($J24:$J33,$E24:$E33,5)*0.9</f>
        <v>0</v>
      </c>
      <c r="AA28" s="60">
        <f>SUMIFS($J24:$J33,$E24:$E33,6)*0.9</f>
        <v>0</v>
      </c>
      <c r="AB28" s="53">
        <f>SUM(X28:AA28)</f>
        <v>0</v>
      </c>
    </row>
    <row r="29" spans="1:28" ht="21.75" customHeight="1" thickBot="1" x14ac:dyDescent="0.45">
      <c r="A29" s="142"/>
      <c r="B29" s="652"/>
      <c r="C29" s="97"/>
      <c r="D29" s="99" t="s">
        <v>36</v>
      </c>
      <c r="E29" s="152"/>
      <c r="F29" s="153"/>
      <c r="G29" s="154"/>
      <c r="H29" s="7">
        <f t="shared" si="0"/>
        <v>0</v>
      </c>
      <c r="I29" s="173">
        <f t="shared" si="4"/>
        <v>0</v>
      </c>
      <c r="J29" s="160"/>
      <c r="K29" s="657"/>
      <c r="L29" s="51">
        <f t="shared" si="5"/>
        <v>0</v>
      </c>
      <c r="M29" s="48">
        <f t="shared" si="6"/>
        <v>0</v>
      </c>
      <c r="N29" s="184"/>
      <c r="O29" s="185"/>
      <c r="P29" s="63"/>
      <c r="Q29" s="59"/>
      <c r="R29" s="235">
        <f>ROUNDUP(R28,1)</f>
        <v>0</v>
      </c>
      <c r="S29" s="58">
        <f>ROUNDUP(S28,1)</f>
        <v>0</v>
      </c>
      <c r="T29" s="61"/>
      <c r="U29" s="47" t="s">
        <v>76</v>
      </c>
      <c r="V29" s="61"/>
      <c r="W29" s="61"/>
      <c r="X29" s="73">
        <f>X28/9</f>
        <v>0</v>
      </c>
      <c r="Y29" s="73">
        <f>Y28/6</f>
        <v>0</v>
      </c>
      <c r="Z29" s="73">
        <f>Z28/4</f>
        <v>0</v>
      </c>
      <c r="AA29" s="73">
        <f>AA28/2.5</f>
        <v>0</v>
      </c>
      <c r="AB29" s="20">
        <f>SUM(X29:AA29)</f>
        <v>0</v>
      </c>
    </row>
    <row r="30" spans="1:28" ht="21.75" customHeight="1" thickBot="1" x14ac:dyDescent="0.45">
      <c r="A30" s="142"/>
      <c r="B30" s="652"/>
      <c r="C30" s="97"/>
      <c r="D30" s="99" t="s">
        <v>35</v>
      </c>
      <c r="E30" s="152"/>
      <c r="F30" s="153"/>
      <c r="G30" s="154"/>
      <c r="H30" s="7">
        <f t="shared" si="0"/>
        <v>0</v>
      </c>
      <c r="I30" s="173">
        <f t="shared" si="4"/>
        <v>0</v>
      </c>
      <c r="J30" s="160"/>
      <c r="K30" s="657"/>
      <c r="L30" s="51">
        <f t="shared" si="5"/>
        <v>0</v>
      </c>
      <c r="M30" s="48">
        <f t="shared" si="6"/>
        <v>0</v>
      </c>
      <c r="N30" s="184"/>
      <c r="O30" s="185"/>
      <c r="P30" s="63"/>
      <c r="Q30" s="59"/>
      <c r="R30" s="54">
        <f>ROUND(R28,0)</f>
        <v>0</v>
      </c>
      <c r="S30" s="61"/>
      <c r="T30" s="61"/>
      <c r="U30" s="61"/>
      <c r="V30" s="61"/>
      <c r="W30" s="61"/>
      <c r="X30" s="61"/>
    </row>
    <row r="31" spans="1:28" ht="21.75" customHeight="1" thickBot="1" x14ac:dyDescent="0.45">
      <c r="A31" s="142"/>
      <c r="B31" s="653"/>
      <c r="C31" s="97"/>
      <c r="D31" s="99" t="s">
        <v>80</v>
      </c>
      <c r="E31" s="152"/>
      <c r="F31" s="153"/>
      <c r="G31" s="154"/>
      <c r="H31" s="175">
        <f t="shared" si="0"/>
        <v>0</v>
      </c>
      <c r="I31" s="173">
        <f t="shared" si="4"/>
        <v>0</v>
      </c>
      <c r="J31" s="160"/>
      <c r="K31" s="657"/>
      <c r="L31" s="51">
        <f t="shared" si="5"/>
        <v>0</v>
      </c>
      <c r="M31" s="48">
        <f t="shared" si="6"/>
        <v>0</v>
      </c>
      <c r="N31" s="184"/>
      <c r="O31" s="185"/>
      <c r="P31" s="63"/>
      <c r="Q31" s="59"/>
      <c r="R31" s="61"/>
      <c r="S31" s="61"/>
      <c r="T31" s="61"/>
      <c r="U31" s="61"/>
      <c r="V31" s="61"/>
      <c r="W31" s="61"/>
      <c r="X31" s="61"/>
    </row>
    <row r="32" spans="1:28" ht="21.75" customHeight="1" thickBot="1" x14ac:dyDescent="0.45">
      <c r="A32" s="142"/>
      <c r="B32" s="289"/>
      <c r="C32" s="93"/>
      <c r="D32" s="91"/>
      <c r="E32" s="152"/>
      <c r="F32" s="153"/>
      <c r="G32" s="154"/>
      <c r="H32" s="7">
        <f t="shared" si="0"/>
        <v>0</v>
      </c>
      <c r="I32" s="173">
        <f t="shared" si="4"/>
        <v>0</v>
      </c>
      <c r="J32" s="160"/>
      <c r="K32" s="657"/>
      <c r="L32" s="51">
        <f t="shared" si="5"/>
        <v>0</v>
      </c>
      <c r="M32" s="48">
        <f t="shared" si="6"/>
        <v>0</v>
      </c>
      <c r="N32" s="184"/>
      <c r="O32" s="185"/>
      <c r="P32" s="63"/>
      <c r="Q32" s="59"/>
      <c r="R32" s="45" t="str">
        <f>IF(C27=$Z$1,D27,IF(C28=$Z$1,D28,IF(C29=$Z$1,D29,IF(C30=$Z$1,D30,IF(C31=$Z$1,D31,"")))))</f>
        <v/>
      </c>
      <c r="S32" s="61"/>
      <c r="T32" s="61"/>
      <c r="U32" s="61"/>
      <c r="V32" s="61"/>
      <c r="W32" s="61"/>
      <c r="X32" s="61"/>
    </row>
    <row r="33" spans="1:28" ht="21.75" customHeight="1" thickBot="1" x14ac:dyDescent="0.45">
      <c r="A33" s="143"/>
      <c r="B33" s="290"/>
      <c r="C33" s="95"/>
      <c r="D33" s="96"/>
      <c r="E33" s="155"/>
      <c r="F33" s="156"/>
      <c r="G33" s="157"/>
      <c r="H33" s="8">
        <f t="shared" si="0"/>
        <v>0</v>
      </c>
      <c r="I33" s="174">
        <f t="shared" si="4"/>
        <v>0</v>
      </c>
      <c r="J33" s="161"/>
      <c r="K33" s="658"/>
      <c r="L33" s="52">
        <f t="shared" si="5"/>
        <v>0</v>
      </c>
      <c r="M33" s="49">
        <f t="shared" si="6"/>
        <v>0</v>
      </c>
      <c r="N33" s="186"/>
      <c r="O33" s="187"/>
      <c r="P33" s="64"/>
      <c r="Q33" s="44"/>
      <c r="R33" s="61" t="s">
        <v>73</v>
      </c>
      <c r="S33" s="61" t="s">
        <v>72</v>
      </c>
      <c r="T33" s="61"/>
      <c r="U33" s="61"/>
      <c r="V33" s="61"/>
      <c r="W33" s="61"/>
      <c r="X33" s="46" t="s">
        <v>69</v>
      </c>
    </row>
    <row r="34" spans="1:28" ht="21.75" customHeight="1" thickBot="1" x14ac:dyDescent="0.45">
      <c r="A34" s="233"/>
      <c r="B34" s="286"/>
      <c r="C34" s="148" t="s">
        <v>83</v>
      </c>
      <c r="D34" s="149"/>
      <c r="E34" s="150"/>
      <c r="F34" s="151"/>
      <c r="G34" s="151"/>
      <c r="H34" s="69">
        <f t="shared" si="0"/>
        <v>0</v>
      </c>
      <c r="I34" s="172">
        <f t="shared" si="4"/>
        <v>0</v>
      </c>
      <c r="J34" s="158"/>
      <c r="K34" s="656">
        <f>SUM(J34:J43)</f>
        <v>0</v>
      </c>
      <c r="L34" s="50">
        <f t="shared" si="5"/>
        <v>0</v>
      </c>
      <c r="M34" s="11">
        <f t="shared" si="6"/>
        <v>0</v>
      </c>
      <c r="N34" s="182"/>
      <c r="O34" s="183"/>
      <c r="P34" s="62"/>
      <c r="Q34" s="55"/>
      <c r="R34" s="87" t="str">
        <f>IFERROR(SUM('９－１人員配置体制（ＧＨ）その２'!L34:L43)/B36,"０")</f>
        <v>０</v>
      </c>
      <c r="S34" s="87" t="str">
        <f>IFERROR(AB35,"0")</f>
        <v>0</v>
      </c>
      <c r="T34" s="61"/>
      <c r="U34" s="61"/>
      <c r="V34" s="73" t="s">
        <v>74</v>
      </c>
      <c r="W34" s="73" t="s">
        <v>75</v>
      </c>
      <c r="X34" s="73" t="s">
        <v>65</v>
      </c>
      <c r="Y34" s="73" t="s">
        <v>62</v>
      </c>
      <c r="Z34" s="73" t="s">
        <v>63</v>
      </c>
      <c r="AA34" s="73" t="s">
        <v>64</v>
      </c>
    </row>
    <row r="35" spans="1:28" ht="21.75" customHeight="1" thickBot="1" x14ac:dyDescent="0.45">
      <c r="A35" s="142"/>
      <c r="B35" s="287" t="s">
        <v>0</v>
      </c>
      <c r="C35" s="140"/>
      <c r="D35" s="90"/>
      <c r="E35" s="152"/>
      <c r="F35" s="153"/>
      <c r="G35" s="154"/>
      <c r="H35" s="7">
        <f t="shared" si="0"/>
        <v>0</v>
      </c>
      <c r="I35" s="173">
        <f t="shared" si="4"/>
        <v>0</v>
      </c>
      <c r="J35" s="159"/>
      <c r="K35" s="657"/>
      <c r="L35" s="51">
        <f t="shared" si="5"/>
        <v>0</v>
      </c>
      <c r="M35" s="48">
        <f t="shared" si="6"/>
        <v>0</v>
      </c>
      <c r="N35" s="184"/>
      <c r="O35" s="185"/>
      <c r="P35" s="63"/>
      <c r="Q35" s="56"/>
      <c r="R35" s="45">
        <f>ROUNDUP(R34,1)</f>
        <v>0</v>
      </c>
      <c r="S35" s="58">
        <f>ROUNDUP(S34,1)</f>
        <v>0</v>
      </c>
      <c r="T35" s="61"/>
      <c r="U35" s="47" t="s">
        <v>70</v>
      </c>
      <c r="V35" s="60" t="e">
        <f>SUMIFS($M34:$M43,$E34:$E43,1)/$B36</f>
        <v>#DIV/0!</v>
      </c>
      <c r="W35" s="60" t="e">
        <f>SUMIFS($M34:$M43,$E34:$E43,2)/$B36</f>
        <v>#DIV/0!</v>
      </c>
      <c r="X35" s="60" t="e">
        <f>SUMIFS($M34:$M43,$E34:$E43,3)/$B36</f>
        <v>#DIV/0!</v>
      </c>
      <c r="Y35" s="60" t="e">
        <f>SUMIFS($M34:$M43,$E34:$E43,4)/$B36</f>
        <v>#DIV/0!</v>
      </c>
      <c r="Z35" s="60" t="e">
        <f>SUMIFS($M34:$M43,$E34:$E43,5)/$B36</f>
        <v>#DIV/0!</v>
      </c>
      <c r="AA35" s="60" t="e">
        <f>SUMIFS($M34:$M43,$E34:$E43,6)/$B36</f>
        <v>#DIV/0!</v>
      </c>
      <c r="AB35" s="53" t="e">
        <f>SUM(X35:AA35)</f>
        <v>#DIV/0!</v>
      </c>
    </row>
    <row r="36" spans="1:28" ht="21.75" customHeight="1" thickBot="1" x14ac:dyDescent="0.45">
      <c r="A36" s="142"/>
      <c r="B36" s="288"/>
      <c r="C36" s="140"/>
      <c r="D36" s="91"/>
      <c r="E36" s="152"/>
      <c r="F36" s="153"/>
      <c r="G36" s="154"/>
      <c r="H36" s="7">
        <f t="shared" si="0"/>
        <v>0</v>
      </c>
      <c r="I36" s="173">
        <f t="shared" si="4"/>
        <v>0</v>
      </c>
      <c r="J36" s="160"/>
      <c r="K36" s="657"/>
      <c r="L36" s="51">
        <f t="shared" si="5"/>
        <v>0</v>
      </c>
      <c r="M36" s="48">
        <f t="shared" si="6"/>
        <v>0</v>
      </c>
      <c r="N36" s="184"/>
      <c r="O36" s="185"/>
      <c r="P36" s="63"/>
      <c r="Q36" s="59"/>
      <c r="R36" s="45">
        <f>ROUND(R34,0)</f>
        <v>0</v>
      </c>
      <c r="S36" s="61"/>
      <c r="T36" s="61"/>
      <c r="U36" s="61"/>
      <c r="V36" s="61"/>
      <c r="W36" s="47" t="s">
        <v>76</v>
      </c>
      <c r="X36" s="73" t="e">
        <f>X35/9</f>
        <v>#DIV/0!</v>
      </c>
      <c r="Y36" s="73" t="e">
        <f>Y35/6</f>
        <v>#DIV/0!</v>
      </c>
      <c r="Z36" s="73" t="e">
        <f>Z35/4</f>
        <v>#DIV/0!</v>
      </c>
      <c r="AA36" s="73" t="e">
        <f>AA35/2.5</f>
        <v>#DIV/0!</v>
      </c>
      <c r="AB36" s="20" t="e">
        <f>SUM(X36:AA36)</f>
        <v>#DIV/0!</v>
      </c>
    </row>
    <row r="37" spans="1:28" ht="21.75" customHeight="1" thickBot="1" x14ac:dyDescent="0.45">
      <c r="A37" s="142"/>
      <c r="B37" s="651" t="s">
        <v>59</v>
      </c>
      <c r="C37" s="97"/>
      <c r="D37" s="99" t="s">
        <v>60</v>
      </c>
      <c r="E37" s="152"/>
      <c r="F37" s="153"/>
      <c r="G37" s="154"/>
      <c r="H37" s="7">
        <f t="shared" si="0"/>
        <v>0</v>
      </c>
      <c r="I37" s="173">
        <f t="shared" si="4"/>
        <v>0</v>
      </c>
      <c r="J37" s="160"/>
      <c r="K37" s="657"/>
      <c r="L37" s="51">
        <f t="shared" si="5"/>
        <v>0</v>
      </c>
      <c r="M37" s="48">
        <f t="shared" si="6"/>
        <v>0</v>
      </c>
      <c r="N37" s="184"/>
      <c r="O37" s="185"/>
      <c r="P37" s="63"/>
      <c r="Q37" s="56"/>
      <c r="R37" s="61"/>
      <c r="S37" s="61"/>
      <c r="T37" s="61"/>
      <c r="U37" s="61"/>
      <c r="V37" s="61"/>
      <c r="W37" s="61"/>
      <c r="X37" s="61"/>
    </row>
    <row r="38" spans="1:28" ht="21.75" customHeight="1" thickBot="1" x14ac:dyDescent="0.45">
      <c r="A38" s="141" t="str">
        <f>C34</f>
        <v>Ｃ</v>
      </c>
      <c r="B38" s="652"/>
      <c r="C38" s="97"/>
      <c r="D38" s="99" t="s">
        <v>61</v>
      </c>
      <c r="E38" s="152"/>
      <c r="F38" s="153"/>
      <c r="G38" s="154"/>
      <c r="H38" s="7">
        <f t="shared" si="0"/>
        <v>0</v>
      </c>
      <c r="I38" s="173">
        <f t="shared" si="4"/>
        <v>0</v>
      </c>
      <c r="J38" s="160"/>
      <c r="K38" s="657"/>
      <c r="L38" s="51">
        <f t="shared" si="5"/>
        <v>0</v>
      </c>
      <c r="M38" s="48">
        <f t="shared" si="6"/>
        <v>0</v>
      </c>
      <c r="N38" s="170" t="str">
        <f>IF($C38=$Z$1,R38,R34)</f>
        <v>０</v>
      </c>
      <c r="O38" s="171" t="str">
        <f>IF($C38=$Z$1,S38,S34)</f>
        <v>0</v>
      </c>
      <c r="P38" s="146">
        <f>IF($C38=$Z$1,R40,R36)</f>
        <v>0</v>
      </c>
      <c r="Q38" s="56"/>
      <c r="R38" s="54">
        <f>SUM(V38:AA38)</f>
        <v>0</v>
      </c>
      <c r="S38" s="54">
        <f>AB38</f>
        <v>0</v>
      </c>
      <c r="T38" s="61"/>
      <c r="U38" s="47" t="s">
        <v>71</v>
      </c>
      <c r="V38" s="60">
        <f>SUMIFS($J34:$J43,$E34:$E43,1)*0.9</f>
        <v>0</v>
      </c>
      <c r="W38" s="60">
        <f>SUMIFS($J34:$J43,$E34:$E43,2)*0.9</f>
        <v>0</v>
      </c>
      <c r="X38" s="60">
        <f>SUMIFS($J34:$J43,$E34:$E43,3)*0.9</f>
        <v>0</v>
      </c>
      <c r="Y38" s="60">
        <f>SUMIFS($J34:$J43,$E34:$E43,4)*0.9</f>
        <v>0</v>
      </c>
      <c r="Z38" s="60">
        <f>SUMIFS($J34:$J43,$E34:$E43,5)*0.9</f>
        <v>0</v>
      </c>
      <c r="AA38" s="60">
        <f>SUMIFS($J34:$J43,$E34:$E43,6)*0.9</f>
        <v>0</v>
      </c>
      <c r="AB38" s="53">
        <f>SUM(X38:AA38)</f>
        <v>0</v>
      </c>
    </row>
    <row r="39" spans="1:28" ht="21.75" customHeight="1" thickBot="1" x14ac:dyDescent="0.45">
      <c r="A39" s="142"/>
      <c r="B39" s="652"/>
      <c r="C39" s="97"/>
      <c r="D39" s="99" t="s">
        <v>36</v>
      </c>
      <c r="E39" s="152"/>
      <c r="F39" s="153"/>
      <c r="G39" s="154"/>
      <c r="H39" s="7">
        <f t="shared" si="0"/>
        <v>0</v>
      </c>
      <c r="I39" s="173">
        <f t="shared" si="4"/>
        <v>0</v>
      </c>
      <c r="J39" s="160"/>
      <c r="K39" s="657"/>
      <c r="L39" s="51">
        <f t="shared" si="5"/>
        <v>0</v>
      </c>
      <c r="M39" s="48">
        <f t="shared" si="6"/>
        <v>0</v>
      </c>
      <c r="N39" s="184"/>
      <c r="O39" s="185"/>
      <c r="P39" s="63"/>
      <c r="Q39" s="59"/>
      <c r="R39" s="235">
        <f>ROUNDUP(R38,1)</f>
        <v>0</v>
      </c>
      <c r="S39" s="58">
        <f>ROUNDUP(S38,1)</f>
        <v>0</v>
      </c>
      <c r="T39" s="61"/>
      <c r="U39" s="47" t="s">
        <v>76</v>
      </c>
      <c r="V39" s="61"/>
      <c r="W39" s="61"/>
      <c r="X39" s="73">
        <f>X38/9</f>
        <v>0</v>
      </c>
      <c r="Y39" s="73">
        <f>Y38/6</f>
        <v>0</v>
      </c>
      <c r="Z39" s="73">
        <f>Z38/4</f>
        <v>0</v>
      </c>
      <c r="AA39" s="73">
        <f>AA38/2.5</f>
        <v>0</v>
      </c>
      <c r="AB39" s="20">
        <f>SUM(X39:AA39)</f>
        <v>0</v>
      </c>
    </row>
    <row r="40" spans="1:28" ht="21.75" customHeight="1" thickBot="1" x14ac:dyDescent="0.45">
      <c r="A40" s="142"/>
      <c r="B40" s="652"/>
      <c r="C40" s="97"/>
      <c r="D40" s="99" t="s">
        <v>35</v>
      </c>
      <c r="E40" s="152"/>
      <c r="F40" s="153"/>
      <c r="G40" s="154"/>
      <c r="H40" s="7">
        <f t="shared" si="0"/>
        <v>0</v>
      </c>
      <c r="I40" s="173">
        <f t="shared" si="4"/>
        <v>0</v>
      </c>
      <c r="J40" s="160"/>
      <c r="K40" s="657"/>
      <c r="L40" s="51">
        <f t="shared" si="5"/>
        <v>0</v>
      </c>
      <c r="M40" s="48">
        <f t="shared" si="6"/>
        <v>0</v>
      </c>
      <c r="N40" s="184"/>
      <c r="O40" s="185"/>
      <c r="P40" s="63"/>
      <c r="Q40" s="59"/>
      <c r="R40" s="54">
        <f>ROUND(R38,0)</f>
        <v>0</v>
      </c>
      <c r="S40" s="61"/>
      <c r="T40" s="61"/>
      <c r="U40" s="61"/>
      <c r="V40" s="61"/>
      <c r="W40" s="61"/>
      <c r="X40" s="61"/>
    </row>
    <row r="41" spans="1:28" ht="21.75" customHeight="1" thickBot="1" x14ac:dyDescent="0.45">
      <c r="A41" s="142"/>
      <c r="B41" s="653"/>
      <c r="C41" s="97"/>
      <c r="D41" s="99" t="s">
        <v>80</v>
      </c>
      <c r="E41" s="152"/>
      <c r="F41" s="153"/>
      <c r="G41" s="154"/>
      <c r="H41" s="175">
        <f t="shared" si="0"/>
        <v>0</v>
      </c>
      <c r="I41" s="173">
        <f t="shared" si="4"/>
        <v>0</v>
      </c>
      <c r="J41" s="160"/>
      <c r="K41" s="657"/>
      <c r="L41" s="51">
        <f t="shared" si="5"/>
        <v>0</v>
      </c>
      <c r="M41" s="48">
        <f t="shared" si="6"/>
        <v>0</v>
      </c>
      <c r="N41" s="184"/>
      <c r="O41" s="185"/>
      <c r="P41" s="63"/>
      <c r="Q41" s="59"/>
      <c r="R41" s="61"/>
      <c r="S41" s="61"/>
      <c r="T41" s="61"/>
      <c r="U41" s="61"/>
      <c r="V41" s="61"/>
      <c r="W41" s="61"/>
      <c r="X41" s="61"/>
    </row>
    <row r="42" spans="1:28" ht="21.75" customHeight="1" thickBot="1" x14ac:dyDescent="0.45">
      <c r="A42" s="142"/>
      <c r="B42" s="289"/>
      <c r="C42" s="93"/>
      <c r="D42" s="91"/>
      <c r="E42" s="152"/>
      <c r="F42" s="153"/>
      <c r="G42" s="154"/>
      <c r="H42" s="7">
        <f t="shared" si="0"/>
        <v>0</v>
      </c>
      <c r="I42" s="173">
        <f t="shared" si="4"/>
        <v>0</v>
      </c>
      <c r="J42" s="160"/>
      <c r="K42" s="657"/>
      <c r="L42" s="51">
        <f t="shared" si="5"/>
        <v>0</v>
      </c>
      <c r="M42" s="48">
        <f t="shared" si="6"/>
        <v>0</v>
      </c>
      <c r="N42" s="184"/>
      <c r="O42" s="185"/>
      <c r="P42" s="63"/>
      <c r="Q42" s="59"/>
      <c r="R42" s="45" t="str">
        <f>IF(C37=$Z$1,D37,IF(C38=$Z$1,D38,IF(C39=$Z$1,D39,IF(C40=$Z$1,D40,IF(C41=$Z$1,D41,"")))))</f>
        <v/>
      </c>
      <c r="S42" s="61"/>
      <c r="T42" s="61"/>
      <c r="U42" s="61"/>
      <c r="V42" s="61"/>
      <c r="W42" s="61"/>
      <c r="X42" s="61"/>
    </row>
    <row r="43" spans="1:28" ht="21.75" customHeight="1" thickBot="1" x14ac:dyDescent="0.45">
      <c r="A43" s="143"/>
      <c r="B43" s="290"/>
      <c r="C43" s="95"/>
      <c r="D43" s="96"/>
      <c r="E43" s="155"/>
      <c r="F43" s="156"/>
      <c r="G43" s="157"/>
      <c r="H43" s="8">
        <f t="shared" si="0"/>
        <v>0</v>
      </c>
      <c r="I43" s="174">
        <f t="shared" si="4"/>
        <v>0</v>
      </c>
      <c r="J43" s="161"/>
      <c r="K43" s="658"/>
      <c r="L43" s="52">
        <f t="shared" si="5"/>
        <v>0</v>
      </c>
      <c r="M43" s="49">
        <f t="shared" si="6"/>
        <v>0</v>
      </c>
      <c r="N43" s="186"/>
      <c r="O43" s="187"/>
      <c r="P43" s="64"/>
      <c r="Q43" s="44"/>
      <c r="R43" s="61" t="s">
        <v>73</v>
      </c>
      <c r="S43" s="61" t="s">
        <v>72</v>
      </c>
      <c r="T43" s="61"/>
      <c r="U43" s="61"/>
      <c r="V43" s="61"/>
      <c r="W43" s="61"/>
      <c r="X43" s="46" t="s">
        <v>69</v>
      </c>
    </row>
    <row r="44" spans="1:28" ht="21.75" customHeight="1" thickBot="1" x14ac:dyDescent="0.45">
      <c r="A44" s="233"/>
      <c r="B44" s="286"/>
      <c r="C44" s="148" t="s">
        <v>84</v>
      </c>
      <c r="D44" s="149"/>
      <c r="E44" s="150"/>
      <c r="F44" s="151"/>
      <c r="G44" s="151"/>
      <c r="H44" s="69">
        <f t="shared" si="0"/>
        <v>0</v>
      </c>
      <c r="I44" s="172">
        <f t="shared" si="4"/>
        <v>0</v>
      </c>
      <c r="J44" s="234"/>
      <c r="K44" s="656">
        <f>SUM(J44:J53)</f>
        <v>0</v>
      </c>
      <c r="L44" s="50">
        <f t="shared" si="5"/>
        <v>0</v>
      </c>
      <c r="M44" s="11">
        <f t="shared" si="6"/>
        <v>0</v>
      </c>
      <c r="N44" s="182"/>
      <c r="O44" s="183"/>
      <c r="P44" s="62"/>
      <c r="Q44" s="55"/>
      <c r="R44" s="87" t="str">
        <f>IFERROR(SUM('９－１人員配置体制（ＧＨ）その２'!L44:L53)/B46,"０")</f>
        <v>０</v>
      </c>
      <c r="S44" s="87" t="str">
        <f>IFERROR(AB45,"0")</f>
        <v>0</v>
      </c>
      <c r="T44" s="61"/>
      <c r="U44" s="61"/>
      <c r="V44" s="73" t="s">
        <v>74</v>
      </c>
      <c r="W44" s="73" t="s">
        <v>75</v>
      </c>
      <c r="X44" s="73" t="s">
        <v>65</v>
      </c>
      <c r="Y44" s="73" t="s">
        <v>62</v>
      </c>
      <c r="Z44" s="73" t="s">
        <v>63</v>
      </c>
      <c r="AA44" s="73" t="s">
        <v>64</v>
      </c>
    </row>
    <row r="45" spans="1:28" ht="21.75" customHeight="1" thickBot="1" x14ac:dyDescent="0.45">
      <c r="A45" s="142"/>
      <c r="B45" s="287" t="s">
        <v>0</v>
      </c>
      <c r="C45" s="140"/>
      <c r="D45" s="90"/>
      <c r="E45" s="152"/>
      <c r="F45" s="153"/>
      <c r="G45" s="154"/>
      <c r="H45" s="7">
        <f t="shared" si="0"/>
        <v>0</v>
      </c>
      <c r="I45" s="173">
        <f t="shared" si="4"/>
        <v>0</v>
      </c>
      <c r="J45" s="159"/>
      <c r="K45" s="657"/>
      <c r="L45" s="51">
        <f t="shared" si="5"/>
        <v>0</v>
      </c>
      <c r="M45" s="48">
        <f t="shared" si="6"/>
        <v>0</v>
      </c>
      <c r="N45" s="184"/>
      <c r="O45" s="185"/>
      <c r="P45" s="63"/>
      <c r="Q45" s="56"/>
      <c r="R45" s="45">
        <f>ROUNDUP(R44,1)</f>
        <v>0</v>
      </c>
      <c r="S45" s="58">
        <f>ROUNDUP(S44,1)</f>
        <v>0</v>
      </c>
      <c r="T45" s="61"/>
      <c r="U45" s="47" t="s">
        <v>70</v>
      </c>
      <c r="V45" s="60" t="e">
        <f>SUMIFS($M44:$M53,$E44:$E53,1)/$B46</f>
        <v>#DIV/0!</v>
      </c>
      <c r="W45" s="60" t="e">
        <f>SUMIFS($M44:$M53,$E44:$E53,2)/$B46</f>
        <v>#DIV/0!</v>
      </c>
      <c r="X45" s="60" t="e">
        <f>SUMIFS($M44:$M53,$E44:$E53,3)/$B46</f>
        <v>#DIV/0!</v>
      </c>
      <c r="Y45" s="60" t="e">
        <f>SUMIFS($M44:$M53,$E44:$E53,4)/$B46</f>
        <v>#DIV/0!</v>
      </c>
      <c r="Z45" s="60" t="e">
        <f>SUMIFS($M44:$M53,$E44:$E53,5)/$B46</f>
        <v>#DIV/0!</v>
      </c>
      <c r="AA45" s="60" t="e">
        <f>SUMIFS($M44:$M53,$E44:$E53,6)/$B46</f>
        <v>#DIV/0!</v>
      </c>
      <c r="AB45" s="53" t="e">
        <f>SUM(X45:AA45)</f>
        <v>#DIV/0!</v>
      </c>
    </row>
    <row r="46" spans="1:28" ht="21.75" customHeight="1" thickBot="1" x14ac:dyDescent="0.45">
      <c r="A46" s="142"/>
      <c r="B46" s="288"/>
      <c r="C46" s="140"/>
      <c r="D46" s="91"/>
      <c r="E46" s="152"/>
      <c r="F46" s="153"/>
      <c r="G46" s="154"/>
      <c r="H46" s="7">
        <f t="shared" si="0"/>
        <v>0</v>
      </c>
      <c r="I46" s="173">
        <f t="shared" si="4"/>
        <v>0</v>
      </c>
      <c r="J46" s="160"/>
      <c r="K46" s="657"/>
      <c r="L46" s="51">
        <f t="shared" si="5"/>
        <v>0</v>
      </c>
      <c r="M46" s="48">
        <f t="shared" si="6"/>
        <v>0</v>
      </c>
      <c r="N46" s="184"/>
      <c r="O46" s="185"/>
      <c r="P46" s="63"/>
      <c r="Q46" s="59"/>
      <c r="R46" s="45">
        <f>ROUND(R44,0)</f>
        <v>0</v>
      </c>
      <c r="S46" s="61"/>
      <c r="T46" s="61"/>
      <c r="U46" s="61"/>
      <c r="V46" s="61"/>
      <c r="W46" s="47" t="s">
        <v>76</v>
      </c>
      <c r="X46" s="73" t="e">
        <f>X45/9</f>
        <v>#DIV/0!</v>
      </c>
      <c r="Y46" s="73" t="e">
        <f>Y45/6</f>
        <v>#DIV/0!</v>
      </c>
      <c r="Z46" s="73" t="e">
        <f>Z45/4</f>
        <v>#DIV/0!</v>
      </c>
      <c r="AA46" s="73" t="e">
        <f>AA45/2.5</f>
        <v>#DIV/0!</v>
      </c>
      <c r="AB46" s="20" t="e">
        <f>SUM(X46:AA46)</f>
        <v>#DIV/0!</v>
      </c>
    </row>
    <row r="47" spans="1:28" ht="21.75" customHeight="1" thickBot="1" x14ac:dyDescent="0.45">
      <c r="A47" s="142"/>
      <c r="B47" s="651" t="s">
        <v>59</v>
      </c>
      <c r="C47" s="97"/>
      <c r="D47" s="99" t="s">
        <v>60</v>
      </c>
      <c r="E47" s="152"/>
      <c r="F47" s="153"/>
      <c r="G47" s="154"/>
      <c r="H47" s="7">
        <f t="shared" si="0"/>
        <v>0</v>
      </c>
      <c r="I47" s="173">
        <f t="shared" si="4"/>
        <v>0</v>
      </c>
      <c r="J47" s="160"/>
      <c r="K47" s="657"/>
      <c r="L47" s="51">
        <f t="shared" si="5"/>
        <v>0</v>
      </c>
      <c r="M47" s="48">
        <f t="shared" si="6"/>
        <v>0</v>
      </c>
      <c r="N47" s="184"/>
      <c r="O47" s="185"/>
      <c r="P47" s="63"/>
      <c r="Q47" s="56"/>
      <c r="R47" s="61"/>
      <c r="S47" s="61"/>
      <c r="T47" s="61"/>
      <c r="U47" s="61"/>
      <c r="V47" s="61"/>
      <c r="W47" s="61"/>
      <c r="X47" s="61"/>
    </row>
    <row r="48" spans="1:28" ht="21.75" customHeight="1" thickBot="1" x14ac:dyDescent="0.45">
      <c r="A48" s="141" t="str">
        <f>C44</f>
        <v>Ｄ</v>
      </c>
      <c r="B48" s="652"/>
      <c r="C48" s="97"/>
      <c r="D48" s="99" t="s">
        <v>61</v>
      </c>
      <c r="E48" s="152"/>
      <c r="F48" s="153"/>
      <c r="G48" s="154"/>
      <c r="H48" s="7">
        <f t="shared" si="0"/>
        <v>0</v>
      </c>
      <c r="I48" s="173">
        <f t="shared" si="4"/>
        <v>0</v>
      </c>
      <c r="J48" s="160"/>
      <c r="K48" s="657"/>
      <c r="L48" s="51">
        <f t="shared" si="5"/>
        <v>0</v>
      </c>
      <c r="M48" s="48">
        <f t="shared" si="6"/>
        <v>0</v>
      </c>
      <c r="N48" s="170" t="str">
        <f>IF($C48=$Z$1,R48,R44)</f>
        <v>０</v>
      </c>
      <c r="O48" s="171" t="str">
        <f>IF($C48=$Z$1,S48,S44)</f>
        <v>0</v>
      </c>
      <c r="P48" s="146">
        <f>IF($C48=$Z$1,R50,R46)</f>
        <v>0</v>
      </c>
      <c r="Q48" s="56"/>
      <c r="R48" s="54">
        <f>SUM(V48:AA48)</f>
        <v>0</v>
      </c>
      <c r="S48" s="54">
        <f>AB48</f>
        <v>0</v>
      </c>
      <c r="T48" s="61"/>
      <c r="U48" s="47" t="s">
        <v>71</v>
      </c>
      <c r="V48" s="60">
        <f>SUMIFS($J44:$J53,$E44:$E53,1)*0.9</f>
        <v>0</v>
      </c>
      <c r="W48" s="60">
        <f>SUMIFS($J44:$J53,$E44:$E53,2)*0.9</f>
        <v>0</v>
      </c>
      <c r="X48" s="60">
        <f>SUMIFS($J44:$J53,$E44:$E53,3)*0.9</f>
        <v>0</v>
      </c>
      <c r="Y48" s="60">
        <f>SUMIFS($J44:$J53,$E44:$E53,4)*0.9</f>
        <v>0</v>
      </c>
      <c r="Z48" s="60">
        <f>SUMIFS($J44:$J53,$E44:$E53,5)*0.9</f>
        <v>0</v>
      </c>
      <c r="AA48" s="60">
        <f>SUMIFS($J44:$J53,$E44:$E53,6)*0.9</f>
        <v>0</v>
      </c>
      <c r="AB48" s="53">
        <f>SUM(X48:AA48)</f>
        <v>0</v>
      </c>
    </row>
    <row r="49" spans="1:28" ht="21.75" customHeight="1" thickBot="1" x14ac:dyDescent="0.45">
      <c r="A49" s="142"/>
      <c r="B49" s="652"/>
      <c r="C49" s="97"/>
      <c r="D49" s="99" t="s">
        <v>36</v>
      </c>
      <c r="E49" s="152"/>
      <c r="F49" s="153"/>
      <c r="G49" s="154"/>
      <c r="H49" s="7">
        <f t="shared" si="0"/>
        <v>0</v>
      </c>
      <c r="I49" s="173">
        <f t="shared" si="4"/>
        <v>0</v>
      </c>
      <c r="J49" s="160"/>
      <c r="K49" s="657"/>
      <c r="L49" s="51">
        <f t="shared" si="5"/>
        <v>0</v>
      </c>
      <c r="M49" s="48">
        <f t="shared" si="6"/>
        <v>0</v>
      </c>
      <c r="N49" s="184"/>
      <c r="O49" s="185"/>
      <c r="P49" s="63"/>
      <c r="Q49" s="59"/>
      <c r="R49" s="235">
        <f>ROUNDUP(R48,1)</f>
        <v>0</v>
      </c>
      <c r="S49" s="58">
        <f>ROUNDUP(S48,1)</f>
        <v>0</v>
      </c>
      <c r="T49" s="61"/>
      <c r="U49" s="47" t="s">
        <v>76</v>
      </c>
      <c r="V49" s="61"/>
      <c r="W49" s="61"/>
      <c r="X49" s="73">
        <f>X48/9</f>
        <v>0</v>
      </c>
      <c r="Y49" s="73">
        <f>Y48/6</f>
        <v>0</v>
      </c>
      <c r="Z49" s="73">
        <f>Z48/4</f>
        <v>0</v>
      </c>
      <c r="AA49" s="73">
        <f>AA48/2.5</f>
        <v>0</v>
      </c>
      <c r="AB49" s="20">
        <f>SUM(X49:AA49)</f>
        <v>0</v>
      </c>
    </row>
    <row r="50" spans="1:28" ht="21.75" customHeight="1" thickBot="1" x14ac:dyDescent="0.45">
      <c r="A50" s="142"/>
      <c r="B50" s="652"/>
      <c r="C50" s="97"/>
      <c r="D50" s="99" t="s">
        <v>35</v>
      </c>
      <c r="E50" s="152"/>
      <c r="F50" s="153"/>
      <c r="G50" s="154"/>
      <c r="H50" s="7">
        <f t="shared" si="0"/>
        <v>0</v>
      </c>
      <c r="I50" s="173">
        <f t="shared" si="4"/>
        <v>0</v>
      </c>
      <c r="J50" s="160"/>
      <c r="K50" s="657"/>
      <c r="L50" s="51">
        <f t="shared" si="5"/>
        <v>0</v>
      </c>
      <c r="M50" s="48">
        <f t="shared" si="6"/>
        <v>0</v>
      </c>
      <c r="N50" s="184"/>
      <c r="O50" s="185"/>
      <c r="P50" s="63"/>
      <c r="Q50" s="59"/>
      <c r="R50" s="54">
        <f>ROUND(R48,0)</f>
        <v>0</v>
      </c>
      <c r="S50" s="61"/>
      <c r="T50" s="61"/>
      <c r="U50" s="61"/>
      <c r="V50" s="61"/>
      <c r="W50" s="61"/>
      <c r="X50" s="61"/>
    </row>
    <row r="51" spans="1:28" ht="21.75" customHeight="1" thickBot="1" x14ac:dyDescent="0.45">
      <c r="A51" s="142"/>
      <c r="B51" s="653"/>
      <c r="C51" s="97"/>
      <c r="D51" s="99" t="s">
        <v>80</v>
      </c>
      <c r="E51" s="152"/>
      <c r="F51" s="153"/>
      <c r="G51" s="154"/>
      <c r="H51" s="175">
        <f t="shared" si="0"/>
        <v>0</v>
      </c>
      <c r="I51" s="173">
        <f t="shared" si="4"/>
        <v>0</v>
      </c>
      <c r="J51" s="160"/>
      <c r="K51" s="657"/>
      <c r="L51" s="51">
        <f t="shared" si="5"/>
        <v>0</v>
      </c>
      <c r="M51" s="48">
        <f t="shared" si="6"/>
        <v>0</v>
      </c>
      <c r="N51" s="184"/>
      <c r="O51" s="185"/>
      <c r="P51" s="63"/>
      <c r="Q51" s="59"/>
      <c r="R51" s="61"/>
      <c r="S51" s="61"/>
      <c r="T51" s="61"/>
      <c r="U51" s="61"/>
      <c r="V51" s="61"/>
      <c r="W51" s="61"/>
      <c r="X51" s="61"/>
    </row>
    <row r="52" spans="1:28" ht="21.75" customHeight="1" thickBot="1" x14ac:dyDescent="0.45">
      <c r="A52" s="142"/>
      <c r="B52" s="289"/>
      <c r="C52" s="93"/>
      <c r="D52" s="91"/>
      <c r="E52" s="152"/>
      <c r="F52" s="153"/>
      <c r="G52" s="154"/>
      <c r="H52" s="7">
        <f t="shared" si="0"/>
        <v>0</v>
      </c>
      <c r="I52" s="173">
        <f t="shared" si="4"/>
        <v>0</v>
      </c>
      <c r="J52" s="160"/>
      <c r="K52" s="657"/>
      <c r="L52" s="51">
        <f t="shared" si="5"/>
        <v>0</v>
      </c>
      <c r="M52" s="48">
        <f t="shared" si="6"/>
        <v>0</v>
      </c>
      <c r="N52" s="184"/>
      <c r="O52" s="185"/>
      <c r="P52" s="63"/>
      <c r="Q52" s="59"/>
      <c r="R52" s="45" t="str">
        <f>IF(C47=$Z$1,D47,IF(C48=$Z$1,D48,IF(C49=$Z$1,D49,IF(C50=$Z$1,D50,IF(C51=$Z$1,D51,"")))))</f>
        <v/>
      </c>
      <c r="S52" s="61"/>
      <c r="T52" s="61"/>
      <c r="U52" s="61"/>
      <c r="V52" s="61"/>
      <c r="W52" s="61"/>
      <c r="X52" s="61"/>
    </row>
    <row r="53" spans="1:28" ht="21.75" customHeight="1" thickBot="1" x14ac:dyDescent="0.45">
      <c r="A53" s="143"/>
      <c r="B53" s="290"/>
      <c r="C53" s="95"/>
      <c r="D53" s="96"/>
      <c r="E53" s="155"/>
      <c r="F53" s="156"/>
      <c r="G53" s="157"/>
      <c r="H53" s="8">
        <f t="shared" si="0"/>
        <v>0</v>
      </c>
      <c r="I53" s="174">
        <f t="shared" si="4"/>
        <v>0</v>
      </c>
      <c r="J53" s="161"/>
      <c r="K53" s="658"/>
      <c r="L53" s="52">
        <f t="shared" si="5"/>
        <v>0</v>
      </c>
      <c r="M53" s="49">
        <f t="shared" si="6"/>
        <v>0</v>
      </c>
      <c r="N53" s="186"/>
      <c r="O53" s="187"/>
      <c r="P53" s="64"/>
      <c r="Q53" s="44"/>
      <c r="R53" s="61" t="s">
        <v>73</v>
      </c>
      <c r="S53" s="61" t="s">
        <v>72</v>
      </c>
      <c r="T53" s="61"/>
      <c r="U53" s="61"/>
      <c r="V53" s="61"/>
      <c r="W53" s="61"/>
      <c r="X53" s="46" t="s">
        <v>69</v>
      </c>
    </row>
    <row r="54" spans="1:28" ht="21.75" customHeight="1" thickBot="1" x14ac:dyDescent="0.45">
      <c r="A54" s="233"/>
      <c r="B54" s="286"/>
      <c r="C54" s="148" t="s">
        <v>85</v>
      </c>
      <c r="D54" s="149"/>
      <c r="E54" s="150"/>
      <c r="F54" s="151"/>
      <c r="G54" s="151"/>
      <c r="H54" s="69">
        <f t="shared" si="0"/>
        <v>0</v>
      </c>
      <c r="I54" s="172">
        <f t="shared" si="4"/>
        <v>0</v>
      </c>
      <c r="J54" s="234"/>
      <c r="K54" s="656">
        <f>SUM(J54:J63)</f>
        <v>0</v>
      </c>
      <c r="L54" s="50">
        <f t="shared" si="5"/>
        <v>0</v>
      </c>
      <c r="M54" s="11">
        <f t="shared" si="6"/>
        <v>0</v>
      </c>
      <c r="N54" s="182"/>
      <c r="O54" s="183"/>
      <c r="P54" s="62"/>
      <c r="Q54" s="55"/>
      <c r="R54" s="87" t="str">
        <f>IFERROR(SUM('９－１人員配置体制（ＧＨ）その２'!L54:L63)/B56,"０")</f>
        <v>０</v>
      </c>
      <c r="S54" s="87" t="str">
        <f>IFERROR(AB55,"0")</f>
        <v>0</v>
      </c>
      <c r="T54" s="61"/>
      <c r="U54" s="61"/>
      <c r="V54" s="73" t="s">
        <v>74</v>
      </c>
      <c r="W54" s="73" t="s">
        <v>75</v>
      </c>
      <c r="X54" s="73" t="s">
        <v>65</v>
      </c>
      <c r="Y54" s="73" t="s">
        <v>62</v>
      </c>
      <c r="Z54" s="73" t="s">
        <v>63</v>
      </c>
      <c r="AA54" s="73" t="s">
        <v>64</v>
      </c>
    </row>
    <row r="55" spans="1:28" ht="21.75" customHeight="1" thickBot="1" x14ac:dyDescent="0.45">
      <c r="A55" s="142"/>
      <c r="B55" s="287" t="s">
        <v>0</v>
      </c>
      <c r="C55" s="140"/>
      <c r="D55" s="90"/>
      <c r="E55" s="152"/>
      <c r="F55" s="153"/>
      <c r="G55" s="154"/>
      <c r="H55" s="7">
        <f t="shared" si="0"/>
        <v>0</v>
      </c>
      <c r="I55" s="173">
        <f t="shared" si="4"/>
        <v>0</v>
      </c>
      <c r="J55" s="159"/>
      <c r="K55" s="657"/>
      <c r="L55" s="51">
        <f t="shared" si="5"/>
        <v>0</v>
      </c>
      <c r="M55" s="48">
        <f t="shared" si="6"/>
        <v>0</v>
      </c>
      <c r="N55" s="184"/>
      <c r="O55" s="185"/>
      <c r="P55" s="63"/>
      <c r="Q55" s="56"/>
      <c r="R55" s="45">
        <f>ROUNDUP(R54,1)</f>
        <v>0</v>
      </c>
      <c r="S55" s="58">
        <f>ROUNDUP(S54,1)</f>
        <v>0</v>
      </c>
      <c r="T55" s="61"/>
      <c r="U55" s="47" t="s">
        <v>70</v>
      </c>
      <c r="V55" s="60" t="e">
        <f>SUMIFS($M54:$M63,$E54:$E63,1)/$B56</f>
        <v>#DIV/0!</v>
      </c>
      <c r="W55" s="60" t="e">
        <f>SUMIFS($M54:$M63,$E54:$E63,2)/$B56</f>
        <v>#DIV/0!</v>
      </c>
      <c r="X55" s="60" t="e">
        <f>SUMIFS($M54:$M63,$E54:$E63,3)/$B56</f>
        <v>#DIV/0!</v>
      </c>
      <c r="Y55" s="60" t="e">
        <f>SUMIFS($M54:$M63,$E54:$E63,4)/$B56</f>
        <v>#DIV/0!</v>
      </c>
      <c r="Z55" s="60" t="e">
        <f>SUMIFS($M54:$M63,$E54:$E63,5)/$B56</f>
        <v>#DIV/0!</v>
      </c>
      <c r="AA55" s="60" t="e">
        <f>SUMIFS($M54:$M63,$E54:$E63,6)/$B56</f>
        <v>#DIV/0!</v>
      </c>
      <c r="AB55" s="53" t="e">
        <f>SUM(X55:AA55)</f>
        <v>#DIV/0!</v>
      </c>
    </row>
    <row r="56" spans="1:28" ht="21.75" customHeight="1" thickBot="1" x14ac:dyDescent="0.45">
      <c r="A56" s="142"/>
      <c r="B56" s="288"/>
      <c r="C56" s="140"/>
      <c r="D56" s="91"/>
      <c r="E56" s="152"/>
      <c r="F56" s="153"/>
      <c r="G56" s="154"/>
      <c r="H56" s="7">
        <f t="shared" si="0"/>
        <v>0</v>
      </c>
      <c r="I56" s="173">
        <f t="shared" si="4"/>
        <v>0</v>
      </c>
      <c r="J56" s="159"/>
      <c r="K56" s="657"/>
      <c r="L56" s="51">
        <f t="shared" si="5"/>
        <v>0</v>
      </c>
      <c r="M56" s="48">
        <f t="shared" si="6"/>
        <v>0</v>
      </c>
      <c r="N56" s="184"/>
      <c r="O56" s="185"/>
      <c r="P56" s="63"/>
      <c r="Q56" s="59"/>
      <c r="R56" s="45">
        <f>ROUND(R54,0)</f>
        <v>0</v>
      </c>
      <c r="S56" s="61"/>
      <c r="T56" s="61"/>
      <c r="U56" s="61"/>
      <c r="V56" s="61"/>
      <c r="W56" s="47" t="s">
        <v>76</v>
      </c>
      <c r="X56" s="73" t="e">
        <f>X55/9</f>
        <v>#DIV/0!</v>
      </c>
      <c r="Y56" s="73" t="e">
        <f>Y55/6</f>
        <v>#DIV/0!</v>
      </c>
      <c r="Z56" s="73" t="e">
        <f>Z55/4</f>
        <v>#DIV/0!</v>
      </c>
      <c r="AA56" s="73" t="e">
        <f>AA55/2.5</f>
        <v>#DIV/0!</v>
      </c>
      <c r="AB56" s="20" t="e">
        <f>SUM(X56:AA56)</f>
        <v>#DIV/0!</v>
      </c>
    </row>
    <row r="57" spans="1:28" ht="21.75" customHeight="1" thickBot="1" x14ac:dyDescent="0.45">
      <c r="A57" s="142"/>
      <c r="B57" s="651" t="s">
        <v>59</v>
      </c>
      <c r="C57" s="97"/>
      <c r="D57" s="99" t="s">
        <v>60</v>
      </c>
      <c r="E57" s="152"/>
      <c r="F57" s="153"/>
      <c r="G57" s="154"/>
      <c r="H57" s="7">
        <f t="shared" si="0"/>
        <v>0</v>
      </c>
      <c r="I57" s="173">
        <f t="shared" si="4"/>
        <v>0</v>
      </c>
      <c r="J57" s="160"/>
      <c r="K57" s="657"/>
      <c r="L57" s="51">
        <f t="shared" si="5"/>
        <v>0</v>
      </c>
      <c r="M57" s="48">
        <f t="shared" si="6"/>
        <v>0</v>
      </c>
      <c r="N57" s="184"/>
      <c r="O57" s="185"/>
      <c r="P57" s="63"/>
      <c r="Q57" s="56"/>
      <c r="R57" s="61"/>
      <c r="S57" s="61"/>
      <c r="T57" s="61"/>
      <c r="U57" s="61"/>
      <c r="V57" s="61"/>
      <c r="W57" s="61"/>
      <c r="X57" s="61"/>
    </row>
    <row r="58" spans="1:28" ht="21.75" customHeight="1" thickBot="1" x14ac:dyDescent="0.45">
      <c r="A58" s="141" t="str">
        <f>C54</f>
        <v>Ｅ</v>
      </c>
      <c r="B58" s="652"/>
      <c r="C58" s="97"/>
      <c r="D58" s="99" t="s">
        <v>61</v>
      </c>
      <c r="E58" s="152"/>
      <c r="F58" s="153"/>
      <c r="G58" s="154"/>
      <c r="H58" s="7">
        <f t="shared" si="0"/>
        <v>0</v>
      </c>
      <c r="I58" s="173">
        <f t="shared" si="4"/>
        <v>0</v>
      </c>
      <c r="J58" s="160"/>
      <c r="K58" s="657"/>
      <c r="L58" s="51">
        <f t="shared" si="5"/>
        <v>0</v>
      </c>
      <c r="M58" s="48">
        <f t="shared" si="6"/>
        <v>0</v>
      </c>
      <c r="N58" s="170" t="str">
        <f>IF($C58=$Z$1,R58,R54)</f>
        <v>０</v>
      </c>
      <c r="O58" s="171" t="str">
        <f>IF($C58=$Z$1,S58,S54)</f>
        <v>0</v>
      </c>
      <c r="P58" s="146">
        <f>IF($C58=$Z$1,R60,R56)</f>
        <v>0</v>
      </c>
      <c r="Q58" s="56"/>
      <c r="R58" s="54">
        <f>SUM(V58:AA58)</f>
        <v>0</v>
      </c>
      <c r="S58" s="54">
        <f>AB58</f>
        <v>0</v>
      </c>
      <c r="T58" s="61"/>
      <c r="U58" s="47" t="s">
        <v>71</v>
      </c>
      <c r="V58" s="60">
        <f>SUMIFS($J54:$J63,$E54:$E63,1)*0.9</f>
        <v>0</v>
      </c>
      <c r="W58" s="60">
        <f>SUMIFS($J54:$J63,$E54:$E63,2)*0.9</f>
        <v>0</v>
      </c>
      <c r="X58" s="60">
        <f>SUMIFS($J54:$J63,$E54:$E63,3)*0.9</f>
        <v>0</v>
      </c>
      <c r="Y58" s="60">
        <f>SUMIFS($J54:$J63,$E54:$E63,4)*0.9</f>
        <v>0</v>
      </c>
      <c r="Z58" s="60">
        <f>SUMIFS($J54:$J63,$E54:$E63,5)*0.9</f>
        <v>0</v>
      </c>
      <c r="AA58" s="60">
        <f>SUMIFS($J54:$J63,$E54:$E63,6)*0.9</f>
        <v>0</v>
      </c>
      <c r="AB58" s="53">
        <f>SUM(X58:AA58)</f>
        <v>0</v>
      </c>
    </row>
    <row r="59" spans="1:28" ht="21.75" customHeight="1" thickBot="1" x14ac:dyDescent="0.45">
      <c r="A59" s="142"/>
      <c r="B59" s="652"/>
      <c r="C59" s="97"/>
      <c r="D59" s="99" t="s">
        <v>36</v>
      </c>
      <c r="E59" s="152"/>
      <c r="F59" s="153"/>
      <c r="G59" s="154"/>
      <c r="H59" s="7">
        <f t="shared" si="0"/>
        <v>0</v>
      </c>
      <c r="I59" s="173">
        <f t="shared" si="4"/>
        <v>0</v>
      </c>
      <c r="J59" s="160"/>
      <c r="K59" s="657"/>
      <c r="L59" s="51">
        <f t="shared" si="5"/>
        <v>0</v>
      </c>
      <c r="M59" s="48">
        <f t="shared" si="6"/>
        <v>0</v>
      </c>
      <c r="N59" s="184"/>
      <c r="O59" s="185"/>
      <c r="P59" s="146"/>
      <c r="Q59" s="59"/>
      <c r="R59" s="235">
        <f>ROUNDUP(R58,1)</f>
        <v>0</v>
      </c>
      <c r="S59" s="58">
        <f>ROUNDUP(S58,1)</f>
        <v>0</v>
      </c>
      <c r="T59" s="61"/>
      <c r="U59" s="47" t="s">
        <v>76</v>
      </c>
      <c r="V59" s="61"/>
      <c r="W59" s="61"/>
      <c r="X59" s="73">
        <f>X58/9</f>
        <v>0</v>
      </c>
      <c r="Y59" s="73">
        <f>Y58/6</f>
        <v>0</v>
      </c>
      <c r="Z59" s="73">
        <f>Z58/4</f>
        <v>0</v>
      </c>
      <c r="AA59" s="73">
        <f>AA58/2.5</f>
        <v>0</v>
      </c>
      <c r="AB59" s="20">
        <f>SUM(X59:AA59)</f>
        <v>0</v>
      </c>
    </row>
    <row r="60" spans="1:28" ht="21.75" customHeight="1" thickBot="1" x14ac:dyDescent="0.45">
      <c r="A60" s="142"/>
      <c r="B60" s="652"/>
      <c r="C60" s="97"/>
      <c r="D60" s="99" t="s">
        <v>35</v>
      </c>
      <c r="E60" s="152"/>
      <c r="F60" s="153"/>
      <c r="G60" s="154"/>
      <c r="H60" s="7">
        <f t="shared" si="0"/>
        <v>0</v>
      </c>
      <c r="I60" s="173">
        <f t="shared" si="4"/>
        <v>0</v>
      </c>
      <c r="J60" s="160"/>
      <c r="K60" s="657"/>
      <c r="L60" s="51">
        <f t="shared" si="5"/>
        <v>0</v>
      </c>
      <c r="M60" s="48">
        <f t="shared" si="6"/>
        <v>0</v>
      </c>
      <c r="N60" s="184"/>
      <c r="O60" s="185"/>
      <c r="P60" s="63"/>
      <c r="Q60" s="59"/>
      <c r="R60" s="54">
        <f>ROUND(R58,0)</f>
        <v>0</v>
      </c>
      <c r="S60" s="61"/>
      <c r="T60" s="61"/>
      <c r="U60" s="61"/>
      <c r="V60" s="61"/>
      <c r="W60" s="61"/>
      <c r="X60" s="61"/>
    </row>
    <row r="61" spans="1:28" ht="21.75" customHeight="1" thickBot="1" x14ac:dyDescent="0.45">
      <c r="A61" s="142"/>
      <c r="B61" s="653"/>
      <c r="C61" s="97"/>
      <c r="D61" s="99" t="s">
        <v>80</v>
      </c>
      <c r="E61" s="152"/>
      <c r="F61" s="153"/>
      <c r="G61" s="154"/>
      <c r="H61" s="175">
        <f t="shared" si="0"/>
        <v>0</v>
      </c>
      <c r="I61" s="173">
        <f t="shared" si="4"/>
        <v>0</v>
      </c>
      <c r="J61" s="160"/>
      <c r="K61" s="657"/>
      <c r="L61" s="51">
        <f t="shared" si="5"/>
        <v>0</v>
      </c>
      <c r="M61" s="48">
        <f t="shared" si="6"/>
        <v>0</v>
      </c>
      <c r="N61" s="184"/>
      <c r="O61" s="185"/>
      <c r="P61" s="63"/>
      <c r="Q61" s="59"/>
      <c r="R61" s="61"/>
      <c r="S61" s="61"/>
      <c r="T61" s="61"/>
      <c r="U61" s="61"/>
      <c r="V61" s="61"/>
      <c r="W61" s="61"/>
      <c r="X61" s="61"/>
    </row>
    <row r="62" spans="1:28" ht="21.75" customHeight="1" thickBot="1" x14ac:dyDescent="0.45">
      <c r="A62" s="142"/>
      <c r="B62" s="289"/>
      <c r="C62" s="93"/>
      <c r="D62" s="91"/>
      <c r="E62" s="152"/>
      <c r="F62" s="153"/>
      <c r="G62" s="154"/>
      <c r="H62" s="7">
        <f t="shared" si="0"/>
        <v>0</v>
      </c>
      <c r="I62" s="173">
        <f t="shared" si="4"/>
        <v>0</v>
      </c>
      <c r="J62" s="160"/>
      <c r="K62" s="657"/>
      <c r="L62" s="51">
        <f t="shared" si="5"/>
        <v>0</v>
      </c>
      <c r="M62" s="48">
        <f t="shared" si="6"/>
        <v>0</v>
      </c>
      <c r="N62" s="184"/>
      <c r="O62" s="185"/>
      <c r="P62" s="63"/>
      <c r="Q62" s="59"/>
      <c r="R62" s="45" t="str">
        <f>IF(C57=$Z$1,D57,IF(C58=$Z$1,D58,IF(C59=$Z$1,D59,IF(C60=$Z$1,D60,IF(C61=$Z$1,D61,"")))))</f>
        <v/>
      </c>
      <c r="S62" s="61"/>
      <c r="T62" s="61"/>
      <c r="U62" s="61"/>
      <c r="V62" s="61"/>
      <c r="W62" s="61"/>
      <c r="X62" s="61"/>
    </row>
    <row r="63" spans="1:28" ht="21.75" customHeight="1" thickBot="1" x14ac:dyDescent="0.45">
      <c r="A63" s="143"/>
      <c r="B63" s="290"/>
      <c r="C63" s="95"/>
      <c r="D63" s="96"/>
      <c r="E63" s="155"/>
      <c r="F63" s="156"/>
      <c r="G63" s="157"/>
      <c r="H63" s="8">
        <f t="shared" si="0"/>
        <v>0</v>
      </c>
      <c r="I63" s="174">
        <f t="shared" ref="I63:I126" si="7">G63/2</f>
        <v>0</v>
      </c>
      <c r="J63" s="161"/>
      <c r="K63" s="658"/>
      <c r="L63" s="52">
        <f t="shared" ref="L63:L126" si="8">G63*J63</f>
        <v>0</v>
      </c>
      <c r="M63" s="49">
        <f t="shared" ref="M63:M126" si="9">H63*J63</f>
        <v>0</v>
      </c>
      <c r="N63" s="186"/>
      <c r="O63" s="187"/>
      <c r="P63" s="64"/>
      <c r="Q63" s="44"/>
      <c r="R63" s="61" t="s">
        <v>73</v>
      </c>
      <c r="S63" s="61" t="s">
        <v>72</v>
      </c>
      <c r="T63" s="61"/>
      <c r="U63" s="61"/>
      <c r="V63" s="61"/>
      <c r="W63" s="61"/>
      <c r="X63" s="46" t="s">
        <v>69</v>
      </c>
    </row>
    <row r="64" spans="1:28" ht="21.75" customHeight="1" thickBot="1" x14ac:dyDescent="0.45">
      <c r="A64" s="233"/>
      <c r="B64" s="286"/>
      <c r="C64" s="148" t="s">
        <v>86</v>
      </c>
      <c r="D64" s="149"/>
      <c r="E64" s="150"/>
      <c r="F64" s="151"/>
      <c r="G64" s="151"/>
      <c r="H64" s="69">
        <f t="shared" si="0"/>
        <v>0</v>
      </c>
      <c r="I64" s="172">
        <f t="shared" si="7"/>
        <v>0</v>
      </c>
      <c r="J64" s="158"/>
      <c r="K64" s="656">
        <f>SUM(J64:J73)</f>
        <v>0</v>
      </c>
      <c r="L64" s="50">
        <f t="shared" si="8"/>
        <v>0</v>
      </c>
      <c r="M64" s="11">
        <f t="shared" si="9"/>
        <v>0</v>
      </c>
      <c r="N64" s="182"/>
      <c r="O64" s="183"/>
      <c r="P64" s="62"/>
      <c r="Q64" s="55"/>
      <c r="R64" s="87" t="str">
        <f>IFERROR(SUM('９－１人員配置体制（ＧＨ）その２'!L64:L73)/B66,"０")</f>
        <v>０</v>
      </c>
      <c r="S64" s="87" t="str">
        <f>IFERROR(AB65,"0")</f>
        <v>0</v>
      </c>
      <c r="T64" s="61"/>
      <c r="U64" s="61"/>
      <c r="V64" s="73" t="s">
        <v>74</v>
      </c>
      <c r="W64" s="73" t="s">
        <v>75</v>
      </c>
      <c r="X64" s="73" t="s">
        <v>65</v>
      </c>
      <c r="Y64" s="73" t="s">
        <v>62</v>
      </c>
      <c r="Z64" s="73" t="s">
        <v>63</v>
      </c>
      <c r="AA64" s="73" t="s">
        <v>64</v>
      </c>
    </row>
    <row r="65" spans="1:28" ht="21.75" customHeight="1" thickBot="1" x14ac:dyDescent="0.45">
      <c r="A65" s="142"/>
      <c r="B65" s="287" t="s">
        <v>0</v>
      </c>
      <c r="C65" s="140"/>
      <c r="D65" s="90"/>
      <c r="E65" s="152"/>
      <c r="F65" s="153"/>
      <c r="G65" s="154"/>
      <c r="H65" s="7">
        <f t="shared" si="0"/>
        <v>0</v>
      </c>
      <c r="I65" s="173">
        <f t="shared" si="7"/>
        <v>0</v>
      </c>
      <c r="J65" s="159"/>
      <c r="K65" s="657"/>
      <c r="L65" s="51">
        <f t="shared" si="8"/>
        <v>0</v>
      </c>
      <c r="M65" s="48">
        <f t="shared" si="9"/>
        <v>0</v>
      </c>
      <c r="N65" s="184"/>
      <c r="O65" s="185"/>
      <c r="P65" s="63"/>
      <c r="Q65" s="56"/>
      <c r="R65" s="45">
        <f>ROUNDUP(R64,1)</f>
        <v>0</v>
      </c>
      <c r="S65" s="58">
        <f>ROUNDUP(S64,1)</f>
        <v>0</v>
      </c>
      <c r="T65" s="61"/>
      <c r="U65" s="47" t="s">
        <v>70</v>
      </c>
      <c r="V65" s="60" t="e">
        <f>SUMIFS($M64:$M73,$E64:$E73,1)/$B66</f>
        <v>#DIV/0!</v>
      </c>
      <c r="W65" s="60" t="e">
        <f>SUMIFS($M64:$M73,$E64:$E73,2)/$B66</f>
        <v>#DIV/0!</v>
      </c>
      <c r="X65" s="60" t="e">
        <f>SUMIFS($M64:$M73,$E64:$E73,3)/$B66</f>
        <v>#DIV/0!</v>
      </c>
      <c r="Y65" s="60" t="e">
        <f>SUMIFS($M64:$M73,$E64:$E73,4)/$B66</f>
        <v>#DIV/0!</v>
      </c>
      <c r="Z65" s="60" t="e">
        <f>SUMIFS($M64:$M73,$E64:$E73,5)/$B66</f>
        <v>#DIV/0!</v>
      </c>
      <c r="AA65" s="60" t="e">
        <f>SUMIFS($M64:$M73,$E64:$E73,6)/$B66</f>
        <v>#DIV/0!</v>
      </c>
      <c r="AB65" s="53" t="e">
        <f>SUM(X65:AA65)</f>
        <v>#DIV/0!</v>
      </c>
    </row>
    <row r="66" spans="1:28" ht="21.75" customHeight="1" thickBot="1" x14ac:dyDescent="0.45">
      <c r="A66" s="142"/>
      <c r="B66" s="288"/>
      <c r="C66" s="140"/>
      <c r="D66" s="91"/>
      <c r="E66" s="152"/>
      <c r="F66" s="153"/>
      <c r="G66" s="154"/>
      <c r="H66" s="7">
        <f t="shared" si="0"/>
        <v>0</v>
      </c>
      <c r="I66" s="173">
        <f t="shared" si="7"/>
        <v>0</v>
      </c>
      <c r="J66" s="160"/>
      <c r="K66" s="657"/>
      <c r="L66" s="51">
        <f t="shared" si="8"/>
        <v>0</v>
      </c>
      <c r="M66" s="48">
        <f t="shared" si="9"/>
        <v>0</v>
      </c>
      <c r="N66" s="184"/>
      <c r="O66" s="185"/>
      <c r="P66" s="63"/>
      <c r="Q66" s="59"/>
      <c r="R66" s="45">
        <f>ROUND(R64,0)</f>
        <v>0</v>
      </c>
      <c r="S66" s="61"/>
      <c r="T66" s="61"/>
      <c r="U66" s="61"/>
      <c r="V66" s="61"/>
      <c r="W66" s="47" t="s">
        <v>76</v>
      </c>
      <c r="X66" s="73" t="e">
        <f>X65/9</f>
        <v>#DIV/0!</v>
      </c>
      <c r="Y66" s="73" t="e">
        <f>Y65/6</f>
        <v>#DIV/0!</v>
      </c>
      <c r="Z66" s="73" t="e">
        <f>Z65/4</f>
        <v>#DIV/0!</v>
      </c>
      <c r="AA66" s="73" t="e">
        <f>AA65/2.5</f>
        <v>#DIV/0!</v>
      </c>
      <c r="AB66" s="20" t="e">
        <f>SUM(X66:AA66)</f>
        <v>#DIV/0!</v>
      </c>
    </row>
    <row r="67" spans="1:28" ht="21.75" customHeight="1" thickBot="1" x14ac:dyDescent="0.45">
      <c r="A67" s="142"/>
      <c r="B67" s="651" t="s">
        <v>59</v>
      </c>
      <c r="C67" s="97"/>
      <c r="D67" s="99" t="s">
        <v>60</v>
      </c>
      <c r="E67" s="152"/>
      <c r="F67" s="153"/>
      <c r="G67" s="154"/>
      <c r="H67" s="7">
        <f t="shared" si="0"/>
        <v>0</v>
      </c>
      <c r="I67" s="173">
        <f t="shared" si="7"/>
        <v>0</v>
      </c>
      <c r="J67" s="160"/>
      <c r="K67" s="657"/>
      <c r="L67" s="51">
        <f t="shared" si="8"/>
        <v>0</v>
      </c>
      <c r="M67" s="48">
        <f t="shared" si="9"/>
        <v>0</v>
      </c>
      <c r="N67" s="184"/>
      <c r="O67" s="185"/>
      <c r="P67" s="63"/>
      <c r="Q67" s="56"/>
      <c r="R67" s="61"/>
      <c r="S67" s="61"/>
      <c r="T67" s="61"/>
      <c r="U67" s="61"/>
      <c r="V67" s="61"/>
      <c r="W67" s="61"/>
      <c r="X67" s="61"/>
    </row>
    <row r="68" spans="1:28" ht="21.75" customHeight="1" thickBot="1" x14ac:dyDescent="0.45">
      <c r="A68" s="141" t="str">
        <f>C64</f>
        <v>Ｆ</v>
      </c>
      <c r="B68" s="652"/>
      <c r="C68" s="97"/>
      <c r="D68" s="99" t="s">
        <v>61</v>
      </c>
      <c r="E68" s="152"/>
      <c r="F68" s="153"/>
      <c r="G68" s="154"/>
      <c r="H68" s="7">
        <f t="shared" si="0"/>
        <v>0</v>
      </c>
      <c r="I68" s="173">
        <f t="shared" si="7"/>
        <v>0</v>
      </c>
      <c r="J68" s="160"/>
      <c r="K68" s="657"/>
      <c r="L68" s="51">
        <f t="shared" si="8"/>
        <v>0</v>
      </c>
      <c r="M68" s="48">
        <f t="shared" si="9"/>
        <v>0</v>
      </c>
      <c r="N68" s="170" t="str">
        <f>IF($C68=$Z$1,R68,R64)</f>
        <v>０</v>
      </c>
      <c r="O68" s="171" t="str">
        <f>IF($C68=$Z$1,S68,S64)</f>
        <v>0</v>
      </c>
      <c r="P68" s="146">
        <f>IF($C68=$Z$1,R70,R66)</f>
        <v>0</v>
      </c>
      <c r="Q68" s="56"/>
      <c r="R68" s="54">
        <f>SUM(V68:AA68)</f>
        <v>0</v>
      </c>
      <c r="S68" s="54">
        <f>AB68</f>
        <v>0</v>
      </c>
      <c r="T68" s="61"/>
      <c r="U68" s="47" t="s">
        <v>71</v>
      </c>
      <c r="V68" s="60">
        <f>SUMIFS($J64:$J73,$E64:$E73,1)*0.9</f>
        <v>0</v>
      </c>
      <c r="W68" s="60">
        <f>SUMIFS($J64:$J73,$E64:$E73,2)*0.9</f>
        <v>0</v>
      </c>
      <c r="X68" s="60">
        <f>SUMIFS($J64:$J73,$E64:$E73,3)*0.9</f>
        <v>0</v>
      </c>
      <c r="Y68" s="60">
        <f>SUMIFS($J64:$J73,$E64:$E73,4)*0.9</f>
        <v>0</v>
      </c>
      <c r="Z68" s="60">
        <f>SUMIFS($J64:$J73,$E64:$E73,5)*0.9</f>
        <v>0</v>
      </c>
      <c r="AA68" s="60">
        <f>SUMIFS($J64:$J73,$E64:$E73,6)*0.9</f>
        <v>0</v>
      </c>
      <c r="AB68" s="53">
        <f>SUM(X68:AA68)</f>
        <v>0</v>
      </c>
    </row>
    <row r="69" spans="1:28" ht="21.75" customHeight="1" thickBot="1" x14ac:dyDescent="0.45">
      <c r="A69" s="142"/>
      <c r="B69" s="652"/>
      <c r="C69" s="97"/>
      <c r="D69" s="99" t="s">
        <v>36</v>
      </c>
      <c r="E69" s="152"/>
      <c r="F69" s="153"/>
      <c r="G69" s="154"/>
      <c r="H69" s="7">
        <f t="shared" si="0"/>
        <v>0</v>
      </c>
      <c r="I69" s="173">
        <f t="shared" si="7"/>
        <v>0</v>
      </c>
      <c r="J69" s="160"/>
      <c r="K69" s="657"/>
      <c r="L69" s="51">
        <f t="shared" si="8"/>
        <v>0</v>
      </c>
      <c r="M69" s="48">
        <f t="shared" si="9"/>
        <v>0</v>
      </c>
      <c r="N69" s="184"/>
      <c r="O69" s="185"/>
      <c r="P69" s="146"/>
      <c r="Q69" s="59"/>
      <c r="R69" s="235">
        <f>ROUNDUP(R68,1)</f>
        <v>0</v>
      </c>
      <c r="S69" s="58">
        <f>ROUNDUP(S68,1)</f>
        <v>0</v>
      </c>
      <c r="T69" s="61"/>
      <c r="U69" s="47" t="s">
        <v>76</v>
      </c>
      <c r="V69" s="61"/>
      <c r="W69" s="61"/>
      <c r="X69" s="73">
        <f>X68/9</f>
        <v>0</v>
      </c>
      <c r="Y69" s="73">
        <f>Y68/6</f>
        <v>0</v>
      </c>
      <c r="Z69" s="73">
        <f>Z68/4</f>
        <v>0</v>
      </c>
      <c r="AA69" s="73">
        <f>AA68/2.5</f>
        <v>0</v>
      </c>
      <c r="AB69" s="20">
        <f>SUM(X69:AA69)</f>
        <v>0</v>
      </c>
    </row>
    <row r="70" spans="1:28" ht="21.75" customHeight="1" thickBot="1" x14ac:dyDescent="0.45">
      <c r="A70" s="142"/>
      <c r="B70" s="652"/>
      <c r="C70" s="97"/>
      <c r="D70" s="99" t="s">
        <v>35</v>
      </c>
      <c r="E70" s="152"/>
      <c r="F70" s="153"/>
      <c r="G70" s="154"/>
      <c r="H70" s="7">
        <f t="shared" si="0"/>
        <v>0</v>
      </c>
      <c r="I70" s="173">
        <f t="shared" si="7"/>
        <v>0</v>
      </c>
      <c r="J70" s="160"/>
      <c r="K70" s="657"/>
      <c r="L70" s="51">
        <f t="shared" si="8"/>
        <v>0</v>
      </c>
      <c r="M70" s="48">
        <f t="shared" si="9"/>
        <v>0</v>
      </c>
      <c r="N70" s="184"/>
      <c r="O70" s="185"/>
      <c r="P70" s="63"/>
      <c r="Q70" s="59"/>
      <c r="R70" s="54">
        <f>ROUND(R68,0)</f>
        <v>0</v>
      </c>
      <c r="S70" s="61"/>
      <c r="T70" s="61"/>
      <c r="U70" s="61"/>
      <c r="V70" s="61"/>
      <c r="W70" s="61"/>
      <c r="X70" s="61"/>
    </row>
    <row r="71" spans="1:28" ht="21.75" customHeight="1" thickBot="1" x14ac:dyDescent="0.45">
      <c r="A71" s="142"/>
      <c r="B71" s="653"/>
      <c r="C71" s="97"/>
      <c r="D71" s="99" t="s">
        <v>80</v>
      </c>
      <c r="E71" s="152"/>
      <c r="F71" s="153"/>
      <c r="G71" s="154"/>
      <c r="H71" s="175">
        <f t="shared" si="0"/>
        <v>0</v>
      </c>
      <c r="I71" s="173">
        <f t="shared" si="7"/>
        <v>0</v>
      </c>
      <c r="J71" s="160"/>
      <c r="K71" s="657"/>
      <c r="L71" s="51">
        <f t="shared" si="8"/>
        <v>0</v>
      </c>
      <c r="M71" s="48">
        <f t="shared" si="9"/>
        <v>0</v>
      </c>
      <c r="N71" s="184"/>
      <c r="O71" s="185"/>
      <c r="P71" s="63"/>
      <c r="Q71" s="59"/>
      <c r="R71" s="61"/>
      <c r="S71" s="61"/>
      <c r="T71" s="61"/>
      <c r="U71" s="61"/>
      <c r="V71" s="61"/>
      <c r="W71" s="61"/>
      <c r="X71" s="61"/>
    </row>
    <row r="72" spans="1:28" ht="21.75" customHeight="1" thickBot="1" x14ac:dyDescent="0.45">
      <c r="A72" s="142"/>
      <c r="B72" s="289"/>
      <c r="C72" s="93"/>
      <c r="D72" s="91"/>
      <c r="E72" s="152"/>
      <c r="F72" s="153"/>
      <c r="G72" s="154"/>
      <c r="H72" s="7">
        <f t="shared" si="0"/>
        <v>0</v>
      </c>
      <c r="I72" s="173">
        <f t="shared" si="7"/>
        <v>0</v>
      </c>
      <c r="J72" s="160"/>
      <c r="K72" s="657"/>
      <c r="L72" s="51">
        <f t="shared" si="8"/>
        <v>0</v>
      </c>
      <c r="M72" s="48">
        <f t="shared" si="9"/>
        <v>0</v>
      </c>
      <c r="N72" s="184"/>
      <c r="O72" s="185"/>
      <c r="P72" s="63"/>
      <c r="Q72" s="59"/>
      <c r="R72" s="45" t="str">
        <f>IF(C67=$Z$1,D67,IF(C68=$Z$1,D68,IF(C69=$Z$1,D69,IF(C70=$Z$1,D70,IF(C71=$Z$1,D71,"")))))</f>
        <v/>
      </c>
      <c r="S72" s="61"/>
      <c r="T72" s="61"/>
      <c r="U72" s="61"/>
      <c r="V72" s="61"/>
      <c r="W72" s="61"/>
      <c r="X72" s="61"/>
    </row>
    <row r="73" spans="1:28" ht="21.75" customHeight="1" thickBot="1" x14ac:dyDescent="0.45">
      <c r="A73" s="143"/>
      <c r="B73" s="290"/>
      <c r="C73" s="95"/>
      <c r="D73" s="96"/>
      <c r="E73" s="155"/>
      <c r="F73" s="156"/>
      <c r="G73" s="157"/>
      <c r="H73" s="8">
        <f t="shared" si="0"/>
        <v>0</v>
      </c>
      <c r="I73" s="174">
        <f t="shared" si="7"/>
        <v>0</v>
      </c>
      <c r="J73" s="161"/>
      <c r="K73" s="658"/>
      <c r="L73" s="52">
        <f t="shared" si="8"/>
        <v>0</v>
      </c>
      <c r="M73" s="49">
        <f t="shared" si="9"/>
        <v>0</v>
      </c>
      <c r="N73" s="186"/>
      <c r="O73" s="187"/>
      <c r="P73" s="64"/>
      <c r="Q73" s="44"/>
      <c r="R73" s="61" t="s">
        <v>73</v>
      </c>
      <c r="S73" s="61" t="s">
        <v>72</v>
      </c>
      <c r="T73" s="61"/>
      <c r="U73" s="61"/>
      <c r="V73" s="61"/>
      <c r="W73" s="61"/>
      <c r="X73" s="46" t="s">
        <v>69</v>
      </c>
    </row>
    <row r="74" spans="1:28" ht="21.75" customHeight="1" thickBot="1" x14ac:dyDescent="0.45">
      <c r="A74" s="233"/>
      <c r="B74" s="286"/>
      <c r="C74" s="148" t="s">
        <v>87</v>
      </c>
      <c r="D74" s="149"/>
      <c r="E74" s="150"/>
      <c r="F74" s="151"/>
      <c r="G74" s="151"/>
      <c r="H74" s="69">
        <f t="shared" si="0"/>
        <v>0</v>
      </c>
      <c r="I74" s="172">
        <f t="shared" si="7"/>
        <v>0</v>
      </c>
      <c r="J74" s="158"/>
      <c r="K74" s="657">
        <f t="shared" ref="K74" si="10">SUM(J74:J83)</f>
        <v>0</v>
      </c>
      <c r="L74" s="50">
        <f t="shared" si="8"/>
        <v>0</v>
      </c>
      <c r="M74" s="11">
        <f t="shared" si="9"/>
        <v>0</v>
      </c>
      <c r="N74" s="182"/>
      <c r="O74" s="183"/>
      <c r="P74" s="62"/>
      <c r="Q74" s="55"/>
      <c r="R74" s="87" t="str">
        <f>IFERROR(SUM('９－１人員配置体制（ＧＨ）その２'!L74:L83)/B76,"０")</f>
        <v>０</v>
      </c>
      <c r="S74" s="87" t="str">
        <f>IFERROR(AB75,"0")</f>
        <v>0</v>
      </c>
      <c r="T74" s="61"/>
      <c r="U74" s="61"/>
      <c r="V74" s="73" t="s">
        <v>74</v>
      </c>
      <c r="W74" s="73" t="s">
        <v>75</v>
      </c>
      <c r="X74" s="73" t="s">
        <v>65</v>
      </c>
      <c r="Y74" s="73" t="s">
        <v>62</v>
      </c>
      <c r="Z74" s="73" t="s">
        <v>63</v>
      </c>
      <c r="AA74" s="73" t="s">
        <v>64</v>
      </c>
    </row>
    <row r="75" spans="1:28" ht="21.75" customHeight="1" thickBot="1" x14ac:dyDescent="0.45">
      <c r="A75" s="142"/>
      <c r="B75" s="287" t="s">
        <v>0</v>
      </c>
      <c r="C75" s="140"/>
      <c r="D75" s="90"/>
      <c r="E75" s="152"/>
      <c r="F75" s="153"/>
      <c r="G75" s="154"/>
      <c r="H75" s="7">
        <f t="shared" si="0"/>
        <v>0</v>
      </c>
      <c r="I75" s="173">
        <f t="shared" si="7"/>
        <v>0</v>
      </c>
      <c r="J75" s="159"/>
      <c r="K75" s="657"/>
      <c r="L75" s="51">
        <f t="shared" si="8"/>
        <v>0</v>
      </c>
      <c r="M75" s="48">
        <f t="shared" si="9"/>
        <v>0</v>
      </c>
      <c r="N75" s="184"/>
      <c r="O75" s="185"/>
      <c r="P75" s="63"/>
      <c r="Q75" s="56"/>
      <c r="R75" s="45">
        <f>ROUNDUP(R74,1)</f>
        <v>0</v>
      </c>
      <c r="S75" s="58">
        <f>ROUNDUP(S74,1)</f>
        <v>0</v>
      </c>
      <c r="T75" s="61"/>
      <c r="U75" s="47" t="s">
        <v>70</v>
      </c>
      <c r="V75" s="60" t="e">
        <f>SUMIFS($M74:$M83,$E74:$E83,1)/$B76</f>
        <v>#DIV/0!</v>
      </c>
      <c r="W75" s="60" t="e">
        <f>SUMIFS($M74:$M83,$E74:$E83,2)/$B76</f>
        <v>#DIV/0!</v>
      </c>
      <c r="X75" s="60" t="e">
        <f>SUMIFS($M74:$M83,$E74:$E83,3)/$B76</f>
        <v>#DIV/0!</v>
      </c>
      <c r="Y75" s="60" t="e">
        <f>SUMIFS($M74:$M83,$E74:$E83,4)/$B76</f>
        <v>#DIV/0!</v>
      </c>
      <c r="Z75" s="60" t="e">
        <f>SUMIFS($M74:$M83,$E74:$E83,5)/$B76</f>
        <v>#DIV/0!</v>
      </c>
      <c r="AA75" s="60" t="e">
        <f>SUMIFS($M74:$M83,$E74:$E83,6)/$B76</f>
        <v>#DIV/0!</v>
      </c>
      <c r="AB75" s="53" t="e">
        <f>SUM(X75:AA75)</f>
        <v>#DIV/0!</v>
      </c>
    </row>
    <row r="76" spans="1:28" ht="21.75" customHeight="1" thickBot="1" x14ac:dyDescent="0.45">
      <c r="A76" s="142"/>
      <c r="B76" s="288"/>
      <c r="C76" s="140"/>
      <c r="D76" s="91"/>
      <c r="E76" s="152"/>
      <c r="F76" s="153"/>
      <c r="G76" s="154"/>
      <c r="H76" s="7">
        <f t="shared" si="0"/>
        <v>0</v>
      </c>
      <c r="I76" s="173">
        <f t="shared" si="7"/>
        <v>0</v>
      </c>
      <c r="J76" s="160"/>
      <c r="K76" s="657"/>
      <c r="L76" s="51">
        <f t="shared" si="8"/>
        <v>0</v>
      </c>
      <c r="M76" s="48">
        <f t="shared" si="9"/>
        <v>0</v>
      </c>
      <c r="N76" s="184"/>
      <c r="O76" s="185"/>
      <c r="P76" s="63"/>
      <c r="Q76" s="59"/>
      <c r="R76" s="45">
        <f>ROUND(R74,0)</f>
        <v>0</v>
      </c>
      <c r="S76" s="61"/>
      <c r="T76" s="61"/>
      <c r="U76" s="61"/>
      <c r="V76" s="61"/>
      <c r="W76" s="47" t="s">
        <v>76</v>
      </c>
      <c r="X76" s="73" t="e">
        <f>X75/9</f>
        <v>#DIV/0!</v>
      </c>
      <c r="Y76" s="73" t="e">
        <f>Y75/6</f>
        <v>#DIV/0!</v>
      </c>
      <c r="Z76" s="73" t="e">
        <f>Z75/4</f>
        <v>#DIV/0!</v>
      </c>
      <c r="AA76" s="73" t="e">
        <f>AA75/2.5</f>
        <v>#DIV/0!</v>
      </c>
      <c r="AB76" s="20" t="e">
        <f>SUM(X76:AA76)</f>
        <v>#DIV/0!</v>
      </c>
    </row>
    <row r="77" spans="1:28" ht="21.75" customHeight="1" thickBot="1" x14ac:dyDescent="0.45">
      <c r="A77" s="142"/>
      <c r="B77" s="651" t="s">
        <v>59</v>
      </c>
      <c r="C77" s="97"/>
      <c r="D77" s="99" t="s">
        <v>60</v>
      </c>
      <c r="E77" s="152"/>
      <c r="F77" s="153"/>
      <c r="G77" s="154"/>
      <c r="H77" s="7">
        <f t="shared" si="0"/>
        <v>0</v>
      </c>
      <c r="I77" s="173">
        <f t="shared" si="7"/>
        <v>0</v>
      </c>
      <c r="J77" s="160"/>
      <c r="K77" s="657"/>
      <c r="L77" s="51">
        <f t="shared" si="8"/>
        <v>0</v>
      </c>
      <c r="M77" s="48">
        <f t="shared" si="9"/>
        <v>0</v>
      </c>
      <c r="N77" s="184"/>
      <c r="O77" s="185"/>
      <c r="P77" s="63"/>
      <c r="Q77" s="56"/>
      <c r="R77" s="61"/>
      <c r="S77" s="61"/>
      <c r="T77" s="61"/>
      <c r="U77" s="61"/>
      <c r="V77" s="61"/>
      <c r="W77" s="61"/>
      <c r="X77" s="61"/>
    </row>
    <row r="78" spans="1:28" ht="21.75" customHeight="1" thickBot="1" x14ac:dyDescent="0.45">
      <c r="A78" s="141" t="str">
        <f>C74</f>
        <v>Ｇ</v>
      </c>
      <c r="B78" s="652"/>
      <c r="C78" s="97"/>
      <c r="D78" s="99" t="s">
        <v>61</v>
      </c>
      <c r="E78" s="152"/>
      <c r="F78" s="153"/>
      <c r="G78" s="154"/>
      <c r="H78" s="7">
        <f t="shared" ref="H78:H141" si="11">IF(F78=$Z$2,I78,G78)</f>
        <v>0</v>
      </c>
      <c r="I78" s="173">
        <f t="shared" si="7"/>
        <v>0</v>
      </c>
      <c r="J78" s="160"/>
      <c r="K78" s="657"/>
      <c r="L78" s="51">
        <f t="shared" si="8"/>
        <v>0</v>
      </c>
      <c r="M78" s="48">
        <f t="shared" si="9"/>
        <v>0</v>
      </c>
      <c r="N78" s="170" t="str">
        <f>IF($C78=$Z$1,R78,R74)</f>
        <v>０</v>
      </c>
      <c r="O78" s="171" t="str">
        <f>IF($C78=$Z$1,S78,S74)</f>
        <v>0</v>
      </c>
      <c r="P78" s="146">
        <f>IF($C78=$Z$1,R80,R76)</f>
        <v>0</v>
      </c>
      <c r="Q78" s="56"/>
      <c r="R78" s="54">
        <f>SUM(V78:AA78)</f>
        <v>0</v>
      </c>
      <c r="S78" s="54">
        <f>AB78</f>
        <v>0</v>
      </c>
      <c r="T78" s="61"/>
      <c r="U78" s="47" t="s">
        <v>71</v>
      </c>
      <c r="V78" s="60">
        <f>SUMIFS($J74:$J83,$E74:$E83,1)*0.9</f>
        <v>0</v>
      </c>
      <c r="W78" s="60">
        <f>SUMIFS($J74:$J83,$E74:$E83,2)*0.9</f>
        <v>0</v>
      </c>
      <c r="X78" s="60">
        <f>SUMIFS($J74:$J83,$E74:$E83,3)*0.9</f>
        <v>0</v>
      </c>
      <c r="Y78" s="60">
        <f>SUMIFS($J74:$J83,$E74:$E83,4)*0.9</f>
        <v>0</v>
      </c>
      <c r="Z78" s="60">
        <f>SUMIFS($J74:$J83,$E74:$E83,5)*0.9</f>
        <v>0</v>
      </c>
      <c r="AA78" s="60">
        <f>SUMIFS($J74:$J83,$E74:$E83,6)*0.9</f>
        <v>0</v>
      </c>
      <c r="AB78" s="53">
        <f>SUM(X78:AA78)</f>
        <v>0</v>
      </c>
    </row>
    <row r="79" spans="1:28" ht="21.75" customHeight="1" thickBot="1" x14ac:dyDescent="0.45">
      <c r="A79" s="142"/>
      <c r="B79" s="652"/>
      <c r="C79" s="97"/>
      <c r="D79" s="99" t="s">
        <v>36</v>
      </c>
      <c r="E79" s="152"/>
      <c r="F79" s="153"/>
      <c r="G79" s="154"/>
      <c r="H79" s="7">
        <f t="shared" si="11"/>
        <v>0</v>
      </c>
      <c r="I79" s="173">
        <f t="shared" si="7"/>
        <v>0</v>
      </c>
      <c r="J79" s="160"/>
      <c r="K79" s="657"/>
      <c r="L79" s="51">
        <f t="shared" si="8"/>
        <v>0</v>
      </c>
      <c r="M79" s="48">
        <f t="shared" si="9"/>
        <v>0</v>
      </c>
      <c r="N79" s="184"/>
      <c r="O79" s="185"/>
      <c r="P79" s="146"/>
      <c r="Q79" s="59"/>
      <c r="R79" s="235">
        <f>ROUNDUP(R78,1)</f>
        <v>0</v>
      </c>
      <c r="S79" s="58">
        <f>ROUNDUP(S78,1)</f>
        <v>0</v>
      </c>
      <c r="T79" s="61"/>
      <c r="U79" s="47" t="s">
        <v>76</v>
      </c>
      <c r="V79" s="61"/>
      <c r="W79" s="61"/>
      <c r="X79" s="73">
        <f>X78/9</f>
        <v>0</v>
      </c>
      <c r="Y79" s="73">
        <f>Y78/6</f>
        <v>0</v>
      </c>
      <c r="Z79" s="73">
        <f>Z78/4</f>
        <v>0</v>
      </c>
      <c r="AA79" s="73">
        <f>AA78/2.5</f>
        <v>0</v>
      </c>
      <c r="AB79" s="20">
        <f>SUM(X79:AA79)</f>
        <v>0</v>
      </c>
    </row>
    <row r="80" spans="1:28" ht="21.75" customHeight="1" thickBot="1" x14ac:dyDescent="0.45">
      <c r="A80" s="142"/>
      <c r="B80" s="652"/>
      <c r="C80" s="97"/>
      <c r="D80" s="99" t="s">
        <v>35</v>
      </c>
      <c r="E80" s="152"/>
      <c r="F80" s="153"/>
      <c r="G80" s="154"/>
      <c r="H80" s="7">
        <f t="shared" si="11"/>
        <v>0</v>
      </c>
      <c r="I80" s="173">
        <f t="shared" si="7"/>
        <v>0</v>
      </c>
      <c r="J80" s="160"/>
      <c r="K80" s="657"/>
      <c r="L80" s="51">
        <f t="shared" si="8"/>
        <v>0</v>
      </c>
      <c r="M80" s="48">
        <f t="shared" si="9"/>
        <v>0</v>
      </c>
      <c r="N80" s="184"/>
      <c r="O80" s="185"/>
      <c r="P80" s="63"/>
      <c r="Q80" s="59"/>
      <c r="R80" s="54">
        <f>ROUND(R78,0)</f>
        <v>0</v>
      </c>
      <c r="S80" s="61"/>
      <c r="T80" s="61"/>
      <c r="U80" s="61"/>
      <c r="V80" s="61"/>
      <c r="W80" s="61"/>
      <c r="X80" s="61"/>
    </row>
    <row r="81" spans="1:28" ht="21.75" customHeight="1" thickBot="1" x14ac:dyDescent="0.45">
      <c r="A81" s="142"/>
      <c r="B81" s="653"/>
      <c r="C81" s="97"/>
      <c r="D81" s="99" t="s">
        <v>80</v>
      </c>
      <c r="E81" s="152"/>
      <c r="F81" s="153"/>
      <c r="G81" s="154"/>
      <c r="H81" s="175">
        <f t="shared" si="11"/>
        <v>0</v>
      </c>
      <c r="I81" s="173">
        <f t="shared" si="7"/>
        <v>0</v>
      </c>
      <c r="J81" s="160"/>
      <c r="K81" s="657"/>
      <c r="L81" s="51">
        <f t="shared" si="8"/>
        <v>0</v>
      </c>
      <c r="M81" s="48">
        <f t="shared" si="9"/>
        <v>0</v>
      </c>
      <c r="N81" s="184"/>
      <c r="O81" s="185"/>
      <c r="P81" s="63"/>
      <c r="Q81" s="59"/>
      <c r="R81" s="61"/>
      <c r="S81" s="61"/>
      <c r="T81" s="61"/>
      <c r="U81" s="61"/>
      <c r="V81" s="61"/>
      <c r="W81" s="61"/>
      <c r="X81" s="61"/>
    </row>
    <row r="82" spans="1:28" ht="21.75" customHeight="1" thickBot="1" x14ac:dyDescent="0.45">
      <c r="A82" s="142"/>
      <c r="B82" s="289"/>
      <c r="C82" s="93"/>
      <c r="D82" s="91"/>
      <c r="E82" s="152"/>
      <c r="F82" s="153"/>
      <c r="G82" s="154"/>
      <c r="H82" s="7">
        <f t="shared" si="11"/>
        <v>0</v>
      </c>
      <c r="I82" s="173">
        <f t="shared" si="7"/>
        <v>0</v>
      </c>
      <c r="J82" s="160"/>
      <c r="K82" s="657"/>
      <c r="L82" s="51">
        <f t="shared" si="8"/>
        <v>0</v>
      </c>
      <c r="M82" s="48">
        <f t="shared" si="9"/>
        <v>0</v>
      </c>
      <c r="N82" s="184"/>
      <c r="O82" s="185"/>
      <c r="P82" s="63"/>
      <c r="Q82" s="59"/>
      <c r="R82" s="45" t="str">
        <f>IF(C77=$Z$1,D77,IF(C78=$Z$1,D78,IF(C79=$Z$1,D79,IF(C80=$Z$1,D80,IF(C81=$Z$1,D81,"")))))</f>
        <v/>
      </c>
      <c r="S82" s="61"/>
      <c r="T82" s="61"/>
      <c r="U82" s="61"/>
      <c r="V82" s="61"/>
      <c r="W82" s="61"/>
      <c r="X82" s="61"/>
    </row>
    <row r="83" spans="1:28" ht="21.75" customHeight="1" thickBot="1" x14ac:dyDescent="0.45">
      <c r="A83" s="143"/>
      <c r="B83" s="290"/>
      <c r="C83" s="95"/>
      <c r="D83" s="96"/>
      <c r="E83" s="155"/>
      <c r="F83" s="156"/>
      <c r="G83" s="157"/>
      <c r="H83" s="8">
        <f t="shared" si="11"/>
        <v>0</v>
      </c>
      <c r="I83" s="174">
        <f t="shared" si="7"/>
        <v>0</v>
      </c>
      <c r="J83" s="161"/>
      <c r="K83" s="658"/>
      <c r="L83" s="52">
        <f t="shared" si="8"/>
        <v>0</v>
      </c>
      <c r="M83" s="49">
        <f t="shared" si="9"/>
        <v>0</v>
      </c>
      <c r="N83" s="186"/>
      <c r="O83" s="187"/>
      <c r="P83" s="64"/>
      <c r="Q83" s="44"/>
      <c r="R83" s="61" t="s">
        <v>73</v>
      </c>
      <c r="S83" s="61" t="s">
        <v>72</v>
      </c>
      <c r="T83" s="61"/>
      <c r="U83" s="61"/>
      <c r="V83" s="61"/>
      <c r="W83" s="61"/>
      <c r="X83" s="46" t="s">
        <v>69</v>
      </c>
    </row>
    <row r="84" spans="1:28" ht="21.75" customHeight="1" thickBot="1" x14ac:dyDescent="0.45">
      <c r="A84" s="233"/>
      <c r="B84" s="286"/>
      <c r="C84" s="148" t="s">
        <v>88</v>
      </c>
      <c r="D84" s="149"/>
      <c r="E84" s="150"/>
      <c r="F84" s="151"/>
      <c r="G84" s="151"/>
      <c r="H84" s="69">
        <f t="shared" si="11"/>
        <v>0</v>
      </c>
      <c r="I84" s="172">
        <f t="shared" si="7"/>
        <v>0</v>
      </c>
      <c r="J84" s="158"/>
      <c r="K84" s="656">
        <f t="shared" ref="K84" si="12">SUM(J84:J93)</f>
        <v>0</v>
      </c>
      <c r="L84" s="50">
        <f t="shared" si="8"/>
        <v>0</v>
      </c>
      <c r="M84" s="11">
        <f t="shared" si="9"/>
        <v>0</v>
      </c>
      <c r="N84" s="182"/>
      <c r="O84" s="183"/>
      <c r="P84" s="62"/>
      <c r="Q84" s="55"/>
      <c r="R84" s="87" t="str">
        <f>IFERROR(SUM('９－１人員配置体制（ＧＨ）その２'!L84:L93)/B86,"０")</f>
        <v>０</v>
      </c>
      <c r="S84" s="87" t="str">
        <f>IFERROR(AB85,"0")</f>
        <v>0</v>
      </c>
      <c r="T84" s="61"/>
      <c r="U84" s="61"/>
      <c r="V84" s="73" t="s">
        <v>74</v>
      </c>
      <c r="W84" s="73" t="s">
        <v>75</v>
      </c>
      <c r="X84" s="73" t="s">
        <v>65</v>
      </c>
      <c r="Y84" s="73" t="s">
        <v>62</v>
      </c>
      <c r="Z84" s="73" t="s">
        <v>63</v>
      </c>
      <c r="AA84" s="73" t="s">
        <v>64</v>
      </c>
    </row>
    <row r="85" spans="1:28" ht="21.75" customHeight="1" thickBot="1" x14ac:dyDescent="0.45">
      <c r="A85" s="142"/>
      <c r="B85" s="287" t="s">
        <v>0</v>
      </c>
      <c r="C85" s="140"/>
      <c r="D85" s="90"/>
      <c r="E85" s="152"/>
      <c r="F85" s="153"/>
      <c r="G85" s="154"/>
      <c r="H85" s="7">
        <f t="shared" si="11"/>
        <v>0</v>
      </c>
      <c r="I85" s="173">
        <f t="shared" si="7"/>
        <v>0</v>
      </c>
      <c r="J85" s="159"/>
      <c r="K85" s="657"/>
      <c r="L85" s="51">
        <f t="shared" si="8"/>
        <v>0</v>
      </c>
      <c r="M85" s="48">
        <f t="shared" si="9"/>
        <v>0</v>
      </c>
      <c r="N85" s="184"/>
      <c r="O85" s="185"/>
      <c r="P85" s="63"/>
      <c r="Q85" s="56"/>
      <c r="R85" s="45">
        <f>ROUNDUP(R84,1)</f>
        <v>0</v>
      </c>
      <c r="S85" s="58">
        <f>ROUNDUP(S84,1)</f>
        <v>0</v>
      </c>
      <c r="T85" s="61"/>
      <c r="U85" s="47" t="s">
        <v>70</v>
      </c>
      <c r="V85" s="60" t="e">
        <f>SUMIFS($M84:$M93,$E84:$E93,1)/$B86</f>
        <v>#DIV/0!</v>
      </c>
      <c r="W85" s="60" t="e">
        <f>SUMIFS($M84:$M93,$E84:$E93,2)/$B86</f>
        <v>#DIV/0!</v>
      </c>
      <c r="X85" s="60" t="e">
        <f>SUMIFS($M84:$M93,$E84:$E93,3)/$B86</f>
        <v>#DIV/0!</v>
      </c>
      <c r="Y85" s="60" t="e">
        <f>SUMIFS($M84:$M93,$E84:$E93,4)/$B86</f>
        <v>#DIV/0!</v>
      </c>
      <c r="Z85" s="60" t="e">
        <f>SUMIFS($M84:$M93,$E84:$E93,5)/$B86</f>
        <v>#DIV/0!</v>
      </c>
      <c r="AA85" s="60" t="e">
        <f>SUMIFS($M84:$M93,$E84:$E93,6)/$B86</f>
        <v>#DIV/0!</v>
      </c>
      <c r="AB85" s="53" t="e">
        <f>SUM(X85:AA85)</f>
        <v>#DIV/0!</v>
      </c>
    </row>
    <row r="86" spans="1:28" ht="21.75" customHeight="1" thickBot="1" x14ac:dyDescent="0.45">
      <c r="A86" s="142"/>
      <c r="B86" s="288"/>
      <c r="C86" s="140"/>
      <c r="D86" s="91"/>
      <c r="E86" s="152"/>
      <c r="F86" s="153"/>
      <c r="G86" s="154"/>
      <c r="H86" s="7">
        <f t="shared" si="11"/>
        <v>0</v>
      </c>
      <c r="I86" s="173">
        <f t="shared" si="7"/>
        <v>0</v>
      </c>
      <c r="J86" s="160"/>
      <c r="K86" s="657"/>
      <c r="L86" s="51">
        <f t="shared" si="8"/>
        <v>0</v>
      </c>
      <c r="M86" s="48">
        <f t="shared" si="9"/>
        <v>0</v>
      </c>
      <c r="N86" s="184"/>
      <c r="O86" s="185"/>
      <c r="P86" s="63"/>
      <c r="Q86" s="59"/>
      <c r="R86" s="45">
        <f>ROUND(R84,0)</f>
        <v>0</v>
      </c>
      <c r="S86" s="61"/>
      <c r="T86" s="61"/>
      <c r="U86" s="61"/>
      <c r="V86" s="61"/>
      <c r="W86" s="47" t="s">
        <v>76</v>
      </c>
      <c r="X86" s="73" t="e">
        <f>X85/9</f>
        <v>#DIV/0!</v>
      </c>
      <c r="Y86" s="73" t="e">
        <f>Y85/6</f>
        <v>#DIV/0!</v>
      </c>
      <c r="Z86" s="73" t="e">
        <f>Z85/4</f>
        <v>#DIV/0!</v>
      </c>
      <c r="AA86" s="73" t="e">
        <f>AA85/2.5</f>
        <v>#DIV/0!</v>
      </c>
      <c r="AB86" s="20" t="e">
        <f>SUM(X86:AA86)</f>
        <v>#DIV/0!</v>
      </c>
    </row>
    <row r="87" spans="1:28" ht="21.75" customHeight="1" thickBot="1" x14ac:dyDescent="0.45">
      <c r="A87" s="142"/>
      <c r="B87" s="651" t="s">
        <v>59</v>
      </c>
      <c r="C87" s="97"/>
      <c r="D87" s="99" t="s">
        <v>60</v>
      </c>
      <c r="E87" s="152"/>
      <c r="F87" s="153"/>
      <c r="G87" s="154"/>
      <c r="H87" s="7">
        <f t="shared" si="11"/>
        <v>0</v>
      </c>
      <c r="I87" s="173">
        <f t="shared" si="7"/>
        <v>0</v>
      </c>
      <c r="J87" s="160"/>
      <c r="K87" s="657"/>
      <c r="L87" s="51">
        <f t="shared" si="8"/>
        <v>0</v>
      </c>
      <c r="M87" s="48">
        <f t="shared" si="9"/>
        <v>0</v>
      </c>
      <c r="N87" s="184"/>
      <c r="O87" s="185"/>
      <c r="P87" s="63"/>
      <c r="Q87" s="56"/>
      <c r="R87" s="61"/>
      <c r="S87" s="61"/>
      <c r="T87" s="61"/>
      <c r="U87" s="61"/>
      <c r="V87" s="61"/>
      <c r="W87" s="61"/>
      <c r="X87" s="61"/>
    </row>
    <row r="88" spans="1:28" ht="21.75" customHeight="1" thickBot="1" x14ac:dyDescent="0.45">
      <c r="A88" s="141" t="str">
        <f>C84</f>
        <v>Ｈ</v>
      </c>
      <c r="B88" s="652"/>
      <c r="C88" s="97"/>
      <c r="D88" s="99" t="s">
        <v>61</v>
      </c>
      <c r="E88" s="152"/>
      <c r="F88" s="153"/>
      <c r="G88" s="154"/>
      <c r="H88" s="7">
        <f t="shared" si="11"/>
        <v>0</v>
      </c>
      <c r="I88" s="173">
        <f t="shared" si="7"/>
        <v>0</v>
      </c>
      <c r="J88" s="160"/>
      <c r="K88" s="657"/>
      <c r="L88" s="51">
        <f t="shared" si="8"/>
        <v>0</v>
      </c>
      <c r="M88" s="48">
        <f t="shared" si="9"/>
        <v>0</v>
      </c>
      <c r="N88" s="170" t="str">
        <f>IF($C88=$Z$1,R88,R84)</f>
        <v>０</v>
      </c>
      <c r="O88" s="171" t="str">
        <f>IF($C88=$Z$1,S88,S84)</f>
        <v>0</v>
      </c>
      <c r="P88" s="146">
        <f>IF($C88=$Z$1,R90,R86)</f>
        <v>0</v>
      </c>
      <c r="Q88" s="56"/>
      <c r="R88" s="54">
        <f>SUM(V88:AA88)</f>
        <v>0</v>
      </c>
      <c r="S88" s="54">
        <f>AB88</f>
        <v>0</v>
      </c>
      <c r="T88" s="61"/>
      <c r="U88" s="47" t="s">
        <v>71</v>
      </c>
      <c r="V88" s="60">
        <f>SUMIFS($J84:$J93,$E84:$E93,1)*0.9</f>
        <v>0</v>
      </c>
      <c r="W88" s="60">
        <f>SUMIFS($J84:$J93,$E84:$E93,2)*0.9</f>
        <v>0</v>
      </c>
      <c r="X88" s="60">
        <f>SUMIFS($J84:$J93,$E84:$E93,3)*0.9</f>
        <v>0</v>
      </c>
      <c r="Y88" s="60">
        <f>SUMIFS($J84:$J93,$E84:$E93,4)*0.9</f>
        <v>0</v>
      </c>
      <c r="Z88" s="60">
        <f>SUMIFS($J84:$J93,$E84:$E93,5)*0.9</f>
        <v>0</v>
      </c>
      <c r="AA88" s="60">
        <f>SUMIFS($J84:$J93,$E84:$E93,6)*0.9</f>
        <v>0</v>
      </c>
      <c r="AB88" s="53">
        <f>SUM(X88:AA88)</f>
        <v>0</v>
      </c>
    </row>
    <row r="89" spans="1:28" ht="21.75" customHeight="1" thickBot="1" x14ac:dyDescent="0.45">
      <c r="A89" s="142"/>
      <c r="B89" s="652"/>
      <c r="C89" s="97"/>
      <c r="D89" s="99" t="s">
        <v>36</v>
      </c>
      <c r="E89" s="152"/>
      <c r="F89" s="153"/>
      <c r="G89" s="154"/>
      <c r="H89" s="7">
        <f t="shared" si="11"/>
        <v>0</v>
      </c>
      <c r="I89" s="173">
        <f t="shared" si="7"/>
        <v>0</v>
      </c>
      <c r="J89" s="160"/>
      <c r="K89" s="657"/>
      <c r="L89" s="51">
        <f t="shared" si="8"/>
        <v>0</v>
      </c>
      <c r="M89" s="48">
        <f t="shared" si="9"/>
        <v>0</v>
      </c>
      <c r="N89" s="184"/>
      <c r="O89" s="185"/>
      <c r="P89" s="146"/>
      <c r="Q89" s="59"/>
      <c r="R89" s="235">
        <f>ROUNDUP(R88,1)</f>
        <v>0</v>
      </c>
      <c r="S89" s="58">
        <f>ROUNDUP(S88,1)</f>
        <v>0</v>
      </c>
      <c r="T89" s="61"/>
      <c r="U89" s="47" t="s">
        <v>76</v>
      </c>
      <c r="V89" s="61"/>
      <c r="W89" s="61"/>
      <c r="X89" s="73">
        <f>X88/9</f>
        <v>0</v>
      </c>
      <c r="Y89" s="73">
        <f>Y88/6</f>
        <v>0</v>
      </c>
      <c r="Z89" s="73">
        <f>Z88/4</f>
        <v>0</v>
      </c>
      <c r="AA89" s="73">
        <f>AA88/2.5</f>
        <v>0</v>
      </c>
      <c r="AB89" s="20">
        <f>SUM(X89:AA89)</f>
        <v>0</v>
      </c>
    </row>
    <row r="90" spans="1:28" ht="21.75" customHeight="1" thickBot="1" x14ac:dyDescent="0.45">
      <c r="A90" s="142"/>
      <c r="B90" s="652"/>
      <c r="C90" s="97"/>
      <c r="D90" s="99" t="s">
        <v>35</v>
      </c>
      <c r="E90" s="152"/>
      <c r="F90" s="153"/>
      <c r="G90" s="154"/>
      <c r="H90" s="7">
        <f t="shared" si="11"/>
        <v>0</v>
      </c>
      <c r="I90" s="173">
        <f t="shared" si="7"/>
        <v>0</v>
      </c>
      <c r="J90" s="160"/>
      <c r="K90" s="657"/>
      <c r="L90" s="51">
        <f t="shared" si="8"/>
        <v>0</v>
      </c>
      <c r="M90" s="48">
        <f t="shared" si="9"/>
        <v>0</v>
      </c>
      <c r="N90" s="184"/>
      <c r="O90" s="185"/>
      <c r="P90" s="63"/>
      <c r="Q90" s="59"/>
      <c r="R90" s="54">
        <f>ROUND(R88,0)</f>
        <v>0</v>
      </c>
      <c r="S90" s="61"/>
      <c r="T90" s="61"/>
      <c r="U90" s="61"/>
      <c r="V90" s="61"/>
      <c r="W90" s="61"/>
      <c r="X90" s="61"/>
    </row>
    <row r="91" spans="1:28" ht="21.75" customHeight="1" thickBot="1" x14ac:dyDescent="0.45">
      <c r="A91" s="142"/>
      <c r="B91" s="653"/>
      <c r="C91" s="97"/>
      <c r="D91" s="99" t="s">
        <v>80</v>
      </c>
      <c r="E91" s="152"/>
      <c r="F91" s="153"/>
      <c r="G91" s="154"/>
      <c r="H91" s="175">
        <f t="shared" si="11"/>
        <v>0</v>
      </c>
      <c r="I91" s="173">
        <f t="shared" si="7"/>
        <v>0</v>
      </c>
      <c r="J91" s="160"/>
      <c r="K91" s="657"/>
      <c r="L91" s="51">
        <f t="shared" si="8"/>
        <v>0</v>
      </c>
      <c r="M91" s="48">
        <f t="shared" si="9"/>
        <v>0</v>
      </c>
      <c r="N91" s="184"/>
      <c r="O91" s="185"/>
      <c r="P91" s="63"/>
      <c r="Q91" s="59"/>
      <c r="R91" s="61"/>
      <c r="S91" s="61"/>
      <c r="T91" s="61"/>
      <c r="U91" s="61"/>
      <c r="V91" s="61"/>
      <c r="W91" s="61"/>
      <c r="X91" s="61"/>
    </row>
    <row r="92" spans="1:28" ht="21.75" customHeight="1" thickBot="1" x14ac:dyDescent="0.45">
      <c r="A92" s="142"/>
      <c r="B92" s="289"/>
      <c r="C92" s="93"/>
      <c r="D92" s="91"/>
      <c r="E92" s="152"/>
      <c r="F92" s="153"/>
      <c r="G92" s="154"/>
      <c r="H92" s="7">
        <f t="shared" si="11"/>
        <v>0</v>
      </c>
      <c r="I92" s="173">
        <f t="shared" si="7"/>
        <v>0</v>
      </c>
      <c r="J92" s="160"/>
      <c r="K92" s="657"/>
      <c r="L92" s="51">
        <f t="shared" si="8"/>
        <v>0</v>
      </c>
      <c r="M92" s="48">
        <f t="shared" si="9"/>
        <v>0</v>
      </c>
      <c r="N92" s="184"/>
      <c r="O92" s="185"/>
      <c r="P92" s="63"/>
      <c r="Q92" s="59"/>
      <c r="R92" s="45" t="str">
        <f>IF(C87=$Z$1,D87,IF(C88=$Z$1,D88,IF(C89=$Z$1,D89,IF(C90=$Z$1,D90,IF(C91=$Z$1,D91,"")))))</f>
        <v/>
      </c>
      <c r="S92" s="61"/>
      <c r="T92" s="61"/>
      <c r="U92" s="61"/>
      <c r="V92" s="61"/>
      <c r="W92" s="61"/>
      <c r="X92" s="61"/>
    </row>
    <row r="93" spans="1:28" ht="21.75" customHeight="1" thickBot="1" x14ac:dyDescent="0.45">
      <c r="A93" s="143"/>
      <c r="B93" s="290"/>
      <c r="C93" s="95"/>
      <c r="D93" s="96"/>
      <c r="E93" s="155"/>
      <c r="F93" s="156"/>
      <c r="G93" s="157"/>
      <c r="H93" s="8">
        <f t="shared" si="11"/>
        <v>0</v>
      </c>
      <c r="I93" s="174">
        <f t="shared" si="7"/>
        <v>0</v>
      </c>
      <c r="J93" s="161"/>
      <c r="K93" s="658"/>
      <c r="L93" s="52">
        <f t="shared" si="8"/>
        <v>0</v>
      </c>
      <c r="M93" s="49">
        <f t="shared" si="9"/>
        <v>0</v>
      </c>
      <c r="N93" s="186"/>
      <c r="O93" s="187"/>
      <c r="P93" s="64"/>
      <c r="Q93" s="44"/>
      <c r="R93" s="61" t="s">
        <v>73</v>
      </c>
      <c r="S93" s="61" t="s">
        <v>72</v>
      </c>
      <c r="T93" s="61"/>
      <c r="U93" s="61"/>
      <c r="V93" s="61"/>
      <c r="W93" s="61"/>
      <c r="X93" s="46" t="s">
        <v>69</v>
      </c>
    </row>
    <row r="94" spans="1:28" ht="21.75" customHeight="1" thickBot="1" x14ac:dyDescent="0.45">
      <c r="A94" s="233"/>
      <c r="B94" s="286"/>
      <c r="C94" s="148" t="s">
        <v>89</v>
      </c>
      <c r="D94" s="149"/>
      <c r="E94" s="150"/>
      <c r="F94" s="151"/>
      <c r="G94" s="151"/>
      <c r="H94" s="69">
        <f t="shared" si="11"/>
        <v>0</v>
      </c>
      <c r="I94" s="172">
        <f t="shared" si="7"/>
        <v>0</v>
      </c>
      <c r="J94" s="158"/>
      <c r="K94" s="656">
        <f t="shared" ref="K94" si="13">SUM(J94:J103)</f>
        <v>0</v>
      </c>
      <c r="L94" s="50">
        <f t="shared" si="8"/>
        <v>0</v>
      </c>
      <c r="M94" s="11">
        <f t="shared" si="9"/>
        <v>0</v>
      </c>
      <c r="N94" s="182"/>
      <c r="O94" s="183"/>
      <c r="P94" s="62"/>
      <c r="Q94" s="55"/>
      <c r="R94" s="87" t="str">
        <f>IFERROR(SUM('９－１人員配置体制（ＧＨ）その２'!L94:L103)/B96,"０")</f>
        <v>０</v>
      </c>
      <c r="S94" s="87" t="str">
        <f>IFERROR(AB95,"0")</f>
        <v>0</v>
      </c>
      <c r="T94" s="61"/>
      <c r="U94" s="61"/>
      <c r="V94" s="73" t="s">
        <v>74</v>
      </c>
      <c r="W94" s="73" t="s">
        <v>75</v>
      </c>
      <c r="X94" s="73" t="s">
        <v>65</v>
      </c>
      <c r="Y94" s="73" t="s">
        <v>62</v>
      </c>
      <c r="Z94" s="73" t="s">
        <v>63</v>
      </c>
      <c r="AA94" s="73" t="s">
        <v>64</v>
      </c>
    </row>
    <row r="95" spans="1:28" ht="21.75" customHeight="1" thickBot="1" x14ac:dyDescent="0.45">
      <c r="A95" s="142"/>
      <c r="B95" s="287" t="s">
        <v>0</v>
      </c>
      <c r="C95" s="140"/>
      <c r="D95" s="90"/>
      <c r="E95" s="152"/>
      <c r="F95" s="153"/>
      <c r="G95" s="154"/>
      <c r="H95" s="7">
        <f t="shared" si="11"/>
        <v>0</v>
      </c>
      <c r="I95" s="173">
        <f t="shared" si="7"/>
        <v>0</v>
      </c>
      <c r="J95" s="159"/>
      <c r="K95" s="657"/>
      <c r="L95" s="51">
        <f t="shared" si="8"/>
        <v>0</v>
      </c>
      <c r="M95" s="48">
        <f t="shared" si="9"/>
        <v>0</v>
      </c>
      <c r="N95" s="184"/>
      <c r="O95" s="185"/>
      <c r="P95" s="63"/>
      <c r="Q95" s="56"/>
      <c r="R95" s="45">
        <f>ROUNDUP(R94,1)</f>
        <v>0</v>
      </c>
      <c r="S95" s="58">
        <f>ROUNDUP(S94,1)</f>
        <v>0</v>
      </c>
      <c r="T95" s="61"/>
      <c r="U95" s="47" t="s">
        <v>70</v>
      </c>
      <c r="V95" s="60" t="e">
        <f>SUMIFS($M94:$M103,$E94:$E103,1)/$B96</f>
        <v>#DIV/0!</v>
      </c>
      <c r="W95" s="60" t="e">
        <f>SUMIFS($M94:$M103,$E94:$E103,2)/$B96</f>
        <v>#DIV/0!</v>
      </c>
      <c r="X95" s="60" t="e">
        <f>SUMIFS($M94:$M103,$E94:$E103,3)/$B96</f>
        <v>#DIV/0!</v>
      </c>
      <c r="Y95" s="60" t="e">
        <f>SUMIFS($M94:$M103,$E94:$E103,4)/$B96</f>
        <v>#DIV/0!</v>
      </c>
      <c r="Z95" s="60" t="e">
        <f>SUMIFS($M94:$M103,$E94:$E103,5)/$B96</f>
        <v>#DIV/0!</v>
      </c>
      <c r="AA95" s="60" t="e">
        <f>SUMIFS($M94:$M103,$E94:$E103,6)/$B96</f>
        <v>#DIV/0!</v>
      </c>
      <c r="AB95" s="53" t="e">
        <f>SUM(X95:AA95)</f>
        <v>#DIV/0!</v>
      </c>
    </row>
    <row r="96" spans="1:28" ht="21.75" customHeight="1" thickBot="1" x14ac:dyDescent="0.45">
      <c r="A96" s="142"/>
      <c r="B96" s="288"/>
      <c r="C96" s="140"/>
      <c r="D96" s="91"/>
      <c r="E96" s="152"/>
      <c r="F96" s="153"/>
      <c r="G96" s="154"/>
      <c r="H96" s="7">
        <f t="shared" si="11"/>
        <v>0</v>
      </c>
      <c r="I96" s="173">
        <f t="shared" si="7"/>
        <v>0</v>
      </c>
      <c r="J96" s="160"/>
      <c r="K96" s="657"/>
      <c r="L96" s="51">
        <f t="shared" si="8"/>
        <v>0</v>
      </c>
      <c r="M96" s="48">
        <f t="shared" si="9"/>
        <v>0</v>
      </c>
      <c r="N96" s="184"/>
      <c r="O96" s="185"/>
      <c r="P96" s="63"/>
      <c r="Q96" s="59"/>
      <c r="R96" s="45">
        <f>ROUND(R94,0)</f>
        <v>0</v>
      </c>
      <c r="S96" s="61"/>
      <c r="T96" s="61"/>
      <c r="U96" s="61"/>
      <c r="V96" s="61"/>
      <c r="W96" s="47" t="s">
        <v>76</v>
      </c>
      <c r="X96" s="73" t="e">
        <f>X95/9</f>
        <v>#DIV/0!</v>
      </c>
      <c r="Y96" s="73" t="e">
        <f>Y95/6</f>
        <v>#DIV/0!</v>
      </c>
      <c r="Z96" s="73" t="e">
        <f>Z95/4</f>
        <v>#DIV/0!</v>
      </c>
      <c r="AA96" s="73" t="e">
        <f>AA95/2.5</f>
        <v>#DIV/0!</v>
      </c>
      <c r="AB96" s="20" t="e">
        <f>SUM(X96:AA96)</f>
        <v>#DIV/0!</v>
      </c>
    </row>
    <row r="97" spans="1:28" ht="21.75" customHeight="1" thickBot="1" x14ac:dyDescent="0.45">
      <c r="A97" s="142"/>
      <c r="B97" s="651" t="s">
        <v>59</v>
      </c>
      <c r="C97" s="97"/>
      <c r="D97" s="99" t="s">
        <v>60</v>
      </c>
      <c r="E97" s="152"/>
      <c r="F97" s="153"/>
      <c r="G97" s="154"/>
      <c r="H97" s="7">
        <f t="shared" si="11"/>
        <v>0</v>
      </c>
      <c r="I97" s="173">
        <f t="shared" si="7"/>
        <v>0</v>
      </c>
      <c r="J97" s="160"/>
      <c r="K97" s="657"/>
      <c r="L97" s="51">
        <f>G97*J97</f>
        <v>0</v>
      </c>
      <c r="M97" s="48">
        <f t="shared" si="9"/>
        <v>0</v>
      </c>
      <c r="N97" s="184"/>
      <c r="O97" s="185"/>
      <c r="P97" s="63"/>
      <c r="Q97" s="56"/>
      <c r="R97" s="61"/>
      <c r="S97" s="61"/>
      <c r="T97" s="61"/>
      <c r="U97" s="61"/>
      <c r="V97" s="61"/>
      <c r="W97" s="61"/>
      <c r="X97" s="61"/>
    </row>
    <row r="98" spans="1:28" ht="21.75" customHeight="1" thickBot="1" x14ac:dyDescent="0.45">
      <c r="A98" s="141" t="str">
        <f>C94</f>
        <v>Ｉ</v>
      </c>
      <c r="B98" s="652"/>
      <c r="C98" s="97"/>
      <c r="D98" s="99" t="s">
        <v>61</v>
      </c>
      <c r="E98" s="152"/>
      <c r="F98" s="153"/>
      <c r="G98" s="154"/>
      <c r="H98" s="7">
        <f t="shared" si="11"/>
        <v>0</v>
      </c>
      <c r="I98" s="173">
        <f t="shared" si="7"/>
        <v>0</v>
      </c>
      <c r="J98" s="160"/>
      <c r="K98" s="657"/>
      <c r="L98" s="51">
        <f t="shared" si="8"/>
        <v>0</v>
      </c>
      <c r="M98" s="48">
        <f t="shared" si="9"/>
        <v>0</v>
      </c>
      <c r="N98" s="170" t="str">
        <f>IF($C98=$Z$1,R98,R94)</f>
        <v>０</v>
      </c>
      <c r="O98" s="171" t="str">
        <f>IF($C98=$Z$1,S98,S94)</f>
        <v>0</v>
      </c>
      <c r="P98" s="146">
        <f>IF($C98=$Z$1,R100,R96)</f>
        <v>0</v>
      </c>
      <c r="Q98" s="56"/>
      <c r="R98" s="54">
        <f>SUM(V98:AA98)</f>
        <v>0</v>
      </c>
      <c r="S98" s="54">
        <f>AB98</f>
        <v>0</v>
      </c>
      <c r="T98" s="61"/>
      <c r="U98" s="47" t="s">
        <v>71</v>
      </c>
      <c r="V98" s="60">
        <f>SUMIFS($J94:$J103,$E94:$E103,1)*0.9</f>
        <v>0</v>
      </c>
      <c r="W98" s="60">
        <f>SUMIFS($J94:$J103,$E94:$E103,2)*0.9</f>
        <v>0</v>
      </c>
      <c r="X98" s="60">
        <f>SUMIFS($J94:$J103,$E94:$E103,3)*0.9</f>
        <v>0</v>
      </c>
      <c r="Y98" s="60">
        <f>SUMIFS($J94:$J103,$E94:$E103,4)*0.9</f>
        <v>0</v>
      </c>
      <c r="Z98" s="60">
        <f>SUMIFS($J94:$J103,$E94:$E103,5)*0.9</f>
        <v>0</v>
      </c>
      <c r="AA98" s="60">
        <f>SUMIFS($J94:$J103,$E94:$E103,6)*0.9</f>
        <v>0</v>
      </c>
      <c r="AB98" s="53">
        <f>SUM(X98:AA98)</f>
        <v>0</v>
      </c>
    </row>
    <row r="99" spans="1:28" ht="21.75" customHeight="1" thickBot="1" x14ac:dyDescent="0.45">
      <c r="A99" s="142"/>
      <c r="B99" s="652"/>
      <c r="C99" s="97"/>
      <c r="D99" s="99" t="s">
        <v>36</v>
      </c>
      <c r="E99" s="152"/>
      <c r="F99" s="153"/>
      <c r="G99" s="154"/>
      <c r="H99" s="7">
        <f t="shared" si="11"/>
        <v>0</v>
      </c>
      <c r="I99" s="173">
        <f t="shared" si="7"/>
        <v>0</v>
      </c>
      <c r="J99" s="160"/>
      <c r="K99" s="657"/>
      <c r="L99" s="51">
        <f t="shared" si="8"/>
        <v>0</v>
      </c>
      <c r="M99" s="48">
        <f t="shared" si="9"/>
        <v>0</v>
      </c>
      <c r="N99" s="184"/>
      <c r="O99" s="185"/>
      <c r="P99" s="146"/>
      <c r="Q99" s="59"/>
      <c r="R99" s="235">
        <f>ROUNDUP(R98,1)</f>
        <v>0</v>
      </c>
      <c r="S99" s="58">
        <f>ROUNDUP(S98,1)</f>
        <v>0</v>
      </c>
      <c r="T99" s="61"/>
      <c r="U99" s="47" t="s">
        <v>76</v>
      </c>
      <c r="V99" s="61"/>
      <c r="W99" s="61"/>
      <c r="X99" s="73">
        <f>X98/9</f>
        <v>0</v>
      </c>
      <c r="Y99" s="73">
        <f>Y98/6</f>
        <v>0</v>
      </c>
      <c r="Z99" s="73">
        <f>Z98/4</f>
        <v>0</v>
      </c>
      <c r="AA99" s="73">
        <f>AA98/2.5</f>
        <v>0</v>
      </c>
      <c r="AB99" s="20">
        <f>SUM(X99:AA99)</f>
        <v>0</v>
      </c>
    </row>
    <row r="100" spans="1:28" ht="21.75" customHeight="1" thickBot="1" x14ac:dyDescent="0.45">
      <c r="A100" s="142"/>
      <c r="B100" s="652"/>
      <c r="C100" s="97"/>
      <c r="D100" s="99" t="s">
        <v>35</v>
      </c>
      <c r="E100" s="152"/>
      <c r="F100" s="153"/>
      <c r="G100" s="154"/>
      <c r="H100" s="7">
        <f t="shared" si="11"/>
        <v>0</v>
      </c>
      <c r="I100" s="173">
        <f t="shared" si="7"/>
        <v>0</v>
      </c>
      <c r="J100" s="160"/>
      <c r="K100" s="657"/>
      <c r="L100" s="51">
        <f t="shared" si="8"/>
        <v>0</v>
      </c>
      <c r="M100" s="48">
        <f t="shared" si="9"/>
        <v>0</v>
      </c>
      <c r="N100" s="184"/>
      <c r="O100" s="185"/>
      <c r="P100" s="63"/>
      <c r="Q100" s="59"/>
      <c r="R100" s="54">
        <f>ROUND(R98,0)</f>
        <v>0</v>
      </c>
      <c r="S100" s="61"/>
      <c r="T100" s="61"/>
      <c r="U100" s="61"/>
      <c r="V100" s="61"/>
      <c r="W100" s="61"/>
      <c r="X100" s="61"/>
    </row>
    <row r="101" spans="1:28" ht="21.75" customHeight="1" thickBot="1" x14ac:dyDescent="0.45">
      <c r="A101" s="142"/>
      <c r="B101" s="653"/>
      <c r="C101" s="97"/>
      <c r="D101" s="99" t="s">
        <v>80</v>
      </c>
      <c r="E101" s="152"/>
      <c r="F101" s="153"/>
      <c r="G101" s="154"/>
      <c r="H101" s="175">
        <f t="shared" si="11"/>
        <v>0</v>
      </c>
      <c r="I101" s="173">
        <f t="shared" si="7"/>
        <v>0</v>
      </c>
      <c r="J101" s="160"/>
      <c r="K101" s="657"/>
      <c r="L101" s="51">
        <f t="shared" si="8"/>
        <v>0</v>
      </c>
      <c r="M101" s="48">
        <f t="shared" si="9"/>
        <v>0</v>
      </c>
      <c r="N101" s="184"/>
      <c r="O101" s="185"/>
      <c r="P101" s="63"/>
      <c r="Q101" s="59"/>
      <c r="R101" s="61"/>
      <c r="S101" s="61"/>
      <c r="T101" s="61"/>
      <c r="U101" s="61"/>
      <c r="V101" s="61"/>
      <c r="W101" s="61"/>
      <c r="X101" s="61"/>
    </row>
    <row r="102" spans="1:28" ht="21.75" customHeight="1" thickBot="1" x14ac:dyDescent="0.45">
      <c r="A102" s="142"/>
      <c r="B102" s="289"/>
      <c r="C102" s="93"/>
      <c r="D102" s="91"/>
      <c r="E102" s="152"/>
      <c r="F102" s="153"/>
      <c r="G102" s="154"/>
      <c r="H102" s="7">
        <f t="shared" si="11"/>
        <v>0</v>
      </c>
      <c r="I102" s="173">
        <f t="shared" si="7"/>
        <v>0</v>
      </c>
      <c r="J102" s="160"/>
      <c r="K102" s="657"/>
      <c r="L102" s="51">
        <f t="shared" si="8"/>
        <v>0</v>
      </c>
      <c r="M102" s="48">
        <f t="shared" si="9"/>
        <v>0</v>
      </c>
      <c r="N102" s="184"/>
      <c r="O102" s="185"/>
      <c r="P102" s="63"/>
      <c r="Q102" s="59"/>
      <c r="R102" s="45" t="str">
        <f>IF(C97=$Z$1,D97,IF(C98=$Z$1,D98,IF(C99=$Z$1,D99,IF(C100=$Z$1,D100,IF(C101=$Z$1,D101,"")))))</f>
        <v/>
      </c>
      <c r="S102" s="61"/>
      <c r="T102" s="61"/>
      <c r="U102" s="61"/>
      <c r="V102" s="61"/>
      <c r="W102" s="61"/>
      <c r="X102" s="61"/>
    </row>
    <row r="103" spans="1:28" ht="21.75" customHeight="1" thickBot="1" x14ac:dyDescent="0.45">
      <c r="A103" s="143"/>
      <c r="B103" s="290"/>
      <c r="C103" s="95"/>
      <c r="D103" s="96"/>
      <c r="E103" s="155"/>
      <c r="F103" s="156"/>
      <c r="G103" s="157"/>
      <c r="H103" s="8">
        <f t="shared" si="11"/>
        <v>0</v>
      </c>
      <c r="I103" s="174">
        <f t="shared" si="7"/>
        <v>0</v>
      </c>
      <c r="J103" s="161"/>
      <c r="K103" s="658"/>
      <c r="L103" s="52">
        <f t="shared" si="8"/>
        <v>0</v>
      </c>
      <c r="M103" s="49">
        <f t="shared" si="9"/>
        <v>0</v>
      </c>
      <c r="N103" s="186"/>
      <c r="O103" s="187"/>
      <c r="P103" s="64"/>
      <c r="Q103" s="44"/>
      <c r="R103" s="61" t="s">
        <v>73</v>
      </c>
      <c r="S103" s="61" t="s">
        <v>72</v>
      </c>
      <c r="T103" s="61"/>
      <c r="U103" s="61"/>
      <c r="V103" s="61"/>
      <c r="W103" s="61"/>
      <c r="X103" s="46" t="s">
        <v>69</v>
      </c>
    </row>
    <row r="104" spans="1:28" ht="21.75" customHeight="1" thickBot="1" x14ac:dyDescent="0.45">
      <c r="A104" s="233"/>
      <c r="B104" s="286"/>
      <c r="C104" s="148" t="s">
        <v>90</v>
      </c>
      <c r="D104" s="149"/>
      <c r="E104" s="150"/>
      <c r="F104" s="151"/>
      <c r="G104" s="151"/>
      <c r="H104" s="69">
        <f t="shared" si="11"/>
        <v>0</v>
      </c>
      <c r="I104" s="172">
        <f t="shared" si="7"/>
        <v>0</v>
      </c>
      <c r="J104" s="158"/>
      <c r="K104" s="656">
        <f t="shared" ref="K104" si="14">SUM(J104:J113)</f>
        <v>0</v>
      </c>
      <c r="L104" s="50">
        <f t="shared" si="8"/>
        <v>0</v>
      </c>
      <c r="M104" s="11">
        <f t="shared" si="9"/>
        <v>0</v>
      </c>
      <c r="N104" s="182"/>
      <c r="O104" s="183"/>
      <c r="P104" s="62"/>
      <c r="Q104" s="55"/>
      <c r="R104" s="87" t="str">
        <f>IFERROR(SUM('９－１人員配置体制（ＧＨ）その２'!L104:L113)/B106,"０")</f>
        <v>０</v>
      </c>
      <c r="S104" s="87" t="str">
        <f>IFERROR(AB105,"0")</f>
        <v>0</v>
      </c>
      <c r="T104" s="61"/>
      <c r="U104" s="61"/>
      <c r="V104" s="73" t="s">
        <v>74</v>
      </c>
      <c r="W104" s="73" t="s">
        <v>75</v>
      </c>
      <c r="X104" s="73" t="s">
        <v>65</v>
      </c>
      <c r="Y104" s="73" t="s">
        <v>62</v>
      </c>
      <c r="Z104" s="73" t="s">
        <v>63</v>
      </c>
      <c r="AA104" s="73" t="s">
        <v>64</v>
      </c>
    </row>
    <row r="105" spans="1:28" ht="21.75" customHeight="1" thickBot="1" x14ac:dyDescent="0.45">
      <c r="A105" s="142"/>
      <c r="B105" s="287" t="s">
        <v>0</v>
      </c>
      <c r="C105" s="140"/>
      <c r="D105" s="90"/>
      <c r="E105" s="152"/>
      <c r="F105" s="153"/>
      <c r="G105" s="154"/>
      <c r="H105" s="7">
        <f t="shared" si="11"/>
        <v>0</v>
      </c>
      <c r="I105" s="173">
        <f t="shared" si="7"/>
        <v>0</v>
      </c>
      <c r="J105" s="159"/>
      <c r="K105" s="657"/>
      <c r="L105" s="51">
        <f t="shared" si="8"/>
        <v>0</v>
      </c>
      <c r="M105" s="48">
        <f t="shared" si="9"/>
        <v>0</v>
      </c>
      <c r="N105" s="184"/>
      <c r="O105" s="185"/>
      <c r="P105" s="63"/>
      <c r="Q105" s="56"/>
      <c r="R105" s="45">
        <f>ROUNDUP(R104,1)</f>
        <v>0</v>
      </c>
      <c r="S105" s="58">
        <f>ROUNDUP(S104,1)</f>
        <v>0</v>
      </c>
      <c r="T105" s="61"/>
      <c r="U105" s="47" t="s">
        <v>70</v>
      </c>
      <c r="V105" s="60" t="e">
        <f>SUMIFS($M104:$M113,$E104:$E113,1)/$B106</f>
        <v>#DIV/0!</v>
      </c>
      <c r="W105" s="60" t="e">
        <f>SUMIFS($M104:$M113,$E104:$E113,2)/$B106</f>
        <v>#DIV/0!</v>
      </c>
      <c r="X105" s="60" t="e">
        <f>SUMIFS($M104:$M113,$E104:$E113,3)/$B106</f>
        <v>#DIV/0!</v>
      </c>
      <c r="Y105" s="60" t="e">
        <f>SUMIFS($M104:$M113,$E104:$E113,4)/$B106</f>
        <v>#DIV/0!</v>
      </c>
      <c r="Z105" s="60" t="e">
        <f>SUMIFS($M104:$M113,$E104:$E113,5)/$B106</f>
        <v>#DIV/0!</v>
      </c>
      <c r="AA105" s="60" t="e">
        <f>SUMIFS($M104:$M113,$E104:$E113,6)/$B106</f>
        <v>#DIV/0!</v>
      </c>
      <c r="AB105" s="53" t="e">
        <f>SUM(X105:AA105)</f>
        <v>#DIV/0!</v>
      </c>
    </row>
    <row r="106" spans="1:28" ht="21.75" customHeight="1" thickBot="1" x14ac:dyDescent="0.45">
      <c r="A106" s="142"/>
      <c r="B106" s="288"/>
      <c r="C106" s="140"/>
      <c r="D106" s="91"/>
      <c r="E106" s="152"/>
      <c r="F106" s="153"/>
      <c r="G106" s="154"/>
      <c r="H106" s="7">
        <f t="shared" si="11"/>
        <v>0</v>
      </c>
      <c r="I106" s="173">
        <f t="shared" si="7"/>
        <v>0</v>
      </c>
      <c r="J106" s="160"/>
      <c r="K106" s="657"/>
      <c r="L106" s="51">
        <f t="shared" si="8"/>
        <v>0</v>
      </c>
      <c r="M106" s="48">
        <f t="shared" si="9"/>
        <v>0</v>
      </c>
      <c r="N106" s="184"/>
      <c r="O106" s="185"/>
      <c r="P106" s="63"/>
      <c r="Q106" s="59"/>
      <c r="R106" s="45">
        <f>ROUND(R104,0)</f>
        <v>0</v>
      </c>
      <c r="S106" s="61"/>
      <c r="T106" s="61"/>
      <c r="U106" s="61"/>
      <c r="V106" s="61"/>
      <c r="W106" s="47" t="s">
        <v>76</v>
      </c>
      <c r="X106" s="73" t="e">
        <f>X105/9</f>
        <v>#DIV/0!</v>
      </c>
      <c r="Y106" s="73" t="e">
        <f>Y105/6</f>
        <v>#DIV/0!</v>
      </c>
      <c r="Z106" s="73" t="e">
        <f>Z105/4</f>
        <v>#DIV/0!</v>
      </c>
      <c r="AA106" s="73" t="e">
        <f>AA105/2.5</f>
        <v>#DIV/0!</v>
      </c>
      <c r="AB106" s="20" t="e">
        <f>SUM(X106:AA106)</f>
        <v>#DIV/0!</v>
      </c>
    </row>
    <row r="107" spans="1:28" ht="21.75" customHeight="1" thickBot="1" x14ac:dyDescent="0.45">
      <c r="A107" s="142"/>
      <c r="B107" s="651" t="s">
        <v>59</v>
      </c>
      <c r="C107" s="97"/>
      <c r="D107" s="99" t="s">
        <v>60</v>
      </c>
      <c r="E107" s="152"/>
      <c r="F107" s="153"/>
      <c r="G107" s="154"/>
      <c r="H107" s="7">
        <f t="shared" si="11"/>
        <v>0</v>
      </c>
      <c r="I107" s="173">
        <f t="shared" si="7"/>
        <v>0</v>
      </c>
      <c r="J107" s="160"/>
      <c r="K107" s="657"/>
      <c r="L107" s="51">
        <f t="shared" si="8"/>
        <v>0</v>
      </c>
      <c r="M107" s="48">
        <f t="shared" si="9"/>
        <v>0</v>
      </c>
      <c r="N107" s="184"/>
      <c r="O107" s="185"/>
      <c r="P107" s="63"/>
      <c r="Q107" s="56"/>
      <c r="R107" s="61"/>
      <c r="S107" s="61"/>
      <c r="T107" s="61"/>
      <c r="U107" s="61"/>
      <c r="V107" s="61"/>
      <c r="W107" s="61"/>
      <c r="X107" s="61"/>
    </row>
    <row r="108" spans="1:28" ht="21.75" customHeight="1" thickBot="1" x14ac:dyDescent="0.45">
      <c r="A108" s="141" t="str">
        <f>C104</f>
        <v>Ｊ</v>
      </c>
      <c r="B108" s="652"/>
      <c r="C108" s="97"/>
      <c r="D108" s="99" t="s">
        <v>61</v>
      </c>
      <c r="E108" s="152"/>
      <c r="F108" s="153"/>
      <c r="G108" s="154"/>
      <c r="H108" s="7">
        <f t="shared" si="11"/>
        <v>0</v>
      </c>
      <c r="I108" s="173">
        <f t="shared" si="7"/>
        <v>0</v>
      </c>
      <c r="J108" s="160"/>
      <c r="K108" s="657"/>
      <c r="L108" s="51">
        <f t="shared" si="8"/>
        <v>0</v>
      </c>
      <c r="M108" s="48">
        <f t="shared" si="9"/>
        <v>0</v>
      </c>
      <c r="N108" s="170" t="str">
        <f>IF($C108=$Z$1,R108,R104)</f>
        <v>０</v>
      </c>
      <c r="O108" s="171" t="str">
        <f>IF($C108=$Z$1,S108,S104)</f>
        <v>0</v>
      </c>
      <c r="P108" s="146">
        <f>IF($C108=$Z$1,R110,R106)</f>
        <v>0</v>
      </c>
      <c r="Q108" s="56"/>
      <c r="R108" s="54">
        <f>SUM(V108:AA108)</f>
        <v>0</v>
      </c>
      <c r="S108" s="54">
        <f>AB108</f>
        <v>0</v>
      </c>
      <c r="T108" s="61"/>
      <c r="U108" s="47" t="s">
        <v>71</v>
      </c>
      <c r="V108" s="60">
        <f>SUMIFS($J104:$J113,$E104:$E113,1)*0.9</f>
        <v>0</v>
      </c>
      <c r="W108" s="60">
        <f>SUMIFS($J104:$J113,$E104:$E113,2)*0.9</f>
        <v>0</v>
      </c>
      <c r="X108" s="60">
        <f>SUMIFS($J104:$J113,$E104:$E113,3)*0.9</f>
        <v>0</v>
      </c>
      <c r="Y108" s="60">
        <f>SUMIFS($J104:$J113,$E104:$E113,4)*0.9</f>
        <v>0</v>
      </c>
      <c r="Z108" s="60">
        <f>SUMIFS($J104:$J113,$E104:$E113,5)*0.9</f>
        <v>0</v>
      </c>
      <c r="AA108" s="60">
        <f>SUMIFS($J104:$J113,$E104:$E113,6)*0.9</f>
        <v>0</v>
      </c>
      <c r="AB108" s="53">
        <f>SUM(X108:AA108)</f>
        <v>0</v>
      </c>
    </row>
    <row r="109" spans="1:28" ht="21.75" customHeight="1" thickBot="1" x14ac:dyDescent="0.45">
      <c r="A109" s="142"/>
      <c r="B109" s="652"/>
      <c r="C109" s="97"/>
      <c r="D109" s="99" t="s">
        <v>36</v>
      </c>
      <c r="E109" s="152"/>
      <c r="F109" s="153"/>
      <c r="G109" s="154"/>
      <c r="H109" s="7">
        <f t="shared" si="11"/>
        <v>0</v>
      </c>
      <c r="I109" s="173">
        <f t="shared" si="7"/>
        <v>0</v>
      </c>
      <c r="J109" s="160"/>
      <c r="K109" s="657"/>
      <c r="L109" s="51">
        <f t="shared" si="8"/>
        <v>0</v>
      </c>
      <c r="M109" s="48">
        <f t="shared" si="9"/>
        <v>0</v>
      </c>
      <c r="N109" s="184"/>
      <c r="O109" s="185"/>
      <c r="P109" s="146"/>
      <c r="Q109" s="59"/>
      <c r="R109" s="235">
        <f>ROUNDUP(R108,1)</f>
        <v>0</v>
      </c>
      <c r="S109" s="58">
        <f>ROUNDUP(S108,1)</f>
        <v>0</v>
      </c>
      <c r="T109" s="61"/>
      <c r="U109" s="47" t="s">
        <v>76</v>
      </c>
      <c r="V109" s="61"/>
      <c r="W109" s="61"/>
      <c r="X109" s="73">
        <f>X108/9</f>
        <v>0</v>
      </c>
      <c r="Y109" s="73">
        <f>Y108/6</f>
        <v>0</v>
      </c>
      <c r="Z109" s="73">
        <f>Z108/4</f>
        <v>0</v>
      </c>
      <c r="AA109" s="73">
        <f>AA108/2.5</f>
        <v>0</v>
      </c>
      <c r="AB109" s="20">
        <f>SUM(X109:AA109)</f>
        <v>0</v>
      </c>
    </row>
    <row r="110" spans="1:28" ht="21.75" customHeight="1" thickBot="1" x14ac:dyDescent="0.45">
      <c r="A110" s="142"/>
      <c r="B110" s="652"/>
      <c r="C110" s="97"/>
      <c r="D110" s="99" t="s">
        <v>35</v>
      </c>
      <c r="E110" s="152"/>
      <c r="F110" s="153"/>
      <c r="G110" s="154"/>
      <c r="H110" s="7">
        <f t="shared" si="11"/>
        <v>0</v>
      </c>
      <c r="I110" s="173">
        <f t="shared" si="7"/>
        <v>0</v>
      </c>
      <c r="J110" s="160"/>
      <c r="K110" s="657"/>
      <c r="L110" s="51">
        <f t="shared" si="8"/>
        <v>0</v>
      </c>
      <c r="M110" s="48">
        <f t="shared" si="9"/>
        <v>0</v>
      </c>
      <c r="N110" s="184"/>
      <c r="O110" s="185"/>
      <c r="P110" s="63"/>
      <c r="Q110" s="59"/>
      <c r="R110" s="54">
        <f>ROUND(R108,0)</f>
        <v>0</v>
      </c>
      <c r="S110" s="61"/>
      <c r="T110" s="61"/>
      <c r="U110" s="61"/>
      <c r="V110" s="61"/>
      <c r="W110" s="61"/>
      <c r="X110" s="61"/>
    </row>
    <row r="111" spans="1:28" ht="21.75" customHeight="1" thickBot="1" x14ac:dyDescent="0.45">
      <c r="A111" s="142"/>
      <c r="B111" s="653"/>
      <c r="C111" s="97"/>
      <c r="D111" s="99" t="s">
        <v>80</v>
      </c>
      <c r="E111" s="152"/>
      <c r="F111" s="153"/>
      <c r="G111" s="154"/>
      <c r="H111" s="175">
        <f t="shared" si="11"/>
        <v>0</v>
      </c>
      <c r="I111" s="173">
        <f t="shared" si="7"/>
        <v>0</v>
      </c>
      <c r="J111" s="160"/>
      <c r="K111" s="657"/>
      <c r="L111" s="51">
        <f t="shared" si="8"/>
        <v>0</v>
      </c>
      <c r="M111" s="48">
        <f t="shared" si="9"/>
        <v>0</v>
      </c>
      <c r="N111" s="184"/>
      <c r="O111" s="185"/>
      <c r="P111" s="63"/>
      <c r="Q111" s="59"/>
      <c r="R111" s="61"/>
      <c r="S111" s="61"/>
      <c r="T111" s="61"/>
      <c r="U111" s="61"/>
      <c r="V111" s="61"/>
      <c r="W111" s="61"/>
      <c r="X111" s="61"/>
    </row>
    <row r="112" spans="1:28" ht="21.75" customHeight="1" thickBot="1" x14ac:dyDescent="0.45">
      <c r="A112" s="142"/>
      <c r="B112" s="289"/>
      <c r="C112" s="93"/>
      <c r="D112" s="91"/>
      <c r="E112" s="152"/>
      <c r="F112" s="153"/>
      <c r="G112" s="154"/>
      <c r="H112" s="7">
        <f t="shared" si="11"/>
        <v>0</v>
      </c>
      <c r="I112" s="173">
        <f t="shared" si="7"/>
        <v>0</v>
      </c>
      <c r="J112" s="160"/>
      <c r="K112" s="657"/>
      <c r="L112" s="51">
        <f t="shared" si="8"/>
        <v>0</v>
      </c>
      <c r="M112" s="48">
        <f t="shared" si="9"/>
        <v>0</v>
      </c>
      <c r="N112" s="184"/>
      <c r="O112" s="185"/>
      <c r="P112" s="63"/>
      <c r="Q112" s="59"/>
      <c r="R112" s="45" t="str">
        <f>IF(C107=$Z$1,D107,IF(C108=$Z$1,D108,IF(C109=$Z$1,D109,IF(C110=$Z$1,D110,IF(C111=$Z$1,D111,"")))))</f>
        <v/>
      </c>
      <c r="S112" s="61"/>
      <c r="T112" s="61"/>
      <c r="U112" s="61"/>
      <c r="V112" s="61"/>
      <c r="W112" s="61"/>
      <c r="X112" s="61"/>
    </row>
    <row r="113" spans="1:28" ht="21.75" customHeight="1" thickBot="1" x14ac:dyDescent="0.45">
      <c r="A113" s="143"/>
      <c r="B113" s="290"/>
      <c r="C113" s="95"/>
      <c r="D113" s="96"/>
      <c r="E113" s="155"/>
      <c r="F113" s="156"/>
      <c r="G113" s="157"/>
      <c r="H113" s="8">
        <f t="shared" si="11"/>
        <v>0</v>
      </c>
      <c r="I113" s="174">
        <f t="shared" si="7"/>
        <v>0</v>
      </c>
      <c r="J113" s="161"/>
      <c r="K113" s="658"/>
      <c r="L113" s="52">
        <f t="shared" si="8"/>
        <v>0</v>
      </c>
      <c r="M113" s="49">
        <f t="shared" si="9"/>
        <v>0</v>
      </c>
      <c r="N113" s="186"/>
      <c r="O113" s="187"/>
      <c r="P113" s="64"/>
      <c r="Q113" s="44"/>
      <c r="R113" s="61" t="s">
        <v>73</v>
      </c>
      <c r="S113" s="61" t="s">
        <v>72</v>
      </c>
      <c r="T113" s="61"/>
      <c r="U113" s="61"/>
      <c r="V113" s="61"/>
      <c r="W113" s="61"/>
      <c r="X113" s="46" t="s">
        <v>69</v>
      </c>
    </row>
    <row r="114" spans="1:28" ht="21.75" customHeight="1" thickBot="1" x14ac:dyDescent="0.45">
      <c r="A114" s="233"/>
      <c r="B114" s="286"/>
      <c r="C114" s="148" t="s">
        <v>91</v>
      </c>
      <c r="D114" s="149"/>
      <c r="E114" s="150"/>
      <c r="F114" s="151"/>
      <c r="G114" s="151"/>
      <c r="H114" s="69">
        <f t="shared" si="11"/>
        <v>0</v>
      </c>
      <c r="I114" s="172">
        <f t="shared" si="7"/>
        <v>0</v>
      </c>
      <c r="J114" s="158"/>
      <c r="K114" s="656">
        <f t="shared" ref="K114" si="15">SUM(J114:J123)</f>
        <v>0</v>
      </c>
      <c r="L114" s="50">
        <f t="shared" si="8"/>
        <v>0</v>
      </c>
      <c r="M114" s="11">
        <f t="shared" si="9"/>
        <v>0</v>
      </c>
      <c r="N114" s="182"/>
      <c r="O114" s="183"/>
      <c r="P114" s="62"/>
      <c r="Q114" s="55"/>
      <c r="R114" s="87" t="str">
        <f>IFERROR(SUM('９－１人員配置体制（ＧＨ）その２'!L114:L123)/B116,"０")</f>
        <v>０</v>
      </c>
      <c r="S114" s="87" t="str">
        <f>IFERROR(AB115,"0")</f>
        <v>0</v>
      </c>
      <c r="T114" s="61"/>
      <c r="U114" s="61"/>
      <c r="V114" s="73" t="s">
        <v>74</v>
      </c>
      <c r="W114" s="73" t="s">
        <v>75</v>
      </c>
      <c r="X114" s="73" t="s">
        <v>65</v>
      </c>
      <c r="Y114" s="73" t="s">
        <v>62</v>
      </c>
      <c r="Z114" s="73" t="s">
        <v>63</v>
      </c>
      <c r="AA114" s="73" t="s">
        <v>64</v>
      </c>
    </row>
    <row r="115" spans="1:28" ht="21.75" customHeight="1" thickBot="1" x14ac:dyDescent="0.45">
      <c r="A115" s="142"/>
      <c r="B115" s="287" t="s">
        <v>0</v>
      </c>
      <c r="C115" s="140"/>
      <c r="D115" s="90"/>
      <c r="E115" s="152"/>
      <c r="F115" s="153"/>
      <c r="G115" s="154"/>
      <c r="H115" s="7">
        <f t="shared" si="11"/>
        <v>0</v>
      </c>
      <c r="I115" s="173">
        <f t="shared" si="7"/>
        <v>0</v>
      </c>
      <c r="J115" s="159"/>
      <c r="K115" s="657"/>
      <c r="L115" s="51">
        <f t="shared" si="8"/>
        <v>0</v>
      </c>
      <c r="M115" s="48">
        <f t="shared" si="9"/>
        <v>0</v>
      </c>
      <c r="N115" s="184"/>
      <c r="O115" s="185"/>
      <c r="P115" s="63"/>
      <c r="Q115" s="56"/>
      <c r="R115" s="45">
        <f>ROUNDUP(R114,1)</f>
        <v>0</v>
      </c>
      <c r="S115" s="58">
        <f>ROUNDUP(S114,1)</f>
        <v>0</v>
      </c>
      <c r="T115" s="61"/>
      <c r="U115" s="47" t="s">
        <v>70</v>
      </c>
      <c r="V115" s="60" t="e">
        <f>SUMIFS($M114:$M123,$E114:$E123,1)/$B116</f>
        <v>#DIV/0!</v>
      </c>
      <c r="W115" s="60" t="e">
        <f>SUMIFS($M114:$M123,$E114:$E123,2)/$B116</f>
        <v>#DIV/0!</v>
      </c>
      <c r="X115" s="60" t="e">
        <f>SUMIFS($M114:$M123,$E114:$E123,3)/$B116</f>
        <v>#DIV/0!</v>
      </c>
      <c r="Y115" s="60" t="e">
        <f>SUMIFS($M114:$M123,$E114:$E123,4)/$B116</f>
        <v>#DIV/0!</v>
      </c>
      <c r="Z115" s="60" t="e">
        <f>SUMIFS($M114:$M123,$E114:$E123,5)/$B116</f>
        <v>#DIV/0!</v>
      </c>
      <c r="AA115" s="60" t="e">
        <f>SUMIFS($M114:$M123,$E114:$E123,6)/$B116</f>
        <v>#DIV/0!</v>
      </c>
      <c r="AB115" s="53" t="e">
        <f>SUM(X115:AA115)</f>
        <v>#DIV/0!</v>
      </c>
    </row>
    <row r="116" spans="1:28" ht="21.75" customHeight="1" thickBot="1" x14ac:dyDescent="0.45">
      <c r="A116" s="142"/>
      <c r="B116" s="288"/>
      <c r="C116" s="140"/>
      <c r="D116" s="91"/>
      <c r="E116" s="152"/>
      <c r="F116" s="153"/>
      <c r="G116" s="154"/>
      <c r="H116" s="7">
        <f t="shared" si="11"/>
        <v>0</v>
      </c>
      <c r="I116" s="173">
        <f t="shared" si="7"/>
        <v>0</v>
      </c>
      <c r="J116" s="160"/>
      <c r="K116" s="657"/>
      <c r="L116" s="51">
        <f t="shared" si="8"/>
        <v>0</v>
      </c>
      <c r="M116" s="48">
        <f t="shared" si="9"/>
        <v>0</v>
      </c>
      <c r="N116" s="184"/>
      <c r="O116" s="185"/>
      <c r="P116" s="63"/>
      <c r="Q116" s="59"/>
      <c r="R116" s="45">
        <f>ROUND(R114,0)</f>
        <v>0</v>
      </c>
      <c r="S116" s="61"/>
      <c r="T116" s="61"/>
      <c r="U116" s="61"/>
      <c r="V116" s="61"/>
      <c r="W116" s="47" t="s">
        <v>76</v>
      </c>
      <c r="X116" s="73" t="e">
        <f>X115/9</f>
        <v>#DIV/0!</v>
      </c>
      <c r="Y116" s="73" t="e">
        <f>Y115/6</f>
        <v>#DIV/0!</v>
      </c>
      <c r="Z116" s="73" t="e">
        <f>Z115/4</f>
        <v>#DIV/0!</v>
      </c>
      <c r="AA116" s="73" t="e">
        <f>AA115/2.5</f>
        <v>#DIV/0!</v>
      </c>
      <c r="AB116" s="20" t="e">
        <f>SUM(X116:AA116)</f>
        <v>#DIV/0!</v>
      </c>
    </row>
    <row r="117" spans="1:28" ht="21.75" customHeight="1" thickBot="1" x14ac:dyDescent="0.45">
      <c r="A117" s="142"/>
      <c r="B117" s="651" t="s">
        <v>59</v>
      </c>
      <c r="C117" s="97"/>
      <c r="D117" s="99" t="s">
        <v>60</v>
      </c>
      <c r="E117" s="152"/>
      <c r="F117" s="153"/>
      <c r="G117" s="154"/>
      <c r="H117" s="7">
        <f t="shared" si="11"/>
        <v>0</v>
      </c>
      <c r="I117" s="173">
        <f t="shared" si="7"/>
        <v>0</v>
      </c>
      <c r="J117" s="160"/>
      <c r="K117" s="657"/>
      <c r="L117" s="51">
        <f t="shared" si="8"/>
        <v>0</v>
      </c>
      <c r="M117" s="48">
        <f t="shared" si="9"/>
        <v>0</v>
      </c>
      <c r="N117" s="184"/>
      <c r="O117" s="185"/>
      <c r="P117" s="63"/>
      <c r="Q117" s="56"/>
      <c r="R117" s="61"/>
      <c r="S117" s="61"/>
      <c r="T117" s="61"/>
      <c r="U117" s="61"/>
      <c r="V117" s="61"/>
      <c r="W117" s="61"/>
      <c r="X117" s="61"/>
    </row>
    <row r="118" spans="1:28" ht="21.75" customHeight="1" thickBot="1" x14ac:dyDescent="0.45">
      <c r="A118" s="141" t="str">
        <f>C114</f>
        <v>Ｋ</v>
      </c>
      <c r="B118" s="652"/>
      <c r="C118" s="97"/>
      <c r="D118" s="99" t="s">
        <v>61</v>
      </c>
      <c r="E118" s="152"/>
      <c r="F118" s="153"/>
      <c r="G118" s="154"/>
      <c r="H118" s="7">
        <f t="shared" si="11"/>
        <v>0</v>
      </c>
      <c r="I118" s="173">
        <f t="shared" si="7"/>
        <v>0</v>
      </c>
      <c r="J118" s="160"/>
      <c r="K118" s="657"/>
      <c r="L118" s="51">
        <f t="shared" si="8"/>
        <v>0</v>
      </c>
      <c r="M118" s="48">
        <f t="shared" si="9"/>
        <v>0</v>
      </c>
      <c r="N118" s="170" t="str">
        <f>IF($C118=$Z$1,R118,R114)</f>
        <v>０</v>
      </c>
      <c r="O118" s="171" t="str">
        <f>IF($C118=$Z$1,S118,S114)</f>
        <v>0</v>
      </c>
      <c r="P118" s="146">
        <f>IF($C118=$Z$1,R120,R116)</f>
        <v>0</v>
      </c>
      <c r="Q118" s="56"/>
      <c r="R118" s="54">
        <f>SUM(V118:AA118)</f>
        <v>0</v>
      </c>
      <c r="S118" s="54">
        <f>AB118</f>
        <v>0</v>
      </c>
      <c r="T118" s="61"/>
      <c r="U118" s="47" t="s">
        <v>71</v>
      </c>
      <c r="V118" s="60">
        <f>SUMIFS($J114:$J123,$E114:$E123,1)*0.9</f>
        <v>0</v>
      </c>
      <c r="W118" s="60">
        <f>SUMIFS($J114:$J123,$E114:$E123,2)*0.9</f>
        <v>0</v>
      </c>
      <c r="X118" s="60">
        <f>SUMIFS($J114:$J123,$E114:$E123,3)*0.9</f>
        <v>0</v>
      </c>
      <c r="Y118" s="60">
        <f>SUMIFS($J114:$J123,$E114:$E123,4)*0.9</f>
        <v>0</v>
      </c>
      <c r="Z118" s="60">
        <f>SUMIFS($J114:$J123,$E114:$E123,5)*0.9</f>
        <v>0</v>
      </c>
      <c r="AA118" s="60">
        <f>SUMIFS($J114:$J123,$E114:$E123,6)*0.9</f>
        <v>0</v>
      </c>
      <c r="AB118" s="53">
        <f>SUM(X118:AA118)</f>
        <v>0</v>
      </c>
    </row>
    <row r="119" spans="1:28" ht="21.75" customHeight="1" thickBot="1" x14ac:dyDescent="0.45">
      <c r="A119" s="142"/>
      <c r="B119" s="652"/>
      <c r="C119" s="97"/>
      <c r="D119" s="99" t="s">
        <v>36</v>
      </c>
      <c r="E119" s="152"/>
      <c r="F119" s="153"/>
      <c r="G119" s="154"/>
      <c r="H119" s="7">
        <f t="shared" si="11"/>
        <v>0</v>
      </c>
      <c r="I119" s="173">
        <f t="shared" si="7"/>
        <v>0</v>
      </c>
      <c r="J119" s="160"/>
      <c r="K119" s="657"/>
      <c r="L119" s="51">
        <f t="shared" si="8"/>
        <v>0</v>
      </c>
      <c r="M119" s="48">
        <f t="shared" si="9"/>
        <v>0</v>
      </c>
      <c r="N119" s="184"/>
      <c r="O119" s="185"/>
      <c r="P119" s="146"/>
      <c r="Q119" s="59"/>
      <c r="R119" s="235">
        <f>ROUNDUP(R118,1)</f>
        <v>0</v>
      </c>
      <c r="S119" s="58">
        <f>ROUNDUP(S118,1)</f>
        <v>0</v>
      </c>
      <c r="T119" s="61"/>
      <c r="U119" s="47" t="s">
        <v>76</v>
      </c>
      <c r="V119" s="61"/>
      <c r="W119" s="61"/>
      <c r="X119" s="73">
        <f>X118/9</f>
        <v>0</v>
      </c>
      <c r="Y119" s="73">
        <f>Y118/6</f>
        <v>0</v>
      </c>
      <c r="Z119" s="73">
        <f>Z118/4</f>
        <v>0</v>
      </c>
      <c r="AA119" s="73">
        <f>AA118/2.5</f>
        <v>0</v>
      </c>
      <c r="AB119" s="20">
        <f>SUM(X119:AA119)</f>
        <v>0</v>
      </c>
    </row>
    <row r="120" spans="1:28" ht="21.75" customHeight="1" thickBot="1" x14ac:dyDescent="0.45">
      <c r="A120" s="142"/>
      <c r="B120" s="652"/>
      <c r="C120" s="97"/>
      <c r="D120" s="99" t="s">
        <v>35</v>
      </c>
      <c r="E120" s="152"/>
      <c r="F120" s="153"/>
      <c r="G120" s="154"/>
      <c r="H120" s="7">
        <f t="shared" si="11"/>
        <v>0</v>
      </c>
      <c r="I120" s="173">
        <f t="shared" si="7"/>
        <v>0</v>
      </c>
      <c r="J120" s="160"/>
      <c r="K120" s="657"/>
      <c r="L120" s="51">
        <f t="shared" si="8"/>
        <v>0</v>
      </c>
      <c r="M120" s="48">
        <f t="shared" si="9"/>
        <v>0</v>
      </c>
      <c r="N120" s="184"/>
      <c r="O120" s="185"/>
      <c r="P120" s="63"/>
      <c r="Q120" s="59"/>
      <c r="R120" s="54">
        <f>ROUND(R118,0)</f>
        <v>0</v>
      </c>
      <c r="S120" s="61"/>
      <c r="T120" s="61"/>
      <c r="U120" s="61"/>
      <c r="V120" s="61"/>
      <c r="W120" s="61"/>
      <c r="X120" s="61"/>
    </row>
    <row r="121" spans="1:28" ht="21.75" customHeight="1" thickBot="1" x14ac:dyDescent="0.45">
      <c r="A121" s="142"/>
      <c r="B121" s="653"/>
      <c r="C121" s="97"/>
      <c r="D121" s="99" t="s">
        <v>80</v>
      </c>
      <c r="E121" s="152"/>
      <c r="F121" s="153"/>
      <c r="G121" s="154"/>
      <c r="H121" s="175">
        <f t="shared" si="11"/>
        <v>0</v>
      </c>
      <c r="I121" s="173">
        <f t="shared" si="7"/>
        <v>0</v>
      </c>
      <c r="J121" s="160"/>
      <c r="K121" s="657"/>
      <c r="L121" s="51">
        <f t="shared" si="8"/>
        <v>0</v>
      </c>
      <c r="M121" s="48">
        <f t="shared" si="9"/>
        <v>0</v>
      </c>
      <c r="N121" s="184"/>
      <c r="O121" s="185"/>
      <c r="P121" s="63"/>
      <c r="Q121" s="59"/>
      <c r="R121" s="61"/>
      <c r="S121" s="61"/>
      <c r="T121" s="61"/>
      <c r="U121" s="61"/>
      <c r="V121" s="61"/>
      <c r="W121" s="61"/>
      <c r="X121" s="61"/>
    </row>
    <row r="122" spans="1:28" ht="21.75" customHeight="1" thickBot="1" x14ac:dyDescent="0.45">
      <c r="A122" s="142"/>
      <c r="B122" s="289"/>
      <c r="C122" s="93"/>
      <c r="D122" s="91"/>
      <c r="E122" s="152"/>
      <c r="F122" s="153"/>
      <c r="G122" s="154"/>
      <c r="H122" s="7">
        <f t="shared" si="11"/>
        <v>0</v>
      </c>
      <c r="I122" s="173">
        <f t="shared" si="7"/>
        <v>0</v>
      </c>
      <c r="J122" s="160"/>
      <c r="K122" s="657"/>
      <c r="L122" s="51">
        <f t="shared" si="8"/>
        <v>0</v>
      </c>
      <c r="M122" s="48">
        <f t="shared" si="9"/>
        <v>0</v>
      </c>
      <c r="N122" s="184"/>
      <c r="O122" s="185"/>
      <c r="P122" s="63"/>
      <c r="Q122" s="59"/>
      <c r="R122" s="45" t="str">
        <f>IF(C117=$Z$1,D117,IF(C118=$Z$1,D118,IF(C119=$Z$1,D119,IF(C120=$Z$1,D120,IF(C121=$Z$1,D121,"")))))</f>
        <v/>
      </c>
      <c r="S122" s="61"/>
      <c r="T122" s="61"/>
      <c r="U122" s="61"/>
      <c r="V122" s="61"/>
      <c r="W122" s="61"/>
      <c r="X122" s="61"/>
    </row>
    <row r="123" spans="1:28" ht="21.75" customHeight="1" thickBot="1" x14ac:dyDescent="0.45">
      <c r="A123" s="143"/>
      <c r="B123" s="290"/>
      <c r="C123" s="95"/>
      <c r="D123" s="96"/>
      <c r="E123" s="155"/>
      <c r="F123" s="156"/>
      <c r="G123" s="157"/>
      <c r="H123" s="8">
        <f t="shared" si="11"/>
        <v>0</v>
      </c>
      <c r="I123" s="174">
        <f t="shared" si="7"/>
        <v>0</v>
      </c>
      <c r="J123" s="161"/>
      <c r="K123" s="658"/>
      <c r="L123" s="52">
        <f t="shared" si="8"/>
        <v>0</v>
      </c>
      <c r="M123" s="49">
        <f t="shared" si="9"/>
        <v>0</v>
      </c>
      <c r="N123" s="186"/>
      <c r="O123" s="187"/>
      <c r="P123" s="64"/>
      <c r="Q123" s="44"/>
      <c r="R123" s="61" t="s">
        <v>73</v>
      </c>
      <c r="S123" s="61" t="s">
        <v>72</v>
      </c>
      <c r="T123" s="61"/>
      <c r="U123" s="61"/>
      <c r="V123" s="61"/>
      <c r="W123" s="61"/>
      <c r="X123" s="46" t="s">
        <v>69</v>
      </c>
    </row>
    <row r="124" spans="1:28" ht="21.75" customHeight="1" thickBot="1" x14ac:dyDescent="0.45">
      <c r="A124" s="233"/>
      <c r="B124" s="291"/>
      <c r="C124" s="148" t="s">
        <v>178</v>
      </c>
      <c r="D124" s="149"/>
      <c r="E124" s="150"/>
      <c r="F124" s="151"/>
      <c r="G124" s="151"/>
      <c r="H124" s="69">
        <f t="shared" si="11"/>
        <v>0</v>
      </c>
      <c r="I124" s="172">
        <f t="shared" si="7"/>
        <v>0</v>
      </c>
      <c r="J124" s="158"/>
      <c r="K124" s="656">
        <f t="shared" ref="K124" si="16">SUM(J124:J133)</f>
        <v>0</v>
      </c>
      <c r="L124" s="50">
        <f t="shared" si="8"/>
        <v>0</v>
      </c>
      <c r="M124" s="11">
        <f t="shared" si="9"/>
        <v>0</v>
      </c>
      <c r="N124" s="182"/>
      <c r="O124" s="183"/>
      <c r="P124" s="62"/>
      <c r="Q124" s="55"/>
      <c r="R124" s="87" t="str">
        <f>IFERROR(SUM('９－１人員配置体制（ＧＨ）その２'!L124:L133)/B126,"０")</f>
        <v>０</v>
      </c>
      <c r="S124" s="87" t="str">
        <f>IFERROR(AB125,"0")</f>
        <v>0</v>
      </c>
      <c r="T124" s="61"/>
      <c r="U124" s="61"/>
      <c r="V124" s="73" t="s">
        <v>74</v>
      </c>
      <c r="W124" s="73" t="s">
        <v>75</v>
      </c>
      <c r="X124" s="73" t="s">
        <v>65</v>
      </c>
      <c r="Y124" s="73" t="s">
        <v>62</v>
      </c>
      <c r="Z124" s="73" t="s">
        <v>63</v>
      </c>
      <c r="AA124" s="73" t="s">
        <v>64</v>
      </c>
    </row>
    <row r="125" spans="1:28" ht="21.75" customHeight="1" thickBot="1" x14ac:dyDescent="0.45">
      <c r="A125" s="142"/>
      <c r="B125" s="287" t="s">
        <v>0</v>
      </c>
      <c r="C125" s="140"/>
      <c r="D125" s="90"/>
      <c r="E125" s="152"/>
      <c r="F125" s="153"/>
      <c r="G125" s="154"/>
      <c r="H125" s="7">
        <f t="shared" si="11"/>
        <v>0</v>
      </c>
      <c r="I125" s="173">
        <f t="shared" si="7"/>
        <v>0</v>
      </c>
      <c r="J125" s="159"/>
      <c r="K125" s="657"/>
      <c r="L125" s="51">
        <f t="shared" si="8"/>
        <v>0</v>
      </c>
      <c r="M125" s="48">
        <f t="shared" si="9"/>
        <v>0</v>
      </c>
      <c r="N125" s="184"/>
      <c r="O125" s="185"/>
      <c r="P125" s="63"/>
      <c r="Q125" s="56"/>
      <c r="R125" s="45">
        <f>ROUNDUP(R124,1)</f>
        <v>0</v>
      </c>
      <c r="S125" s="58">
        <f>ROUNDUP(S124,1)</f>
        <v>0</v>
      </c>
      <c r="T125" s="61"/>
      <c r="U125" s="47" t="s">
        <v>70</v>
      </c>
      <c r="V125" s="60" t="e">
        <f>SUMIFS($M124:$M133,$E124:$E133,1)/$B126</f>
        <v>#DIV/0!</v>
      </c>
      <c r="W125" s="60" t="e">
        <f>SUMIFS($M124:$M133,$E124:$E133,2)/$B126</f>
        <v>#DIV/0!</v>
      </c>
      <c r="X125" s="60" t="e">
        <f>SUMIFS($M124:$M133,$E124:$E133,3)/$B126</f>
        <v>#DIV/0!</v>
      </c>
      <c r="Y125" s="60" t="e">
        <f>SUMIFS($M124:$M133,$E124:$E133,4)/$B126</f>
        <v>#DIV/0!</v>
      </c>
      <c r="Z125" s="60" t="e">
        <f>SUMIFS($M124:$M133,$E124:$E133,5)/$B126</f>
        <v>#DIV/0!</v>
      </c>
      <c r="AA125" s="60" t="e">
        <f>SUMIFS($M124:$M133,$E124:$E133,6)/$B126</f>
        <v>#DIV/0!</v>
      </c>
      <c r="AB125" s="53" t="e">
        <f>SUM(X125:AA125)</f>
        <v>#DIV/0!</v>
      </c>
    </row>
    <row r="126" spans="1:28" ht="21.75" customHeight="1" thickBot="1" x14ac:dyDescent="0.45">
      <c r="A126" s="142"/>
      <c r="B126" s="288"/>
      <c r="C126" s="140"/>
      <c r="D126" s="91"/>
      <c r="E126" s="152"/>
      <c r="F126" s="153"/>
      <c r="G126" s="154"/>
      <c r="H126" s="7">
        <f t="shared" si="11"/>
        <v>0</v>
      </c>
      <c r="I126" s="173">
        <f t="shared" si="7"/>
        <v>0</v>
      </c>
      <c r="J126" s="160"/>
      <c r="K126" s="657"/>
      <c r="L126" s="51">
        <f t="shared" si="8"/>
        <v>0</v>
      </c>
      <c r="M126" s="48">
        <f t="shared" si="9"/>
        <v>0</v>
      </c>
      <c r="N126" s="184"/>
      <c r="O126" s="185"/>
      <c r="P126" s="63"/>
      <c r="Q126" s="59"/>
      <c r="R126" s="45">
        <f>ROUND(R124,0)</f>
        <v>0</v>
      </c>
      <c r="S126" s="61"/>
      <c r="T126" s="61"/>
      <c r="U126" s="61"/>
      <c r="V126" s="61"/>
      <c r="W126" s="47" t="s">
        <v>76</v>
      </c>
      <c r="X126" s="73" t="e">
        <f>X125/9</f>
        <v>#DIV/0!</v>
      </c>
      <c r="Y126" s="73" t="e">
        <f>Y125/6</f>
        <v>#DIV/0!</v>
      </c>
      <c r="Z126" s="73" t="e">
        <f>Z125/4</f>
        <v>#DIV/0!</v>
      </c>
      <c r="AA126" s="73" t="e">
        <f>AA125/2.5</f>
        <v>#DIV/0!</v>
      </c>
      <c r="AB126" s="20" t="e">
        <f>SUM(X126:AA126)</f>
        <v>#DIV/0!</v>
      </c>
    </row>
    <row r="127" spans="1:28" ht="21.75" customHeight="1" thickBot="1" x14ac:dyDescent="0.45">
      <c r="A127" s="142"/>
      <c r="B127" s="651" t="s">
        <v>59</v>
      </c>
      <c r="C127" s="97"/>
      <c r="D127" s="99" t="s">
        <v>60</v>
      </c>
      <c r="E127" s="152"/>
      <c r="F127" s="153"/>
      <c r="G127" s="154"/>
      <c r="H127" s="7">
        <f t="shared" si="11"/>
        <v>0</v>
      </c>
      <c r="I127" s="173">
        <f t="shared" ref="I127:I190" si="17">G127/2</f>
        <v>0</v>
      </c>
      <c r="J127" s="160"/>
      <c r="K127" s="657"/>
      <c r="L127" s="51">
        <f t="shared" ref="L127:L190" si="18">G127*J127</f>
        <v>0</v>
      </c>
      <c r="M127" s="48">
        <f t="shared" ref="M127:M190" si="19">H127*J127</f>
        <v>0</v>
      </c>
      <c r="N127" s="184"/>
      <c r="O127" s="185"/>
      <c r="P127" s="63"/>
      <c r="Q127" s="56"/>
      <c r="R127" s="61"/>
      <c r="S127" s="61"/>
      <c r="T127" s="61"/>
      <c r="U127" s="61"/>
      <c r="V127" s="61"/>
      <c r="W127" s="61"/>
      <c r="X127" s="61"/>
    </row>
    <row r="128" spans="1:28" ht="21.75" customHeight="1" thickBot="1" x14ac:dyDescent="0.45">
      <c r="A128" s="141" t="str">
        <f>C124</f>
        <v>Ｌ</v>
      </c>
      <c r="B128" s="652"/>
      <c r="C128" s="97"/>
      <c r="D128" s="99" t="s">
        <v>61</v>
      </c>
      <c r="E128" s="152"/>
      <c r="F128" s="153"/>
      <c r="G128" s="154"/>
      <c r="H128" s="7">
        <f t="shared" si="11"/>
        <v>0</v>
      </c>
      <c r="I128" s="173">
        <f t="shared" si="17"/>
        <v>0</v>
      </c>
      <c r="J128" s="160"/>
      <c r="K128" s="657"/>
      <c r="L128" s="51">
        <f t="shared" si="18"/>
        <v>0</v>
      </c>
      <c r="M128" s="48">
        <f t="shared" si="19"/>
        <v>0</v>
      </c>
      <c r="N128" s="170" t="str">
        <f>IF($C128=$Z$1,R128,R124)</f>
        <v>０</v>
      </c>
      <c r="O128" s="171" t="str">
        <f>IF($C128=$Z$1,S128,S124)</f>
        <v>0</v>
      </c>
      <c r="P128" s="146">
        <f>IF($C128=$Z$1,R130,R126)</f>
        <v>0</v>
      </c>
      <c r="Q128" s="56"/>
      <c r="R128" s="54">
        <f>SUM(V128:AA128)</f>
        <v>0</v>
      </c>
      <c r="S128" s="54">
        <f>AB128</f>
        <v>0</v>
      </c>
      <c r="T128" s="61"/>
      <c r="U128" s="47" t="s">
        <v>71</v>
      </c>
      <c r="V128" s="60">
        <f>SUMIFS($J124:$J133,$E124:$E133,1)*0.9</f>
        <v>0</v>
      </c>
      <c r="W128" s="60">
        <f>SUMIFS($J124:$J133,$E124:$E133,2)*0.9</f>
        <v>0</v>
      </c>
      <c r="X128" s="60">
        <f>SUMIFS($J124:$J133,$E124:$E133,3)*0.9</f>
        <v>0</v>
      </c>
      <c r="Y128" s="60">
        <f>SUMIFS($J124:$J133,$E124:$E133,4)*0.9</f>
        <v>0</v>
      </c>
      <c r="Z128" s="60">
        <f>SUMIFS($J124:$J133,$E124:$E133,5)*0.9</f>
        <v>0</v>
      </c>
      <c r="AA128" s="60">
        <f>SUMIFS($J124:$J133,$E124:$E133,6)*0.9</f>
        <v>0</v>
      </c>
      <c r="AB128" s="53">
        <f>SUM(X128:AA128)</f>
        <v>0</v>
      </c>
    </row>
    <row r="129" spans="1:28" ht="21.75" customHeight="1" thickBot="1" x14ac:dyDescent="0.45">
      <c r="A129" s="142"/>
      <c r="B129" s="652"/>
      <c r="C129" s="97"/>
      <c r="D129" s="99" t="s">
        <v>36</v>
      </c>
      <c r="E129" s="152"/>
      <c r="F129" s="153"/>
      <c r="G129" s="154"/>
      <c r="H129" s="7">
        <f t="shared" si="11"/>
        <v>0</v>
      </c>
      <c r="I129" s="173">
        <f t="shared" si="17"/>
        <v>0</v>
      </c>
      <c r="J129" s="160"/>
      <c r="K129" s="657"/>
      <c r="L129" s="51">
        <f t="shared" si="18"/>
        <v>0</v>
      </c>
      <c r="M129" s="48">
        <f t="shared" si="19"/>
        <v>0</v>
      </c>
      <c r="N129" s="184"/>
      <c r="O129" s="185"/>
      <c r="P129" s="146"/>
      <c r="Q129" s="59"/>
      <c r="R129" s="235">
        <f>ROUNDUP(R128,1)</f>
        <v>0</v>
      </c>
      <c r="S129" s="58">
        <f>ROUNDUP(S128,1)</f>
        <v>0</v>
      </c>
      <c r="T129" s="61"/>
      <c r="U129" s="47" t="s">
        <v>76</v>
      </c>
      <c r="V129" s="61"/>
      <c r="W129" s="61"/>
      <c r="X129" s="73">
        <f>X128/9</f>
        <v>0</v>
      </c>
      <c r="Y129" s="73">
        <f>Y128/6</f>
        <v>0</v>
      </c>
      <c r="Z129" s="73">
        <f>Z128/4</f>
        <v>0</v>
      </c>
      <c r="AA129" s="73">
        <f>AA128/2.5</f>
        <v>0</v>
      </c>
      <c r="AB129" s="20">
        <f>SUM(X129:AA129)</f>
        <v>0</v>
      </c>
    </row>
    <row r="130" spans="1:28" ht="21.75" customHeight="1" thickBot="1" x14ac:dyDescent="0.45">
      <c r="A130" s="142"/>
      <c r="B130" s="652"/>
      <c r="C130" s="97"/>
      <c r="D130" s="99" t="s">
        <v>35</v>
      </c>
      <c r="E130" s="152"/>
      <c r="F130" s="153"/>
      <c r="G130" s="154"/>
      <c r="H130" s="7">
        <f t="shared" si="11"/>
        <v>0</v>
      </c>
      <c r="I130" s="173">
        <f t="shared" si="17"/>
        <v>0</v>
      </c>
      <c r="J130" s="160"/>
      <c r="K130" s="657"/>
      <c r="L130" s="51">
        <f t="shared" si="18"/>
        <v>0</v>
      </c>
      <c r="M130" s="48">
        <f t="shared" si="19"/>
        <v>0</v>
      </c>
      <c r="N130" s="184"/>
      <c r="O130" s="185"/>
      <c r="P130" s="63"/>
      <c r="Q130" s="59"/>
      <c r="R130" s="54">
        <f>ROUND(R128,0)</f>
        <v>0</v>
      </c>
      <c r="S130" s="61"/>
      <c r="T130" s="61"/>
      <c r="U130" s="61"/>
      <c r="V130" s="61"/>
      <c r="W130" s="61"/>
      <c r="X130" s="61"/>
    </row>
    <row r="131" spans="1:28" ht="21.75" customHeight="1" thickBot="1" x14ac:dyDescent="0.45">
      <c r="A131" s="142"/>
      <c r="B131" s="653"/>
      <c r="C131" s="97"/>
      <c r="D131" s="99" t="s">
        <v>80</v>
      </c>
      <c r="E131" s="152"/>
      <c r="F131" s="153"/>
      <c r="G131" s="154"/>
      <c r="H131" s="175">
        <f t="shared" si="11"/>
        <v>0</v>
      </c>
      <c r="I131" s="173">
        <f t="shared" si="17"/>
        <v>0</v>
      </c>
      <c r="J131" s="160"/>
      <c r="K131" s="657"/>
      <c r="L131" s="51">
        <f t="shared" si="18"/>
        <v>0</v>
      </c>
      <c r="M131" s="48">
        <f t="shared" si="19"/>
        <v>0</v>
      </c>
      <c r="N131" s="184"/>
      <c r="O131" s="185"/>
      <c r="P131" s="63"/>
      <c r="Q131" s="59"/>
      <c r="R131" s="61"/>
      <c r="S131" s="61"/>
      <c r="T131" s="61"/>
      <c r="U131" s="61"/>
      <c r="V131" s="61"/>
      <c r="W131" s="61"/>
      <c r="X131" s="61"/>
    </row>
    <row r="132" spans="1:28" ht="21.75" customHeight="1" thickBot="1" x14ac:dyDescent="0.45">
      <c r="A132" s="142"/>
      <c r="B132" s="289"/>
      <c r="C132" s="93"/>
      <c r="D132" s="91"/>
      <c r="E132" s="152"/>
      <c r="F132" s="153"/>
      <c r="G132" s="154"/>
      <c r="H132" s="7">
        <f t="shared" si="11"/>
        <v>0</v>
      </c>
      <c r="I132" s="173">
        <f t="shared" si="17"/>
        <v>0</v>
      </c>
      <c r="J132" s="160"/>
      <c r="K132" s="657"/>
      <c r="L132" s="51">
        <f t="shared" si="18"/>
        <v>0</v>
      </c>
      <c r="M132" s="48">
        <f t="shared" si="19"/>
        <v>0</v>
      </c>
      <c r="N132" s="184"/>
      <c r="O132" s="185"/>
      <c r="P132" s="63"/>
      <c r="Q132" s="59"/>
      <c r="R132" s="45" t="str">
        <f>IF(C127=$Z$1,D127,IF(C128=$Z$1,D128,IF(C129=$Z$1,D129,IF(C130=$Z$1,D130,IF(C131=$Z$1,D131,"")))))</f>
        <v/>
      </c>
      <c r="S132" s="61"/>
      <c r="T132" s="61"/>
      <c r="U132" s="61"/>
      <c r="V132" s="61"/>
      <c r="W132" s="61"/>
      <c r="X132" s="61"/>
    </row>
    <row r="133" spans="1:28" ht="21.75" customHeight="1" thickBot="1" x14ac:dyDescent="0.45">
      <c r="A133" s="143"/>
      <c r="B133" s="290"/>
      <c r="C133" s="95"/>
      <c r="D133" s="96"/>
      <c r="E133" s="155"/>
      <c r="F133" s="156"/>
      <c r="G133" s="157"/>
      <c r="H133" s="8">
        <f t="shared" si="11"/>
        <v>0</v>
      </c>
      <c r="I133" s="174">
        <f t="shared" si="17"/>
        <v>0</v>
      </c>
      <c r="J133" s="161"/>
      <c r="K133" s="658"/>
      <c r="L133" s="52">
        <f t="shared" si="18"/>
        <v>0</v>
      </c>
      <c r="M133" s="49">
        <f t="shared" si="19"/>
        <v>0</v>
      </c>
      <c r="N133" s="186"/>
      <c r="O133" s="187"/>
      <c r="P133" s="64"/>
      <c r="Q133" s="44"/>
      <c r="R133" s="61" t="s">
        <v>73</v>
      </c>
      <c r="S133" s="61" t="s">
        <v>72</v>
      </c>
      <c r="T133" s="61"/>
      <c r="U133" s="61"/>
      <c r="V133" s="61"/>
      <c r="W133" s="61"/>
      <c r="X133" s="46" t="s">
        <v>69</v>
      </c>
    </row>
    <row r="134" spans="1:28" ht="21.75" customHeight="1" thickBot="1" x14ac:dyDescent="0.45">
      <c r="A134" s="233"/>
      <c r="B134" s="286"/>
      <c r="C134" s="148" t="s">
        <v>92</v>
      </c>
      <c r="D134" s="149"/>
      <c r="E134" s="150"/>
      <c r="F134" s="151"/>
      <c r="G134" s="151"/>
      <c r="H134" s="69">
        <f t="shared" si="11"/>
        <v>0</v>
      </c>
      <c r="I134" s="172">
        <f t="shared" si="17"/>
        <v>0</v>
      </c>
      <c r="J134" s="158"/>
      <c r="K134" s="656">
        <f t="shared" ref="K134" si="20">SUM(J134:J143)</f>
        <v>0</v>
      </c>
      <c r="L134" s="50">
        <f t="shared" si="18"/>
        <v>0</v>
      </c>
      <c r="M134" s="11">
        <f t="shared" si="19"/>
        <v>0</v>
      </c>
      <c r="N134" s="182"/>
      <c r="O134" s="183"/>
      <c r="P134" s="62"/>
      <c r="Q134" s="55"/>
      <c r="R134" s="87" t="str">
        <f>IFERROR(SUM('９－１人員配置体制（ＧＨ）その２'!L134:L143)/B136,"０")</f>
        <v>０</v>
      </c>
      <c r="S134" s="87" t="str">
        <f>IFERROR(AB135,"0")</f>
        <v>0</v>
      </c>
      <c r="T134" s="61"/>
      <c r="U134" s="61"/>
      <c r="V134" s="73" t="s">
        <v>74</v>
      </c>
      <c r="W134" s="73" t="s">
        <v>75</v>
      </c>
      <c r="X134" s="73" t="s">
        <v>65</v>
      </c>
      <c r="Y134" s="73" t="s">
        <v>62</v>
      </c>
      <c r="Z134" s="73" t="s">
        <v>63</v>
      </c>
      <c r="AA134" s="73" t="s">
        <v>64</v>
      </c>
    </row>
    <row r="135" spans="1:28" ht="21.75" customHeight="1" thickBot="1" x14ac:dyDescent="0.45">
      <c r="A135" s="142"/>
      <c r="B135" s="287" t="s">
        <v>0</v>
      </c>
      <c r="C135" s="140"/>
      <c r="D135" s="90"/>
      <c r="E135" s="152"/>
      <c r="F135" s="153"/>
      <c r="G135" s="154"/>
      <c r="H135" s="7">
        <f t="shared" si="11"/>
        <v>0</v>
      </c>
      <c r="I135" s="173">
        <f t="shared" si="17"/>
        <v>0</v>
      </c>
      <c r="J135" s="159"/>
      <c r="K135" s="657"/>
      <c r="L135" s="51">
        <f t="shared" si="18"/>
        <v>0</v>
      </c>
      <c r="M135" s="48">
        <f t="shared" si="19"/>
        <v>0</v>
      </c>
      <c r="N135" s="184"/>
      <c r="O135" s="185"/>
      <c r="P135" s="63"/>
      <c r="Q135" s="56"/>
      <c r="R135" s="45">
        <f>ROUNDUP(R134,1)</f>
        <v>0</v>
      </c>
      <c r="S135" s="58">
        <f>ROUNDUP(S134,1)</f>
        <v>0</v>
      </c>
      <c r="T135" s="61"/>
      <c r="U135" s="47" t="s">
        <v>70</v>
      </c>
      <c r="V135" s="60" t="e">
        <f>SUMIFS($M134:$M143,$E134:$E143,1)/$B136</f>
        <v>#DIV/0!</v>
      </c>
      <c r="W135" s="60" t="e">
        <f>SUMIFS($M134:$M143,$E134:$E143,2)/$B136</f>
        <v>#DIV/0!</v>
      </c>
      <c r="X135" s="60" t="e">
        <f>SUMIFS($M134:$M143,$E134:$E143,3)/$B136</f>
        <v>#DIV/0!</v>
      </c>
      <c r="Y135" s="60" t="e">
        <f>SUMIFS($M134:$M143,$E134:$E143,4)/$B136</f>
        <v>#DIV/0!</v>
      </c>
      <c r="Z135" s="60" t="e">
        <f>SUMIFS($M134:$M143,$E134:$E143,5)/$B136</f>
        <v>#DIV/0!</v>
      </c>
      <c r="AA135" s="60" t="e">
        <f>SUMIFS($M134:$M143,$E134:$E143,6)/$B136</f>
        <v>#DIV/0!</v>
      </c>
      <c r="AB135" s="53" t="e">
        <f>SUM(X135:AA135)</f>
        <v>#DIV/0!</v>
      </c>
    </row>
    <row r="136" spans="1:28" ht="21.75" customHeight="1" thickBot="1" x14ac:dyDescent="0.45">
      <c r="A136" s="142"/>
      <c r="B136" s="288"/>
      <c r="C136" s="140"/>
      <c r="D136" s="91"/>
      <c r="E136" s="152"/>
      <c r="F136" s="153"/>
      <c r="G136" s="154"/>
      <c r="H136" s="7">
        <f t="shared" si="11"/>
        <v>0</v>
      </c>
      <c r="I136" s="173">
        <f t="shared" si="17"/>
        <v>0</v>
      </c>
      <c r="J136" s="160"/>
      <c r="K136" s="657"/>
      <c r="L136" s="51">
        <f t="shared" si="18"/>
        <v>0</v>
      </c>
      <c r="M136" s="48">
        <f t="shared" si="19"/>
        <v>0</v>
      </c>
      <c r="N136" s="184"/>
      <c r="O136" s="185"/>
      <c r="P136" s="63"/>
      <c r="Q136" s="59"/>
      <c r="R136" s="45">
        <f>ROUND(R134,0)</f>
        <v>0</v>
      </c>
      <c r="S136" s="61"/>
      <c r="T136" s="61"/>
      <c r="U136" s="61"/>
      <c r="V136" s="61"/>
      <c r="W136" s="47" t="s">
        <v>76</v>
      </c>
      <c r="X136" s="73" t="e">
        <f>X135/9</f>
        <v>#DIV/0!</v>
      </c>
      <c r="Y136" s="73" t="e">
        <f>Y135/6</f>
        <v>#DIV/0!</v>
      </c>
      <c r="Z136" s="73" t="e">
        <f>Z135/4</f>
        <v>#DIV/0!</v>
      </c>
      <c r="AA136" s="73" t="e">
        <f>AA135/2.5</f>
        <v>#DIV/0!</v>
      </c>
      <c r="AB136" s="20" t="e">
        <f>SUM(X136:AA136)</f>
        <v>#DIV/0!</v>
      </c>
    </row>
    <row r="137" spans="1:28" ht="21.75" customHeight="1" thickBot="1" x14ac:dyDescent="0.45">
      <c r="A137" s="142"/>
      <c r="B137" s="651" t="s">
        <v>59</v>
      </c>
      <c r="C137" s="97"/>
      <c r="D137" s="99" t="s">
        <v>60</v>
      </c>
      <c r="E137" s="152"/>
      <c r="F137" s="153"/>
      <c r="G137" s="154"/>
      <c r="H137" s="7">
        <f t="shared" si="11"/>
        <v>0</v>
      </c>
      <c r="I137" s="173">
        <f t="shared" si="17"/>
        <v>0</v>
      </c>
      <c r="J137" s="160"/>
      <c r="K137" s="657"/>
      <c r="L137" s="51">
        <f t="shared" si="18"/>
        <v>0</v>
      </c>
      <c r="M137" s="48">
        <f t="shared" si="19"/>
        <v>0</v>
      </c>
      <c r="N137" s="184"/>
      <c r="O137" s="185"/>
      <c r="P137" s="63"/>
      <c r="Q137" s="56"/>
      <c r="R137" s="61"/>
      <c r="S137" s="61"/>
      <c r="T137" s="61"/>
      <c r="U137" s="61"/>
      <c r="V137" s="61"/>
      <c r="W137" s="61"/>
      <c r="X137" s="61"/>
    </row>
    <row r="138" spans="1:28" ht="21.75" customHeight="1" thickBot="1" x14ac:dyDescent="0.45">
      <c r="A138" s="141" t="str">
        <f>C134</f>
        <v>Ｍ</v>
      </c>
      <c r="B138" s="652"/>
      <c r="C138" s="97"/>
      <c r="D138" s="99" t="s">
        <v>61</v>
      </c>
      <c r="E138" s="152"/>
      <c r="F138" s="153"/>
      <c r="G138" s="154"/>
      <c r="H138" s="7">
        <f t="shared" si="11"/>
        <v>0</v>
      </c>
      <c r="I138" s="173">
        <f t="shared" si="17"/>
        <v>0</v>
      </c>
      <c r="J138" s="160"/>
      <c r="K138" s="657"/>
      <c r="L138" s="51">
        <f t="shared" si="18"/>
        <v>0</v>
      </c>
      <c r="M138" s="48">
        <f t="shared" si="19"/>
        <v>0</v>
      </c>
      <c r="N138" s="170" t="str">
        <f>IF($C138=$Z$1,R138,R134)</f>
        <v>０</v>
      </c>
      <c r="O138" s="171" t="str">
        <f>IF($C138=$Z$1,S138,S134)</f>
        <v>0</v>
      </c>
      <c r="P138" s="146">
        <f>IF($C138=$Z$1,R140,R136)</f>
        <v>0</v>
      </c>
      <c r="Q138" s="56"/>
      <c r="R138" s="54">
        <f>SUM(V138:AA138)</f>
        <v>0</v>
      </c>
      <c r="S138" s="54">
        <f>AB138</f>
        <v>0</v>
      </c>
      <c r="T138" s="61"/>
      <c r="U138" s="47" t="s">
        <v>71</v>
      </c>
      <c r="V138" s="60">
        <f>SUMIFS($J134:$J143,$E134:$E143,1)*0.9</f>
        <v>0</v>
      </c>
      <c r="W138" s="60">
        <f>SUMIFS($J134:$J143,$E134:$E143,2)*0.9</f>
        <v>0</v>
      </c>
      <c r="X138" s="60">
        <f>SUMIFS($J134:$J143,$E134:$E143,3)*0.9</f>
        <v>0</v>
      </c>
      <c r="Y138" s="60">
        <f>SUMIFS($J134:$J143,$E134:$E143,4)*0.9</f>
        <v>0</v>
      </c>
      <c r="Z138" s="60">
        <f>SUMIFS($J134:$J143,$E134:$E143,5)*0.9</f>
        <v>0</v>
      </c>
      <c r="AA138" s="60">
        <f>SUMIFS($J134:$J143,$E134:$E143,6)*0.9</f>
        <v>0</v>
      </c>
      <c r="AB138" s="53">
        <f>SUM(X138:AA138)</f>
        <v>0</v>
      </c>
    </row>
    <row r="139" spans="1:28" ht="21.75" customHeight="1" thickBot="1" x14ac:dyDescent="0.45">
      <c r="A139" s="142"/>
      <c r="B139" s="652"/>
      <c r="C139" s="97"/>
      <c r="D139" s="99" t="s">
        <v>36</v>
      </c>
      <c r="E139" s="152"/>
      <c r="F139" s="153"/>
      <c r="G139" s="154"/>
      <c r="H139" s="7">
        <f t="shared" si="11"/>
        <v>0</v>
      </c>
      <c r="I139" s="173">
        <f t="shared" si="17"/>
        <v>0</v>
      </c>
      <c r="J139" s="160"/>
      <c r="K139" s="657"/>
      <c r="L139" s="51">
        <f t="shared" si="18"/>
        <v>0</v>
      </c>
      <c r="M139" s="48">
        <f t="shared" si="19"/>
        <v>0</v>
      </c>
      <c r="N139" s="184"/>
      <c r="O139" s="185"/>
      <c r="P139" s="146"/>
      <c r="Q139" s="59"/>
      <c r="R139" s="235">
        <f>ROUNDUP(R138,1)</f>
        <v>0</v>
      </c>
      <c r="S139" s="58">
        <f>ROUNDUP(S138,1)</f>
        <v>0</v>
      </c>
      <c r="T139" s="61"/>
      <c r="U139" s="47" t="s">
        <v>76</v>
      </c>
      <c r="V139" s="61"/>
      <c r="W139" s="61"/>
      <c r="X139" s="73">
        <f>X138/9</f>
        <v>0</v>
      </c>
      <c r="Y139" s="73">
        <f>Y138/6</f>
        <v>0</v>
      </c>
      <c r="Z139" s="73">
        <f>Z138/4</f>
        <v>0</v>
      </c>
      <c r="AA139" s="73">
        <f>AA138/2.5</f>
        <v>0</v>
      </c>
      <c r="AB139" s="20">
        <f>SUM(X139:AA139)</f>
        <v>0</v>
      </c>
    </row>
    <row r="140" spans="1:28" ht="21.75" customHeight="1" thickBot="1" x14ac:dyDescent="0.45">
      <c r="A140" s="142"/>
      <c r="B140" s="652"/>
      <c r="C140" s="97"/>
      <c r="D140" s="99" t="s">
        <v>35</v>
      </c>
      <c r="E140" s="152"/>
      <c r="F140" s="153"/>
      <c r="G140" s="154"/>
      <c r="H140" s="7">
        <f t="shared" si="11"/>
        <v>0</v>
      </c>
      <c r="I140" s="173">
        <f t="shared" si="17"/>
        <v>0</v>
      </c>
      <c r="J140" s="160"/>
      <c r="K140" s="657"/>
      <c r="L140" s="51">
        <f t="shared" si="18"/>
        <v>0</v>
      </c>
      <c r="M140" s="48">
        <f t="shared" si="19"/>
        <v>0</v>
      </c>
      <c r="N140" s="184"/>
      <c r="O140" s="185"/>
      <c r="P140" s="63"/>
      <c r="Q140" s="59"/>
      <c r="R140" s="54">
        <f>ROUND(R138,0)</f>
        <v>0</v>
      </c>
      <c r="S140" s="61"/>
      <c r="T140" s="61"/>
      <c r="U140" s="61"/>
      <c r="V140" s="61"/>
      <c r="W140" s="61"/>
      <c r="X140" s="61"/>
    </row>
    <row r="141" spans="1:28" ht="21.75" customHeight="1" thickBot="1" x14ac:dyDescent="0.45">
      <c r="A141" s="142"/>
      <c r="B141" s="653"/>
      <c r="C141" s="97"/>
      <c r="D141" s="99" t="s">
        <v>80</v>
      </c>
      <c r="E141" s="152"/>
      <c r="F141" s="153"/>
      <c r="G141" s="154"/>
      <c r="H141" s="175">
        <f t="shared" si="11"/>
        <v>0</v>
      </c>
      <c r="I141" s="173">
        <f t="shared" si="17"/>
        <v>0</v>
      </c>
      <c r="J141" s="160"/>
      <c r="K141" s="657"/>
      <c r="L141" s="51">
        <f t="shared" si="18"/>
        <v>0</v>
      </c>
      <c r="M141" s="48">
        <f t="shared" si="19"/>
        <v>0</v>
      </c>
      <c r="N141" s="184"/>
      <c r="O141" s="185"/>
      <c r="P141" s="63"/>
      <c r="Q141" s="59"/>
      <c r="R141" s="61"/>
      <c r="S141" s="61"/>
      <c r="T141" s="61"/>
      <c r="U141" s="61"/>
      <c r="V141" s="61"/>
      <c r="W141" s="61"/>
      <c r="X141" s="61"/>
    </row>
    <row r="142" spans="1:28" ht="21.75" customHeight="1" thickBot="1" x14ac:dyDescent="0.45">
      <c r="A142" s="142"/>
      <c r="B142" s="289"/>
      <c r="C142" s="93"/>
      <c r="D142" s="91"/>
      <c r="E142" s="152"/>
      <c r="F142" s="153"/>
      <c r="G142" s="154"/>
      <c r="H142" s="7">
        <f t="shared" ref="H142:H205" si="21">IF(F142=$Z$2,I142,G142)</f>
        <v>0</v>
      </c>
      <c r="I142" s="173">
        <f t="shared" si="17"/>
        <v>0</v>
      </c>
      <c r="J142" s="160"/>
      <c r="K142" s="657"/>
      <c r="L142" s="51">
        <f t="shared" si="18"/>
        <v>0</v>
      </c>
      <c r="M142" s="48">
        <f t="shared" si="19"/>
        <v>0</v>
      </c>
      <c r="N142" s="184"/>
      <c r="O142" s="185"/>
      <c r="P142" s="63"/>
      <c r="Q142" s="59"/>
      <c r="R142" s="45" t="str">
        <f>IF(C137=$Z$1,D137,IF(C138=$Z$1,D138,IF(C139=$Z$1,D139,IF(C140=$Z$1,D140,IF(C141=$Z$1,D141,"")))))</f>
        <v/>
      </c>
      <c r="S142" s="61"/>
      <c r="T142" s="61"/>
      <c r="U142" s="61"/>
      <c r="V142" s="61"/>
      <c r="W142" s="61"/>
      <c r="X142" s="61"/>
    </row>
    <row r="143" spans="1:28" ht="21.75" customHeight="1" thickBot="1" x14ac:dyDescent="0.45">
      <c r="A143" s="143"/>
      <c r="B143" s="290"/>
      <c r="C143" s="95"/>
      <c r="D143" s="96"/>
      <c r="E143" s="155"/>
      <c r="F143" s="156"/>
      <c r="G143" s="157"/>
      <c r="H143" s="8">
        <f t="shared" si="21"/>
        <v>0</v>
      </c>
      <c r="I143" s="174">
        <f t="shared" si="17"/>
        <v>0</v>
      </c>
      <c r="J143" s="161"/>
      <c r="K143" s="658"/>
      <c r="L143" s="52">
        <f t="shared" si="18"/>
        <v>0</v>
      </c>
      <c r="M143" s="49">
        <f t="shared" si="19"/>
        <v>0</v>
      </c>
      <c r="N143" s="186"/>
      <c r="O143" s="187"/>
      <c r="P143" s="64"/>
      <c r="Q143" s="44"/>
      <c r="R143" s="61" t="s">
        <v>73</v>
      </c>
      <c r="S143" s="61" t="s">
        <v>72</v>
      </c>
      <c r="T143" s="61"/>
      <c r="U143" s="61"/>
      <c r="V143" s="61"/>
      <c r="W143" s="61"/>
      <c r="X143" s="46" t="s">
        <v>69</v>
      </c>
    </row>
    <row r="144" spans="1:28" ht="21.75" customHeight="1" thickBot="1" x14ac:dyDescent="0.45">
      <c r="A144" s="233"/>
      <c r="B144" s="286"/>
      <c r="C144" s="148" t="s">
        <v>93</v>
      </c>
      <c r="D144" s="149"/>
      <c r="E144" s="150"/>
      <c r="F144" s="151"/>
      <c r="G144" s="151"/>
      <c r="H144" s="69">
        <f t="shared" si="21"/>
        <v>0</v>
      </c>
      <c r="I144" s="172">
        <f t="shared" si="17"/>
        <v>0</v>
      </c>
      <c r="J144" s="158"/>
      <c r="K144" s="656">
        <f t="shared" ref="K144" si="22">SUM(J144:J153)</f>
        <v>0</v>
      </c>
      <c r="L144" s="50">
        <f t="shared" si="18"/>
        <v>0</v>
      </c>
      <c r="M144" s="11">
        <f t="shared" si="19"/>
        <v>0</v>
      </c>
      <c r="N144" s="182"/>
      <c r="O144" s="183"/>
      <c r="P144" s="62"/>
      <c r="Q144" s="55"/>
      <c r="R144" s="87" t="str">
        <f>IFERROR(SUM('９－１人員配置体制（ＧＨ）その２'!L144:L153)/B146,"０")</f>
        <v>０</v>
      </c>
      <c r="S144" s="87" t="str">
        <f>IFERROR(AB145,"0")</f>
        <v>0</v>
      </c>
      <c r="T144" s="61"/>
      <c r="U144" s="61"/>
      <c r="V144" s="73" t="s">
        <v>74</v>
      </c>
      <c r="W144" s="73" t="s">
        <v>75</v>
      </c>
      <c r="X144" s="73" t="s">
        <v>65</v>
      </c>
      <c r="Y144" s="73" t="s">
        <v>62</v>
      </c>
      <c r="Z144" s="73" t="s">
        <v>63</v>
      </c>
      <c r="AA144" s="73" t="s">
        <v>64</v>
      </c>
    </row>
    <row r="145" spans="1:28" ht="21.75" customHeight="1" thickBot="1" x14ac:dyDescent="0.45">
      <c r="A145" s="142"/>
      <c r="B145" s="287" t="s">
        <v>0</v>
      </c>
      <c r="C145" s="140"/>
      <c r="D145" s="90"/>
      <c r="E145" s="152"/>
      <c r="F145" s="153"/>
      <c r="G145" s="154"/>
      <c r="H145" s="7">
        <f t="shared" si="21"/>
        <v>0</v>
      </c>
      <c r="I145" s="173">
        <f t="shared" si="17"/>
        <v>0</v>
      </c>
      <c r="J145" s="159"/>
      <c r="K145" s="657"/>
      <c r="L145" s="51">
        <f t="shared" si="18"/>
        <v>0</v>
      </c>
      <c r="M145" s="48">
        <f t="shared" si="19"/>
        <v>0</v>
      </c>
      <c r="N145" s="184"/>
      <c r="O145" s="185"/>
      <c r="P145" s="63"/>
      <c r="Q145" s="56"/>
      <c r="R145" s="45">
        <f>ROUNDUP(R144,1)</f>
        <v>0</v>
      </c>
      <c r="S145" s="58">
        <f>ROUNDUP(S144,1)</f>
        <v>0</v>
      </c>
      <c r="T145" s="61"/>
      <c r="U145" s="47" t="s">
        <v>70</v>
      </c>
      <c r="V145" s="60" t="e">
        <f>SUMIFS($M144:$M153,$E144:$E153,1)/$B146</f>
        <v>#DIV/0!</v>
      </c>
      <c r="W145" s="60" t="e">
        <f>SUMIFS($M144:$M153,$E144:$E153,2)/$B146</f>
        <v>#DIV/0!</v>
      </c>
      <c r="X145" s="60" t="e">
        <f>SUMIFS($M144:$M153,$E144:$E153,3)/$B146</f>
        <v>#DIV/0!</v>
      </c>
      <c r="Y145" s="60" t="e">
        <f>SUMIFS($M144:$M153,$E144:$E153,4)/$B146</f>
        <v>#DIV/0!</v>
      </c>
      <c r="Z145" s="60" t="e">
        <f>SUMIFS($M144:$M153,$E144:$E153,5)/$B146</f>
        <v>#DIV/0!</v>
      </c>
      <c r="AA145" s="60" t="e">
        <f>SUMIFS($M144:$M153,$E144:$E153,6)/$B146</f>
        <v>#DIV/0!</v>
      </c>
      <c r="AB145" s="53" t="e">
        <f>SUM(X145:AA145)</f>
        <v>#DIV/0!</v>
      </c>
    </row>
    <row r="146" spans="1:28" ht="21.75" customHeight="1" thickBot="1" x14ac:dyDescent="0.45">
      <c r="A146" s="142"/>
      <c r="B146" s="288"/>
      <c r="C146" s="140"/>
      <c r="D146" s="91"/>
      <c r="E146" s="152"/>
      <c r="F146" s="153"/>
      <c r="G146" s="154"/>
      <c r="H146" s="7">
        <f t="shared" si="21"/>
        <v>0</v>
      </c>
      <c r="I146" s="173">
        <f t="shared" si="17"/>
        <v>0</v>
      </c>
      <c r="J146" s="160"/>
      <c r="K146" s="657"/>
      <c r="L146" s="51">
        <f t="shared" si="18"/>
        <v>0</v>
      </c>
      <c r="M146" s="48">
        <f t="shared" si="19"/>
        <v>0</v>
      </c>
      <c r="N146" s="184"/>
      <c r="O146" s="185"/>
      <c r="P146" s="63"/>
      <c r="Q146" s="59"/>
      <c r="R146" s="45">
        <f>ROUND(R144,0)</f>
        <v>0</v>
      </c>
      <c r="S146" s="61"/>
      <c r="T146" s="61"/>
      <c r="U146" s="61"/>
      <c r="V146" s="61"/>
      <c r="W146" s="47" t="s">
        <v>76</v>
      </c>
      <c r="X146" s="73" t="e">
        <f>X145/9</f>
        <v>#DIV/0!</v>
      </c>
      <c r="Y146" s="73" t="e">
        <f>Y145/6</f>
        <v>#DIV/0!</v>
      </c>
      <c r="Z146" s="73" t="e">
        <f>Z145/4</f>
        <v>#DIV/0!</v>
      </c>
      <c r="AA146" s="73" t="e">
        <f>AA145/2.5</f>
        <v>#DIV/0!</v>
      </c>
      <c r="AB146" s="20" t="e">
        <f>SUM(X146:AA146)</f>
        <v>#DIV/0!</v>
      </c>
    </row>
    <row r="147" spans="1:28" ht="21.75" customHeight="1" thickBot="1" x14ac:dyDescent="0.45">
      <c r="A147" s="142"/>
      <c r="B147" s="651" t="s">
        <v>59</v>
      </c>
      <c r="C147" s="97"/>
      <c r="D147" s="99" t="s">
        <v>60</v>
      </c>
      <c r="E147" s="152"/>
      <c r="F147" s="153"/>
      <c r="G147" s="154"/>
      <c r="H147" s="7">
        <f t="shared" si="21"/>
        <v>0</v>
      </c>
      <c r="I147" s="173">
        <f t="shared" si="17"/>
        <v>0</v>
      </c>
      <c r="J147" s="160"/>
      <c r="K147" s="657"/>
      <c r="L147" s="51">
        <f t="shared" si="18"/>
        <v>0</v>
      </c>
      <c r="M147" s="48">
        <f t="shared" si="19"/>
        <v>0</v>
      </c>
      <c r="N147" s="184"/>
      <c r="O147" s="185"/>
      <c r="P147" s="63"/>
      <c r="Q147" s="56"/>
      <c r="R147" s="61"/>
      <c r="S147" s="61"/>
      <c r="T147" s="61"/>
      <c r="U147" s="61"/>
      <c r="V147" s="61"/>
      <c r="W147" s="61"/>
      <c r="X147" s="61"/>
    </row>
    <row r="148" spans="1:28" ht="21.75" customHeight="1" thickBot="1" x14ac:dyDescent="0.45">
      <c r="A148" s="141" t="str">
        <f>C144</f>
        <v>Ｎ</v>
      </c>
      <c r="B148" s="652"/>
      <c r="C148" s="97"/>
      <c r="D148" s="99" t="s">
        <v>61</v>
      </c>
      <c r="E148" s="152"/>
      <c r="F148" s="153"/>
      <c r="G148" s="154"/>
      <c r="H148" s="7">
        <f t="shared" si="21"/>
        <v>0</v>
      </c>
      <c r="I148" s="173">
        <f t="shared" si="17"/>
        <v>0</v>
      </c>
      <c r="J148" s="160"/>
      <c r="K148" s="657"/>
      <c r="L148" s="51">
        <f t="shared" si="18"/>
        <v>0</v>
      </c>
      <c r="M148" s="48">
        <f t="shared" si="19"/>
        <v>0</v>
      </c>
      <c r="N148" s="170" t="str">
        <f>IF($C148=$Z$1,R148,R144)</f>
        <v>０</v>
      </c>
      <c r="O148" s="171" t="str">
        <f>IF($C148=$Z$1,S148,S144)</f>
        <v>0</v>
      </c>
      <c r="P148" s="146">
        <f>IF($C148=$Z$1,R150,R146)</f>
        <v>0</v>
      </c>
      <c r="Q148" s="56"/>
      <c r="R148" s="54">
        <f>SUM(V148:AA148)</f>
        <v>0</v>
      </c>
      <c r="S148" s="54">
        <f>AB148</f>
        <v>0</v>
      </c>
      <c r="T148" s="61"/>
      <c r="U148" s="47" t="s">
        <v>71</v>
      </c>
      <c r="V148" s="60">
        <f>SUMIFS($J144:$J153,$E144:$E153,1)*0.9</f>
        <v>0</v>
      </c>
      <c r="W148" s="60">
        <f>SUMIFS($J144:$J153,$E144:$E153,2)*0.9</f>
        <v>0</v>
      </c>
      <c r="X148" s="60">
        <f>SUMIFS($J144:$J153,$E144:$E153,3)*0.9</f>
        <v>0</v>
      </c>
      <c r="Y148" s="60">
        <f>SUMIFS($J144:$J153,$E144:$E153,4)*0.9</f>
        <v>0</v>
      </c>
      <c r="Z148" s="60">
        <f>SUMIFS($J144:$J153,$E144:$E153,5)*0.9</f>
        <v>0</v>
      </c>
      <c r="AA148" s="60">
        <f>SUMIFS($J144:$J153,$E144:$E153,6)*0.9</f>
        <v>0</v>
      </c>
      <c r="AB148" s="53">
        <f>SUM(X148:AA148)</f>
        <v>0</v>
      </c>
    </row>
    <row r="149" spans="1:28" ht="21.75" customHeight="1" thickBot="1" x14ac:dyDescent="0.45">
      <c r="A149" s="142"/>
      <c r="B149" s="652"/>
      <c r="C149" s="97"/>
      <c r="D149" s="99" t="s">
        <v>36</v>
      </c>
      <c r="E149" s="152"/>
      <c r="F149" s="153"/>
      <c r="G149" s="154"/>
      <c r="H149" s="7">
        <f t="shared" si="21"/>
        <v>0</v>
      </c>
      <c r="I149" s="173">
        <f t="shared" si="17"/>
        <v>0</v>
      </c>
      <c r="J149" s="160"/>
      <c r="K149" s="657"/>
      <c r="L149" s="51">
        <f t="shared" si="18"/>
        <v>0</v>
      </c>
      <c r="M149" s="48">
        <f t="shared" si="19"/>
        <v>0</v>
      </c>
      <c r="N149" s="184"/>
      <c r="O149" s="185"/>
      <c r="P149" s="146"/>
      <c r="Q149" s="59"/>
      <c r="R149" s="235">
        <f>ROUNDUP(R148,1)</f>
        <v>0</v>
      </c>
      <c r="S149" s="58">
        <f>ROUNDUP(S148,1)</f>
        <v>0</v>
      </c>
      <c r="T149" s="61"/>
      <c r="U149" s="47" t="s">
        <v>76</v>
      </c>
      <c r="V149" s="61"/>
      <c r="W149" s="61"/>
      <c r="X149" s="73">
        <f>X148/9</f>
        <v>0</v>
      </c>
      <c r="Y149" s="73">
        <f>Y148/6</f>
        <v>0</v>
      </c>
      <c r="Z149" s="73">
        <f>Z148/4</f>
        <v>0</v>
      </c>
      <c r="AA149" s="73">
        <f>AA148/2.5</f>
        <v>0</v>
      </c>
      <c r="AB149" s="20">
        <f>SUM(X149:AA149)</f>
        <v>0</v>
      </c>
    </row>
    <row r="150" spans="1:28" ht="21.75" customHeight="1" thickBot="1" x14ac:dyDescent="0.45">
      <c r="A150" s="142"/>
      <c r="B150" s="652"/>
      <c r="C150" s="97"/>
      <c r="D150" s="99" t="s">
        <v>35</v>
      </c>
      <c r="E150" s="152"/>
      <c r="F150" s="153"/>
      <c r="G150" s="154"/>
      <c r="H150" s="7">
        <f t="shared" si="21"/>
        <v>0</v>
      </c>
      <c r="I150" s="173">
        <f t="shared" si="17"/>
        <v>0</v>
      </c>
      <c r="J150" s="160"/>
      <c r="K150" s="657"/>
      <c r="L150" s="51">
        <f t="shared" si="18"/>
        <v>0</v>
      </c>
      <c r="M150" s="48">
        <f t="shared" si="19"/>
        <v>0</v>
      </c>
      <c r="N150" s="184"/>
      <c r="O150" s="185"/>
      <c r="P150" s="63"/>
      <c r="Q150" s="59"/>
      <c r="R150" s="54">
        <f>ROUND(R148,0)</f>
        <v>0</v>
      </c>
      <c r="S150" s="61"/>
      <c r="T150" s="61"/>
      <c r="U150" s="61"/>
      <c r="V150" s="61"/>
      <c r="W150" s="61"/>
      <c r="X150" s="61"/>
    </row>
    <row r="151" spans="1:28" ht="21.75" customHeight="1" thickBot="1" x14ac:dyDescent="0.45">
      <c r="A151" s="142"/>
      <c r="B151" s="653"/>
      <c r="C151" s="97"/>
      <c r="D151" s="99" t="s">
        <v>80</v>
      </c>
      <c r="E151" s="152"/>
      <c r="F151" s="153"/>
      <c r="G151" s="154"/>
      <c r="H151" s="175">
        <f t="shared" si="21"/>
        <v>0</v>
      </c>
      <c r="I151" s="173">
        <f t="shared" si="17"/>
        <v>0</v>
      </c>
      <c r="J151" s="160"/>
      <c r="K151" s="657"/>
      <c r="L151" s="51">
        <f t="shared" si="18"/>
        <v>0</v>
      </c>
      <c r="M151" s="48">
        <f t="shared" si="19"/>
        <v>0</v>
      </c>
      <c r="N151" s="184"/>
      <c r="O151" s="185"/>
      <c r="P151" s="63"/>
      <c r="Q151" s="59"/>
      <c r="R151" s="61"/>
      <c r="S151" s="61"/>
      <c r="T151" s="61"/>
      <c r="U151" s="61"/>
      <c r="V151" s="61"/>
      <c r="W151" s="61"/>
      <c r="X151" s="61"/>
    </row>
    <row r="152" spans="1:28" ht="21.75" customHeight="1" thickBot="1" x14ac:dyDescent="0.45">
      <c r="A152" s="142"/>
      <c r="B152" s="289"/>
      <c r="C152" s="93"/>
      <c r="D152" s="91"/>
      <c r="E152" s="152"/>
      <c r="F152" s="153"/>
      <c r="G152" s="154"/>
      <c r="H152" s="7">
        <f t="shared" si="21"/>
        <v>0</v>
      </c>
      <c r="I152" s="173">
        <f t="shared" si="17"/>
        <v>0</v>
      </c>
      <c r="J152" s="160"/>
      <c r="K152" s="657"/>
      <c r="L152" s="51">
        <f t="shared" si="18"/>
        <v>0</v>
      </c>
      <c r="M152" s="48">
        <f t="shared" si="19"/>
        <v>0</v>
      </c>
      <c r="N152" s="184"/>
      <c r="O152" s="185"/>
      <c r="P152" s="63"/>
      <c r="Q152" s="59"/>
      <c r="R152" s="45" t="str">
        <f>IF(C147=$Z$1,D147,IF(C148=$Z$1,D148,IF(C149=$Z$1,D149,IF(C150=$Z$1,D150,IF(C151=$Z$1,D151,"")))))</f>
        <v/>
      </c>
      <c r="S152" s="61"/>
      <c r="T152" s="61"/>
      <c r="U152" s="61"/>
      <c r="V152" s="61"/>
      <c r="W152" s="61"/>
      <c r="X152" s="61"/>
    </row>
    <row r="153" spans="1:28" ht="21.75" customHeight="1" thickBot="1" x14ac:dyDescent="0.45">
      <c r="A153" s="143"/>
      <c r="B153" s="290"/>
      <c r="C153" s="95"/>
      <c r="D153" s="96"/>
      <c r="E153" s="155"/>
      <c r="F153" s="156"/>
      <c r="G153" s="157"/>
      <c r="H153" s="8">
        <f t="shared" si="21"/>
        <v>0</v>
      </c>
      <c r="I153" s="174">
        <f t="shared" si="17"/>
        <v>0</v>
      </c>
      <c r="J153" s="161"/>
      <c r="K153" s="658"/>
      <c r="L153" s="52">
        <f t="shared" si="18"/>
        <v>0</v>
      </c>
      <c r="M153" s="49">
        <f t="shared" si="19"/>
        <v>0</v>
      </c>
      <c r="N153" s="186"/>
      <c r="O153" s="187"/>
      <c r="P153" s="64"/>
      <c r="Q153" s="44"/>
      <c r="R153" s="61" t="s">
        <v>73</v>
      </c>
      <c r="S153" s="61" t="s">
        <v>72</v>
      </c>
      <c r="T153" s="61"/>
      <c r="U153" s="61"/>
      <c r="V153" s="61"/>
      <c r="W153" s="61"/>
      <c r="X153" s="46" t="s">
        <v>69</v>
      </c>
    </row>
    <row r="154" spans="1:28" ht="21.75" customHeight="1" thickBot="1" x14ac:dyDescent="0.45">
      <c r="A154" s="233"/>
      <c r="B154" s="286"/>
      <c r="C154" s="148" t="s">
        <v>94</v>
      </c>
      <c r="D154" s="149"/>
      <c r="E154" s="150"/>
      <c r="F154" s="151"/>
      <c r="G154" s="151"/>
      <c r="H154" s="69">
        <f t="shared" si="21"/>
        <v>0</v>
      </c>
      <c r="I154" s="172">
        <f t="shared" si="17"/>
        <v>0</v>
      </c>
      <c r="J154" s="158"/>
      <c r="K154" s="656">
        <f t="shared" ref="K154" si="23">SUM(J154:J163)</f>
        <v>0</v>
      </c>
      <c r="L154" s="50">
        <f t="shared" si="18"/>
        <v>0</v>
      </c>
      <c r="M154" s="11">
        <f t="shared" si="19"/>
        <v>0</v>
      </c>
      <c r="N154" s="182"/>
      <c r="O154" s="183"/>
      <c r="P154" s="62"/>
      <c r="Q154" s="55"/>
      <c r="R154" s="87" t="str">
        <f>IFERROR(SUM('９－１人員配置体制（ＧＨ）その２'!L154:L163)/B156,"０")</f>
        <v>０</v>
      </c>
      <c r="S154" s="87" t="str">
        <f>IFERROR(AB155,"0")</f>
        <v>0</v>
      </c>
      <c r="T154" s="61"/>
      <c r="U154" s="61"/>
      <c r="V154" s="73" t="s">
        <v>74</v>
      </c>
      <c r="W154" s="73" t="s">
        <v>75</v>
      </c>
      <c r="X154" s="73" t="s">
        <v>65</v>
      </c>
      <c r="Y154" s="73" t="s">
        <v>62</v>
      </c>
      <c r="Z154" s="73" t="s">
        <v>63</v>
      </c>
      <c r="AA154" s="73" t="s">
        <v>64</v>
      </c>
    </row>
    <row r="155" spans="1:28" ht="21.75" customHeight="1" thickBot="1" x14ac:dyDescent="0.45">
      <c r="A155" s="142"/>
      <c r="B155" s="287" t="s">
        <v>0</v>
      </c>
      <c r="C155" s="140"/>
      <c r="D155" s="90"/>
      <c r="E155" s="152"/>
      <c r="F155" s="153"/>
      <c r="G155" s="154"/>
      <c r="H155" s="7">
        <f t="shared" si="21"/>
        <v>0</v>
      </c>
      <c r="I155" s="173">
        <f t="shared" si="17"/>
        <v>0</v>
      </c>
      <c r="J155" s="159"/>
      <c r="K155" s="657"/>
      <c r="L155" s="51">
        <f t="shared" si="18"/>
        <v>0</v>
      </c>
      <c r="M155" s="48">
        <f t="shared" si="19"/>
        <v>0</v>
      </c>
      <c r="N155" s="184"/>
      <c r="O155" s="185"/>
      <c r="P155" s="63"/>
      <c r="Q155" s="56"/>
      <c r="R155" s="45">
        <f>ROUNDUP(R154,1)</f>
        <v>0</v>
      </c>
      <c r="S155" s="58">
        <f>ROUNDUP(S154,1)</f>
        <v>0</v>
      </c>
      <c r="T155" s="61"/>
      <c r="U155" s="47" t="s">
        <v>70</v>
      </c>
      <c r="V155" s="60" t="e">
        <f>SUMIFS($M154:$M163,$E154:$E163,1)/$B156</f>
        <v>#DIV/0!</v>
      </c>
      <c r="W155" s="60" t="e">
        <f>SUMIFS($M154:$M163,$E154:$E163,2)/$B156</f>
        <v>#DIV/0!</v>
      </c>
      <c r="X155" s="60" t="e">
        <f>SUMIFS($M154:$M163,$E154:$E163,3)/$B156</f>
        <v>#DIV/0!</v>
      </c>
      <c r="Y155" s="60" t="e">
        <f>SUMIFS($M154:$M163,$E154:$E163,4)/$B156</f>
        <v>#DIV/0!</v>
      </c>
      <c r="Z155" s="60" t="e">
        <f>SUMIFS($M154:$M163,$E154:$E163,5)/$B156</f>
        <v>#DIV/0!</v>
      </c>
      <c r="AA155" s="60" t="e">
        <f>SUMIFS($M154:$M163,$E154:$E163,6)/$B156</f>
        <v>#DIV/0!</v>
      </c>
      <c r="AB155" s="53" t="e">
        <f>SUM(X155:AA155)</f>
        <v>#DIV/0!</v>
      </c>
    </row>
    <row r="156" spans="1:28" ht="21.75" customHeight="1" thickBot="1" x14ac:dyDescent="0.45">
      <c r="A156" s="142"/>
      <c r="B156" s="288"/>
      <c r="C156" s="140"/>
      <c r="D156" s="91"/>
      <c r="E156" s="152"/>
      <c r="F156" s="153"/>
      <c r="G156" s="154"/>
      <c r="H156" s="7">
        <f t="shared" si="21"/>
        <v>0</v>
      </c>
      <c r="I156" s="173">
        <f t="shared" si="17"/>
        <v>0</v>
      </c>
      <c r="J156" s="160"/>
      <c r="K156" s="657"/>
      <c r="L156" s="51">
        <f t="shared" si="18"/>
        <v>0</v>
      </c>
      <c r="M156" s="48">
        <f t="shared" si="19"/>
        <v>0</v>
      </c>
      <c r="N156" s="184"/>
      <c r="O156" s="185"/>
      <c r="P156" s="63"/>
      <c r="Q156" s="59"/>
      <c r="R156" s="45">
        <f>ROUND(R154,0)</f>
        <v>0</v>
      </c>
      <c r="S156" s="61"/>
      <c r="T156" s="61"/>
      <c r="U156" s="61"/>
      <c r="V156" s="61"/>
      <c r="W156" s="47" t="s">
        <v>76</v>
      </c>
      <c r="X156" s="73" t="e">
        <f>X155/9</f>
        <v>#DIV/0!</v>
      </c>
      <c r="Y156" s="73" t="e">
        <f>Y155/6</f>
        <v>#DIV/0!</v>
      </c>
      <c r="Z156" s="73" t="e">
        <f>Z155/4</f>
        <v>#DIV/0!</v>
      </c>
      <c r="AA156" s="73" t="e">
        <f>AA155/2.5</f>
        <v>#DIV/0!</v>
      </c>
      <c r="AB156" s="20" t="e">
        <f>SUM(X156:AA156)</f>
        <v>#DIV/0!</v>
      </c>
    </row>
    <row r="157" spans="1:28" ht="21.75" customHeight="1" thickBot="1" x14ac:dyDescent="0.45">
      <c r="A157" s="142"/>
      <c r="B157" s="651" t="s">
        <v>59</v>
      </c>
      <c r="C157" s="97"/>
      <c r="D157" s="99" t="s">
        <v>60</v>
      </c>
      <c r="E157" s="152"/>
      <c r="F157" s="153"/>
      <c r="G157" s="154"/>
      <c r="H157" s="7">
        <f t="shared" si="21"/>
        <v>0</v>
      </c>
      <c r="I157" s="173">
        <f t="shared" si="17"/>
        <v>0</v>
      </c>
      <c r="J157" s="160"/>
      <c r="K157" s="657"/>
      <c r="L157" s="51">
        <f t="shared" si="18"/>
        <v>0</v>
      </c>
      <c r="M157" s="48">
        <f t="shared" si="19"/>
        <v>0</v>
      </c>
      <c r="N157" s="184"/>
      <c r="O157" s="185"/>
      <c r="P157" s="63"/>
      <c r="Q157" s="56"/>
      <c r="R157" s="61"/>
      <c r="S157" s="61"/>
      <c r="T157" s="61"/>
      <c r="U157" s="61"/>
      <c r="V157" s="61"/>
      <c r="W157" s="61"/>
      <c r="X157" s="61"/>
    </row>
    <row r="158" spans="1:28" ht="21.75" customHeight="1" thickBot="1" x14ac:dyDescent="0.45">
      <c r="A158" s="141" t="str">
        <f>C154</f>
        <v>Ｏ</v>
      </c>
      <c r="B158" s="652"/>
      <c r="C158" s="97"/>
      <c r="D158" s="99" t="s">
        <v>61</v>
      </c>
      <c r="E158" s="152"/>
      <c r="F158" s="153"/>
      <c r="G158" s="154"/>
      <c r="H158" s="7">
        <f t="shared" si="21"/>
        <v>0</v>
      </c>
      <c r="I158" s="173">
        <f t="shared" si="17"/>
        <v>0</v>
      </c>
      <c r="J158" s="160"/>
      <c r="K158" s="657"/>
      <c r="L158" s="51">
        <f t="shared" si="18"/>
        <v>0</v>
      </c>
      <c r="M158" s="48">
        <f t="shared" si="19"/>
        <v>0</v>
      </c>
      <c r="N158" s="170" t="str">
        <f>IF($C158=$Z$1,R158,R154)</f>
        <v>０</v>
      </c>
      <c r="O158" s="171" t="str">
        <f>IF($C158=$Z$1,S158,S154)</f>
        <v>0</v>
      </c>
      <c r="P158" s="146">
        <f>IF($C158=$Z$1,R160,R156)</f>
        <v>0</v>
      </c>
      <c r="Q158" s="56"/>
      <c r="R158" s="54">
        <f>SUM(V158:AA158)</f>
        <v>0</v>
      </c>
      <c r="S158" s="54">
        <f>AB158</f>
        <v>0</v>
      </c>
      <c r="T158" s="61"/>
      <c r="U158" s="47" t="s">
        <v>71</v>
      </c>
      <c r="V158" s="60">
        <f>SUMIFS($J154:$J163,$E154:$E163,1)*0.9</f>
        <v>0</v>
      </c>
      <c r="W158" s="60">
        <f>SUMIFS($J154:$J163,$E154:$E163,2)*0.9</f>
        <v>0</v>
      </c>
      <c r="X158" s="60">
        <f>SUMIFS($J154:$J163,$E154:$E163,3)*0.9</f>
        <v>0</v>
      </c>
      <c r="Y158" s="60">
        <f>SUMIFS($J154:$J163,$E154:$E163,4)*0.9</f>
        <v>0</v>
      </c>
      <c r="Z158" s="60">
        <f>SUMIFS($J154:$J163,$E154:$E163,5)*0.9</f>
        <v>0</v>
      </c>
      <c r="AA158" s="60">
        <f>SUMIFS($J154:$J163,$E154:$E163,6)*0.9</f>
        <v>0</v>
      </c>
      <c r="AB158" s="53">
        <f>SUM(X158:AA158)</f>
        <v>0</v>
      </c>
    </row>
    <row r="159" spans="1:28" ht="21.75" customHeight="1" thickBot="1" x14ac:dyDescent="0.45">
      <c r="A159" s="142"/>
      <c r="B159" s="652"/>
      <c r="C159" s="97"/>
      <c r="D159" s="99" t="s">
        <v>36</v>
      </c>
      <c r="E159" s="152"/>
      <c r="F159" s="153"/>
      <c r="G159" s="154"/>
      <c r="H159" s="7">
        <f t="shared" si="21"/>
        <v>0</v>
      </c>
      <c r="I159" s="173">
        <f t="shared" si="17"/>
        <v>0</v>
      </c>
      <c r="J159" s="160"/>
      <c r="K159" s="657"/>
      <c r="L159" s="51">
        <f t="shared" si="18"/>
        <v>0</v>
      </c>
      <c r="M159" s="48">
        <f t="shared" si="19"/>
        <v>0</v>
      </c>
      <c r="N159" s="184"/>
      <c r="O159" s="185"/>
      <c r="P159" s="146"/>
      <c r="Q159" s="59"/>
      <c r="R159" s="235">
        <f>ROUNDUP(R158,1)</f>
        <v>0</v>
      </c>
      <c r="S159" s="58">
        <f>ROUNDUP(S158,1)</f>
        <v>0</v>
      </c>
      <c r="T159" s="61"/>
      <c r="U159" s="47" t="s">
        <v>76</v>
      </c>
      <c r="V159" s="61"/>
      <c r="W159" s="61"/>
      <c r="X159" s="73">
        <f>X158/9</f>
        <v>0</v>
      </c>
      <c r="Y159" s="73">
        <f>Y158/6</f>
        <v>0</v>
      </c>
      <c r="Z159" s="73">
        <f>Z158/4</f>
        <v>0</v>
      </c>
      <c r="AA159" s="73">
        <f>AA158/2.5</f>
        <v>0</v>
      </c>
      <c r="AB159" s="20">
        <f>SUM(X159:AA159)</f>
        <v>0</v>
      </c>
    </row>
    <row r="160" spans="1:28" ht="21.75" customHeight="1" thickBot="1" x14ac:dyDescent="0.45">
      <c r="A160" s="142"/>
      <c r="B160" s="652"/>
      <c r="C160" s="97"/>
      <c r="D160" s="99" t="s">
        <v>35</v>
      </c>
      <c r="E160" s="152"/>
      <c r="F160" s="153"/>
      <c r="G160" s="154"/>
      <c r="H160" s="7">
        <f t="shared" si="21"/>
        <v>0</v>
      </c>
      <c r="I160" s="173">
        <f t="shared" si="17"/>
        <v>0</v>
      </c>
      <c r="J160" s="160"/>
      <c r="K160" s="657"/>
      <c r="L160" s="51">
        <f t="shared" si="18"/>
        <v>0</v>
      </c>
      <c r="M160" s="48">
        <f t="shared" si="19"/>
        <v>0</v>
      </c>
      <c r="N160" s="184"/>
      <c r="O160" s="185"/>
      <c r="P160" s="63"/>
      <c r="Q160" s="59"/>
      <c r="R160" s="54">
        <f>ROUND(R158,0)</f>
        <v>0</v>
      </c>
      <c r="S160" s="61"/>
      <c r="T160" s="61"/>
      <c r="U160" s="61"/>
      <c r="V160" s="61"/>
      <c r="W160" s="61"/>
      <c r="X160" s="61"/>
    </row>
    <row r="161" spans="1:28" ht="21.75" customHeight="1" thickBot="1" x14ac:dyDescent="0.45">
      <c r="A161" s="142"/>
      <c r="B161" s="653"/>
      <c r="C161" s="97"/>
      <c r="D161" s="99" t="s">
        <v>80</v>
      </c>
      <c r="E161" s="152"/>
      <c r="F161" s="153"/>
      <c r="G161" s="154"/>
      <c r="H161" s="175">
        <f t="shared" si="21"/>
        <v>0</v>
      </c>
      <c r="I161" s="173">
        <f t="shared" si="17"/>
        <v>0</v>
      </c>
      <c r="J161" s="160"/>
      <c r="K161" s="657"/>
      <c r="L161" s="51">
        <f t="shared" si="18"/>
        <v>0</v>
      </c>
      <c r="M161" s="48">
        <f t="shared" si="19"/>
        <v>0</v>
      </c>
      <c r="N161" s="184"/>
      <c r="O161" s="185"/>
      <c r="P161" s="63"/>
      <c r="Q161" s="59"/>
      <c r="R161" s="61"/>
      <c r="S161" s="61"/>
      <c r="T161" s="61"/>
      <c r="U161" s="61"/>
      <c r="V161" s="61"/>
      <c r="W161" s="61"/>
      <c r="X161" s="61"/>
    </row>
    <row r="162" spans="1:28" ht="21.75" customHeight="1" thickBot="1" x14ac:dyDescent="0.45">
      <c r="A162" s="142"/>
      <c r="B162" s="289"/>
      <c r="C162" s="93"/>
      <c r="D162" s="91"/>
      <c r="E162" s="152"/>
      <c r="F162" s="153"/>
      <c r="G162" s="154"/>
      <c r="H162" s="7">
        <f t="shared" si="21"/>
        <v>0</v>
      </c>
      <c r="I162" s="173">
        <f t="shared" si="17"/>
        <v>0</v>
      </c>
      <c r="J162" s="160"/>
      <c r="K162" s="657"/>
      <c r="L162" s="51">
        <f t="shared" si="18"/>
        <v>0</v>
      </c>
      <c r="M162" s="48">
        <f t="shared" si="19"/>
        <v>0</v>
      </c>
      <c r="N162" s="184"/>
      <c r="O162" s="185"/>
      <c r="P162" s="63"/>
      <c r="Q162" s="59"/>
      <c r="R162" s="45" t="str">
        <f>IF(C157=$Z$1,D157,IF(C158=$Z$1,D158,IF(C159=$Z$1,D159,IF(C160=$Z$1,D160,IF(C161=$Z$1,D161,"")))))</f>
        <v/>
      </c>
      <c r="S162" s="61"/>
      <c r="T162" s="61"/>
      <c r="U162" s="61"/>
      <c r="V162" s="61"/>
      <c r="W162" s="61"/>
      <c r="X162" s="61"/>
    </row>
    <row r="163" spans="1:28" ht="21.75" customHeight="1" thickBot="1" x14ac:dyDescent="0.45">
      <c r="A163" s="143"/>
      <c r="B163" s="290"/>
      <c r="C163" s="95"/>
      <c r="D163" s="96"/>
      <c r="E163" s="155"/>
      <c r="F163" s="156"/>
      <c r="G163" s="157"/>
      <c r="H163" s="8">
        <f t="shared" si="21"/>
        <v>0</v>
      </c>
      <c r="I163" s="174">
        <f t="shared" si="17"/>
        <v>0</v>
      </c>
      <c r="J163" s="161"/>
      <c r="K163" s="658"/>
      <c r="L163" s="52">
        <f t="shared" si="18"/>
        <v>0</v>
      </c>
      <c r="M163" s="49">
        <f t="shared" si="19"/>
        <v>0</v>
      </c>
      <c r="N163" s="186"/>
      <c r="O163" s="187"/>
      <c r="P163" s="64"/>
      <c r="Q163" s="44"/>
      <c r="R163" s="61" t="s">
        <v>73</v>
      </c>
      <c r="S163" s="61" t="s">
        <v>72</v>
      </c>
      <c r="T163" s="61"/>
      <c r="U163" s="61"/>
      <c r="V163" s="61"/>
      <c r="W163" s="61"/>
      <c r="X163" s="46" t="s">
        <v>69</v>
      </c>
    </row>
    <row r="164" spans="1:28" ht="21.75" customHeight="1" thickBot="1" x14ac:dyDescent="0.45">
      <c r="A164" s="233"/>
      <c r="B164" s="286"/>
      <c r="C164" s="148" t="s">
        <v>95</v>
      </c>
      <c r="D164" s="149"/>
      <c r="E164" s="150"/>
      <c r="F164" s="151"/>
      <c r="G164" s="151"/>
      <c r="H164" s="69">
        <f t="shared" si="21"/>
        <v>0</v>
      </c>
      <c r="I164" s="172">
        <f t="shared" si="17"/>
        <v>0</v>
      </c>
      <c r="J164" s="158"/>
      <c r="K164" s="656">
        <f t="shared" ref="K164" si="24">SUM(J164:J173)</f>
        <v>0</v>
      </c>
      <c r="L164" s="50">
        <f t="shared" si="18"/>
        <v>0</v>
      </c>
      <c r="M164" s="11">
        <f t="shared" si="19"/>
        <v>0</v>
      </c>
      <c r="N164" s="182"/>
      <c r="O164" s="183"/>
      <c r="P164" s="62"/>
      <c r="Q164" s="55"/>
      <c r="R164" s="87" t="str">
        <f>IFERROR(SUM('９－１人員配置体制（ＧＨ）その２'!L164:L173)/B166,"０")</f>
        <v>０</v>
      </c>
      <c r="S164" s="87" t="str">
        <f>IFERROR(AB165,"0")</f>
        <v>0</v>
      </c>
      <c r="T164" s="61"/>
      <c r="U164" s="61"/>
      <c r="V164" s="73" t="s">
        <v>74</v>
      </c>
      <c r="W164" s="73" t="s">
        <v>75</v>
      </c>
      <c r="X164" s="73" t="s">
        <v>65</v>
      </c>
      <c r="Y164" s="73" t="s">
        <v>62</v>
      </c>
      <c r="Z164" s="73" t="s">
        <v>63</v>
      </c>
      <c r="AA164" s="73" t="s">
        <v>64</v>
      </c>
    </row>
    <row r="165" spans="1:28" ht="21.75" customHeight="1" thickBot="1" x14ac:dyDescent="0.45">
      <c r="A165" s="142"/>
      <c r="B165" s="287" t="s">
        <v>0</v>
      </c>
      <c r="C165" s="140"/>
      <c r="D165" s="90"/>
      <c r="E165" s="152"/>
      <c r="F165" s="153"/>
      <c r="G165" s="154"/>
      <c r="H165" s="7">
        <f t="shared" si="21"/>
        <v>0</v>
      </c>
      <c r="I165" s="173">
        <f t="shared" si="17"/>
        <v>0</v>
      </c>
      <c r="J165" s="159"/>
      <c r="K165" s="657"/>
      <c r="L165" s="51">
        <f t="shared" si="18"/>
        <v>0</v>
      </c>
      <c r="M165" s="48">
        <f t="shared" si="19"/>
        <v>0</v>
      </c>
      <c r="N165" s="184"/>
      <c r="O165" s="185"/>
      <c r="P165" s="63"/>
      <c r="Q165" s="56"/>
      <c r="R165" s="45">
        <f>ROUNDUP(R164,1)</f>
        <v>0</v>
      </c>
      <c r="S165" s="58">
        <f>ROUNDUP(S164,1)</f>
        <v>0</v>
      </c>
      <c r="T165" s="61"/>
      <c r="U165" s="47" t="s">
        <v>70</v>
      </c>
      <c r="V165" s="60" t="e">
        <f>SUMIFS($M164:$M173,$E164:$E173,1)/$B166</f>
        <v>#DIV/0!</v>
      </c>
      <c r="W165" s="60" t="e">
        <f>SUMIFS($M164:$M173,$E164:$E173,2)/$B166</f>
        <v>#DIV/0!</v>
      </c>
      <c r="X165" s="60" t="e">
        <f>SUMIFS($M164:$M173,$E164:$E173,3)/$B166</f>
        <v>#DIV/0!</v>
      </c>
      <c r="Y165" s="60" t="e">
        <f>SUMIFS($M164:$M173,$E164:$E173,4)/$B166</f>
        <v>#DIV/0!</v>
      </c>
      <c r="Z165" s="60" t="e">
        <f>SUMIFS($M164:$M173,$E164:$E173,5)/$B166</f>
        <v>#DIV/0!</v>
      </c>
      <c r="AA165" s="60" t="e">
        <f>SUMIFS($M164:$M173,$E164:$E173,6)/$B166</f>
        <v>#DIV/0!</v>
      </c>
      <c r="AB165" s="53" t="e">
        <f>SUM(X165:AA165)</f>
        <v>#DIV/0!</v>
      </c>
    </row>
    <row r="166" spans="1:28" ht="21.75" customHeight="1" thickBot="1" x14ac:dyDescent="0.45">
      <c r="A166" s="142"/>
      <c r="B166" s="288"/>
      <c r="C166" s="140"/>
      <c r="D166" s="91"/>
      <c r="E166" s="152"/>
      <c r="F166" s="153"/>
      <c r="G166" s="154"/>
      <c r="H166" s="7">
        <f t="shared" si="21"/>
        <v>0</v>
      </c>
      <c r="I166" s="173">
        <f t="shared" si="17"/>
        <v>0</v>
      </c>
      <c r="J166" s="160"/>
      <c r="K166" s="657"/>
      <c r="L166" s="51">
        <f t="shared" si="18"/>
        <v>0</v>
      </c>
      <c r="M166" s="48">
        <f t="shared" si="19"/>
        <v>0</v>
      </c>
      <c r="N166" s="184"/>
      <c r="O166" s="185"/>
      <c r="P166" s="63"/>
      <c r="Q166" s="59"/>
      <c r="R166" s="45">
        <f>ROUND(R164,0)</f>
        <v>0</v>
      </c>
      <c r="S166" s="61"/>
      <c r="T166" s="61"/>
      <c r="U166" s="61"/>
      <c r="V166" s="61"/>
      <c r="W166" s="47" t="s">
        <v>76</v>
      </c>
      <c r="X166" s="73" t="e">
        <f>X165/9</f>
        <v>#DIV/0!</v>
      </c>
      <c r="Y166" s="73" t="e">
        <f>Y165/6</f>
        <v>#DIV/0!</v>
      </c>
      <c r="Z166" s="73" t="e">
        <f>Z165/4</f>
        <v>#DIV/0!</v>
      </c>
      <c r="AA166" s="73" t="e">
        <f>AA165/2.5</f>
        <v>#DIV/0!</v>
      </c>
      <c r="AB166" s="20" t="e">
        <f>SUM(X166:AA166)</f>
        <v>#DIV/0!</v>
      </c>
    </row>
    <row r="167" spans="1:28" ht="21.75" customHeight="1" thickBot="1" x14ac:dyDescent="0.45">
      <c r="A167" s="142"/>
      <c r="B167" s="651" t="s">
        <v>59</v>
      </c>
      <c r="C167" s="97"/>
      <c r="D167" s="99" t="s">
        <v>60</v>
      </c>
      <c r="E167" s="152"/>
      <c r="F167" s="153"/>
      <c r="G167" s="154"/>
      <c r="H167" s="7">
        <f t="shared" si="21"/>
        <v>0</v>
      </c>
      <c r="I167" s="173">
        <f t="shared" si="17"/>
        <v>0</v>
      </c>
      <c r="J167" s="160"/>
      <c r="K167" s="657"/>
      <c r="L167" s="51">
        <f t="shared" si="18"/>
        <v>0</v>
      </c>
      <c r="M167" s="48">
        <f t="shared" si="19"/>
        <v>0</v>
      </c>
      <c r="N167" s="184"/>
      <c r="O167" s="185"/>
      <c r="P167" s="63"/>
      <c r="Q167" s="56"/>
      <c r="R167" s="61"/>
      <c r="S167" s="61"/>
      <c r="T167" s="61"/>
      <c r="U167" s="61"/>
      <c r="V167" s="61"/>
      <c r="W167" s="61"/>
      <c r="X167" s="61"/>
    </row>
    <row r="168" spans="1:28" ht="21.75" customHeight="1" thickBot="1" x14ac:dyDescent="0.45">
      <c r="A168" s="141" t="str">
        <f>C164</f>
        <v>Ｐ</v>
      </c>
      <c r="B168" s="652"/>
      <c r="C168" s="97"/>
      <c r="D168" s="99" t="s">
        <v>61</v>
      </c>
      <c r="E168" s="152"/>
      <c r="F168" s="153"/>
      <c r="G168" s="154"/>
      <c r="H168" s="7">
        <f t="shared" si="21"/>
        <v>0</v>
      </c>
      <c r="I168" s="173">
        <f t="shared" si="17"/>
        <v>0</v>
      </c>
      <c r="J168" s="160"/>
      <c r="K168" s="657"/>
      <c r="L168" s="51">
        <f t="shared" si="18"/>
        <v>0</v>
      </c>
      <c r="M168" s="48">
        <f t="shared" si="19"/>
        <v>0</v>
      </c>
      <c r="N168" s="170" t="str">
        <f>IF($C168=$Z$1,R168,R164)</f>
        <v>０</v>
      </c>
      <c r="O168" s="171" t="str">
        <f>IF($C168=$Z$1,S168,S164)</f>
        <v>0</v>
      </c>
      <c r="P168" s="146">
        <f>IF($C168=$Z$1,R170,R166)</f>
        <v>0</v>
      </c>
      <c r="Q168" s="56"/>
      <c r="R168" s="54">
        <f>SUM(V168:AA168)</f>
        <v>0</v>
      </c>
      <c r="S168" s="54">
        <f>AB168</f>
        <v>0</v>
      </c>
      <c r="T168" s="61"/>
      <c r="U168" s="47" t="s">
        <v>71</v>
      </c>
      <c r="V168" s="60">
        <f>SUMIFS($J164:$J173,$E164:$E173,1)*0.9</f>
        <v>0</v>
      </c>
      <c r="W168" s="60">
        <f>SUMIFS($J164:$J173,$E164:$E173,2)*0.9</f>
        <v>0</v>
      </c>
      <c r="X168" s="60">
        <f>SUMIFS($J164:$J173,$E164:$E173,3)*0.9</f>
        <v>0</v>
      </c>
      <c r="Y168" s="60">
        <f>SUMIFS($J164:$J173,$E164:$E173,4)*0.9</f>
        <v>0</v>
      </c>
      <c r="Z168" s="60">
        <f>SUMIFS($J164:$J173,$E164:$E173,5)*0.9</f>
        <v>0</v>
      </c>
      <c r="AA168" s="60">
        <f>SUMIFS($J164:$J173,$E164:$E173,6)*0.9</f>
        <v>0</v>
      </c>
      <c r="AB168" s="53">
        <f>SUM(X168:AA168)</f>
        <v>0</v>
      </c>
    </row>
    <row r="169" spans="1:28" ht="21.75" customHeight="1" thickBot="1" x14ac:dyDescent="0.45">
      <c r="A169" s="142"/>
      <c r="B169" s="652"/>
      <c r="C169" s="97"/>
      <c r="D169" s="99" t="s">
        <v>36</v>
      </c>
      <c r="E169" s="152"/>
      <c r="F169" s="153"/>
      <c r="G169" s="154"/>
      <c r="H169" s="7">
        <f t="shared" si="21"/>
        <v>0</v>
      </c>
      <c r="I169" s="173">
        <f t="shared" si="17"/>
        <v>0</v>
      </c>
      <c r="J169" s="160"/>
      <c r="K169" s="657"/>
      <c r="L169" s="51">
        <f t="shared" si="18"/>
        <v>0</v>
      </c>
      <c r="M169" s="48">
        <f t="shared" si="19"/>
        <v>0</v>
      </c>
      <c r="N169" s="184"/>
      <c r="O169" s="185"/>
      <c r="P169" s="146"/>
      <c r="Q169" s="59"/>
      <c r="R169" s="235">
        <f>ROUNDUP(R168,1)</f>
        <v>0</v>
      </c>
      <c r="S169" s="58">
        <f>ROUNDUP(S168,1)</f>
        <v>0</v>
      </c>
      <c r="T169" s="61"/>
      <c r="U169" s="47" t="s">
        <v>76</v>
      </c>
      <c r="V169" s="61"/>
      <c r="W169" s="61"/>
      <c r="X169" s="73">
        <f>X168/9</f>
        <v>0</v>
      </c>
      <c r="Y169" s="73">
        <f>Y168/6</f>
        <v>0</v>
      </c>
      <c r="Z169" s="73">
        <f>Z168/4</f>
        <v>0</v>
      </c>
      <c r="AA169" s="73">
        <f>AA168/2.5</f>
        <v>0</v>
      </c>
      <c r="AB169" s="20">
        <f>SUM(X169:AA169)</f>
        <v>0</v>
      </c>
    </row>
    <row r="170" spans="1:28" ht="21.75" customHeight="1" thickBot="1" x14ac:dyDescent="0.45">
      <c r="A170" s="142"/>
      <c r="B170" s="652"/>
      <c r="C170" s="97"/>
      <c r="D170" s="99" t="s">
        <v>35</v>
      </c>
      <c r="E170" s="152"/>
      <c r="F170" s="153"/>
      <c r="G170" s="154"/>
      <c r="H170" s="7">
        <f t="shared" si="21"/>
        <v>0</v>
      </c>
      <c r="I170" s="173">
        <f t="shared" si="17"/>
        <v>0</v>
      </c>
      <c r="J170" s="160"/>
      <c r="K170" s="657"/>
      <c r="L170" s="51">
        <f t="shared" si="18"/>
        <v>0</v>
      </c>
      <c r="M170" s="48">
        <f t="shared" si="19"/>
        <v>0</v>
      </c>
      <c r="N170" s="184"/>
      <c r="O170" s="185"/>
      <c r="P170" s="63"/>
      <c r="Q170" s="59"/>
      <c r="R170" s="54">
        <f>ROUND(R168,0)</f>
        <v>0</v>
      </c>
      <c r="S170" s="61"/>
      <c r="T170" s="61"/>
      <c r="U170" s="61"/>
      <c r="V170" s="61"/>
      <c r="W170" s="61"/>
      <c r="X170" s="61"/>
    </row>
    <row r="171" spans="1:28" ht="21.75" customHeight="1" thickBot="1" x14ac:dyDescent="0.45">
      <c r="A171" s="142"/>
      <c r="B171" s="653"/>
      <c r="C171" s="97"/>
      <c r="D171" s="99" t="s">
        <v>80</v>
      </c>
      <c r="E171" s="152"/>
      <c r="F171" s="153"/>
      <c r="G171" s="154"/>
      <c r="H171" s="175">
        <f t="shared" si="21"/>
        <v>0</v>
      </c>
      <c r="I171" s="173">
        <f t="shared" si="17"/>
        <v>0</v>
      </c>
      <c r="J171" s="160"/>
      <c r="K171" s="657"/>
      <c r="L171" s="51">
        <f t="shared" si="18"/>
        <v>0</v>
      </c>
      <c r="M171" s="48">
        <f t="shared" si="19"/>
        <v>0</v>
      </c>
      <c r="N171" s="184"/>
      <c r="O171" s="185"/>
      <c r="P171" s="63"/>
      <c r="Q171" s="59"/>
      <c r="R171" s="61"/>
      <c r="S171" s="61"/>
      <c r="T171" s="61"/>
      <c r="U171" s="61"/>
      <c r="V171" s="61"/>
      <c r="W171" s="61"/>
      <c r="X171" s="61"/>
    </row>
    <row r="172" spans="1:28" ht="21.75" customHeight="1" thickBot="1" x14ac:dyDescent="0.45">
      <c r="A172" s="142"/>
      <c r="B172" s="289"/>
      <c r="C172" s="93"/>
      <c r="D172" s="91"/>
      <c r="E172" s="152"/>
      <c r="F172" s="153"/>
      <c r="G172" s="154"/>
      <c r="H172" s="7">
        <f t="shared" si="21"/>
        <v>0</v>
      </c>
      <c r="I172" s="173">
        <f t="shared" si="17"/>
        <v>0</v>
      </c>
      <c r="J172" s="160"/>
      <c r="K172" s="657"/>
      <c r="L172" s="51">
        <f t="shared" si="18"/>
        <v>0</v>
      </c>
      <c r="M172" s="48">
        <f t="shared" si="19"/>
        <v>0</v>
      </c>
      <c r="N172" s="184"/>
      <c r="O172" s="185"/>
      <c r="P172" s="63"/>
      <c r="Q172" s="59"/>
      <c r="R172" s="45" t="str">
        <f>IF(C167=$Z$1,D167,IF(C168=$Z$1,D168,IF(C169=$Z$1,D169,IF(C170=$Z$1,D170,IF(C171=$Z$1,D171,"")))))</f>
        <v/>
      </c>
      <c r="S172" s="61"/>
      <c r="T172" s="61"/>
      <c r="U172" s="61"/>
      <c r="V172" s="61"/>
      <c r="W172" s="61"/>
      <c r="X172" s="61"/>
    </row>
    <row r="173" spans="1:28" ht="21.75" customHeight="1" thickBot="1" x14ac:dyDescent="0.45">
      <c r="A173" s="143"/>
      <c r="B173" s="290"/>
      <c r="C173" s="95"/>
      <c r="D173" s="96"/>
      <c r="E173" s="155"/>
      <c r="F173" s="156"/>
      <c r="G173" s="157"/>
      <c r="H173" s="8">
        <f t="shared" si="21"/>
        <v>0</v>
      </c>
      <c r="I173" s="174">
        <f t="shared" si="17"/>
        <v>0</v>
      </c>
      <c r="J173" s="161"/>
      <c r="K173" s="658"/>
      <c r="L173" s="52">
        <f t="shared" si="18"/>
        <v>0</v>
      </c>
      <c r="M173" s="49">
        <f t="shared" si="19"/>
        <v>0</v>
      </c>
      <c r="N173" s="186"/>
      <c r="O173" s="187"/>
      <c r="P173" s="64"/>
      <c r="Q173" s="44"/>
      <c r="R173" s="61" t="s">
        <v>73</v>
      </c>
      <c r="S173" s="61" t="s">
        <v>72</v>
      </c>
      <c r="T173" s="61"/>
      <c r="U173" s="61"/>
      <c r="V173" s="61"/>
      <c r="W173" s="61"/>
      <c r="X173" s="46" t="s">
        <v>69</v>
      </c>
    </row>
    <row r="174" spans="1:28" ht="21.75" customHeight="1" thickBot="1" x14ac:dyDescent="0.45">
      <c r="A174" s="233"/>
      <c r="B174" s="286"/>
      <c r="C174" s="148" t="s">
        <v>96</v>
      </c>
      <c r="D174" s="149"/>
      <c r="E174" s="150"/>
      <c r="F174" s="151"/>
      <c r="G174" s="151"/>
      <c r="H174" s="69">
        <f t="shared" si="21"/>
        <v>0</v>
      </c>
      <c r="I174" s="172">
        <f t="shared" si="17"/>
        <v>0</v>
      </c>
      <c r="J174" s="158"/>
      <c r="K174" s="656">
        <f t="shared" ref="K174" si="25">SUM(J174:J183)</f>
        <v>0</v>
      </c>
      <c r="L174" s="50">
        <f t="shared" si="18"/>
        <v>0</v>
      </c>
      <c r="M174" s="11">
        <f t="shared" si="19"/>
        <v>0</v>
      </c>
      <c r="N174" s="182"/>
      <c r="O174" s="183"/>
      <c r="P174" s="62"/>
      <c r="Q174" s="55"/>
      <c r="R174" s="87" t="str">
        <f>IFERROR(SUM('９－１人員配置体制（ＧＨ）その２'!L174:L183)/B176,"０")</f>
        <v>０</v>
      </c>
      <c r="S174" s="87" t="str">
        <f>IFERROR(AB175,"0")</f>
        <v>0</v>
      </c>
      <c r="T174" s="61"/>
      <c r="U174" s="61"/>
      <c r="V174" s="73" t="s">
        <v>74</v>
      </c>
      <c r="W174" s="73" t="s">
        <v>75</v>
      </c>
      <c r="X174" s="73" t="s">
        <v>65</v>
      </c>
      <c r="Y174" s="73" t="s">
        <v>62</v>
      </c>
      <c r="Z174" s="73" t="s">
        <v>63</v>
      </c>
      <c r="AA174" s="73" t="s">
        <v>64</v>
      </c>
    </row>
    <row r="175" spans="1:28" ht="21.75" customHeight="1" thickBot="1" x14ac:dyDescent="0.45">
      <c r="A175" s="142"/>
      <c r="B175" s="287" t="s">
        <v>0</v>
      </c>
      <c r="C175" s="140"/>
      <c r="D175" s="90"/>
      <c r="E175" s="152"/>
      <c r="F175" s="153"/>
      <c r="G175" s="154"/>
      <c r="H175" s="7">
        <f t="shared" si="21"/>
        <v>0</v>
      </c>
      <c r="I175" s="173">
        <f t="shared" si="17"/>
        <v>0</v>
      </c>
      <c r="J175" s="159"/>
      <c r="K175" s="657"/>
      <c r="L175" s="51">
        <f t="shared" si="18"/>
        <v>0</v>
      </c>
      <c r="M175" s="48">
        <f t="shared" si="19"/>
        <v>0</v>
      </c>
      <c r="N175" s="184"/>
      <c r="O175" s="185"/>
      <c r="P175" s="63"/>
      <c r="Q175" s="56"/>
      <c r="R175" s="45">
        <f>ROUNDUP(R174,1)</f>
        <v>0</v>
      </c>
      <c r="S175" s="58">
        <f>ROUNDUP(S174,1)</f>
        <v>0</v>
      </c>
      <c r="T175" s="61"/>
      <c r="U175" s="47" t="s">
        <v>70</v>
      </c>
      <c r="V175" s="60" t="e">
        <f>SUMIFS($M174:$M183,$E174:$E183,1)/$B176</f>
        <v>#DIV/0!</v>
      </c>
      <c r="W175" s="60" t="e">
        <f>SUMIFS($M174:$M183,$E174:$E183,2)/$B176</f>
        <v>#DIV/0!</v>
      </c>
      <c r="X175" s="60" t="e">
        <f>SUMIFS($M174:$M183,$E174:$E183,3)/$B176</f>
        <v>#DIV/0!</v>
      </c>
      <c r="Y175" s="60" t="e">
        <f>SUMIFS($M174:$M183,$E174:$E183,4)/$B176</f>
        <v>#DIV/0!</v>
      </c>
      <c r="Z175" s="60" t="e">
        <f>SUMIFS($M174:$M183,$E174:$E183,5)/$B176</f>
        <v>#DIV/0!</v>
      </c>
      <c r="AA175" s="60" t="e">
        <f>SUMIFS($M174:$M183,$E174:$E183,6)/$B176</f>
        <v>#DIV/0!</v>
      </c>
      <c r="AB175" s="53" t="e">
        <f>SUM(X175:AA175)</f>
        <v>#DIV/0!</v>
      </c>
    </row>
    <row r="176" spans="1:28" ht="21.75" customHeight="1" thickBot="1" x14ac:dyDescent="0.45">
      <c r="A176" s="142"/>
      <c r="B176" s="288"/>
      <c r="C176" s="140"/>
      <c r="D176" s="91"/>
      <c r="E176" s="152"/>
      <c r="F176" s="153"/>
      <c r="G176" s="154"/>
      <c r="H176" s="7">
        <f t="shared" si="21"/>
        <v>0</v>
      </c>
      <c r="I176" s="173">
        <f t="shared" si="17"/>
        <v>0</v>
      </c>
      <c r="J176" s="160"/>
      <c r="K176" s="657"/>
      <c r="L176" s="51">
        <f t="shared" si="18"/>
        <v>0</v>
      </c>
      <c r="M176" s="48">
        <f t="shared" si="19"/>
        <v>0</v>
      </c>
      <c r="N176" s="184"/>
      <c r="O176" s="185"/>
      <c r="P176" s="63"/>
      <c r="Q176" s="59"/>
      <c r="R176" s="45">
        <f>ROUND(R174,0)</f>
        <v>0</v>
      </c>
      <c r="S176" s="61"/>
      <c r="T176" s="61"/>
      <c r="U176" s="61"/>
      <c r="V176" s="61"/>
      <c r="W176" s="47" t="s">
        <v>76</v>
      </c>
      <c r="X176" s="73" t="e">
        <f>X175/9</f>
        <v>#DIV/0!</v>
      </c>
      <c r="Y176" s="73" t="e">
        <f>Y175/6</f>
        <v>#DIV/0!</v>
      </c>
      <c r="Z176" s="73" t="e">
        <f>Z175/4</f>
        <v>#DIV/0!</v>
      </c>
      <c r="AA176" s="73" t="e">
        <f>AA175/2.5</f>
        <v>#DIV/0!</v>
      </c>
      <c r="AB176" s="20" t="e">
        <f>SUM(X176:AA176)</f>
        <v>#DIV/0!</v>
      </c>
    </row>
    <row r="177" spans="1:28" ht="21.75" customHeight="1" thickBot="1" x14ac:dyDescent="0.45">
      <c r="A177" s="142"/>
      <c r="B177" s="651" t="s">
        <v>59</v>
      </c>
      <c r="C177" s="97"/>
      <c r="D177" s="99" t="s">
        <v>60</v>
      </c>
      <c r="E177" s="152"/>
      <c r="F177" s="153"/>
      <c r="G177" s="154"/>
      <c r="H177" s="7">
        <f t="shared" si="21"/>
        <v>0</v>
      </c>
      <c r="I177" s="173">
        <f t="shared" si="17"/>
        <v>0</v>
      </c>
      <c r="J177" s="160"/>
      <c r="K177" s="657"/>
      <c r="L177" s="51">
        <f t="shared" si="18"/>
        <v>0</v>
      </c>
      <c r="M177" s="48">
        <f t="shared" si="19"/>
        <v>0</v>
      </c>
      <c r="N177" s="184"/>
      <c r="O177" s="185"/>
      <c r="P177" s="63"/>
      <c r="Q177" s="56"/>
      <c r="R177" s="61"/>
      <c r="S177" s="61"/>
      <c r="T177" s="61"/>
      <c r="U177" s="61"/>
      <c r="V177" s="61"/>
      <c r="W177" s="61"/>
      <c r="X177" s="61"/>
    </row>
    <row r="178" spans="1:28" ht="21.75" customHeight="1" thickBot="1" x14ac:dyDescent="0.45">
      <c r="A178" s="141" t="str">
        <f>C174</f>
        <v>Ｑ</v>
      </c>
      <c r="B178" s="652"/>
      <c r="C178" s="97"/>
      <c r="D178" s="99" t="s">
        <v>61</v>
      </c>
      <c r="E178" s="152"/>
      <c r="F178" s="153"/>
      <c r="G178" s="154"/>
      <c r="H178" s="7">
        <f t="shared" si="21"/>
        <v>0</v>
      </c>
      <c r="I178" s="173">
        <f t="shared" si="17"/>
        <v>0</v>
      </c>
      <c r="J178" s="160"/>
      <c r="K178" s="657"/>
      <c r="L178" s="51">
        <f t="shared" si="18"/>
        <v>0</v>
      </c>
      <c r="M178" s="48">
        <f t="shared" si="19"/>
        <v>0</v>
      </c>
      <c r="N178" s="170" t="str">
        <f>IF($C178=$Z$1,R178,R174)</f>
        <v>０</v>
      </c>
      <c r="O178" s="171" t="str">
        <f>IF($C178=$Z$1,S178,S174)</f>
        <v>0</v>
      </c>
      <c r="P178" s="146">
        <f>IF($C178=$Z$1,R180,R176)</f>
        <v>0</v>
      </c>
      <c r="Q178" s="56"/>
      <c r="R178" s="54">
        <f>SUM(V178:AA178)</f>
        <v>0</v>
      </c>
      <c r="S178" s="54">
        <f>AB178</f>
        <v>0</v>
      </c>
      <c r="T178" s="61"/>
      <c r="U178" s="47" t="s">
        <v>71</v>
      </c>
      <c r="V178" s="60">
        <f>SUMIFS($J174:$J183,$E174:$E183,1)*0.9</f>
        <v>0</v>
      </c>
      <c r="W178" s="60">
        <f>SUMIFS($J174:$J183,$E174:$E183,2)*0.9</f>
        <v>0</v>
      </c>
      <c r="X178" s="60">
        <f>SUMIFS($J174:$J183,$E174:$E183,3)*0.9</f>
        <v>0</v>
      </c>
      <c r="Y178" s="60">
        <f>SUMIFS($J174:$J183,$E174:$E183,4)*0.9</f>
        <v>0</v>
      </c>
      <c r="Z178" s="60">
        <f>SUMIFS($J174:$J183,$E174:$E183,5)*0.9</f>
        <v>0</v>
      </c>
      <c r="AA178" s="60">
        <f>SUMIFS($J174:$J183,$E174:$E183,6)*0.9</f>
        <v>0</v>
      </c>
      <c r="AB178" s="53">
        <f>SUM(X178:AA178)</f>
        <v>0</v>
      </c>
    </row>
    <row r="179" spans="1:28" ht="21.75" customHeight="1" thickBot="1" x14ac:dyDescent="0.45">
      <c r="A179" s="142"/>
      <c r="B179" s="652"/>
      <c r="C179" s="97"/>
      <c r="D179" s="99" t="s">
        <v>36</v>
      </c>
      <c r="E179" s="152"/>
      <c r="F179" s="153"/>
      <c r="G179" s="154"/>
      <c r="H179" s="7">
        <f t="shared" si="21"/>
        <v>0</v>
      </c>
      <c r="I179" s="173">
        <f t="shared" si="17"/>
        <v>0</v>
      </c>
      <c r="J179" s="160"/>
      <c r="K179" s="657"/>
      <c r="L179" s="51">
        <f t="shared" si="18"/>
        <v>0</v>
      </c>
      <c r="M179" s="48">
        <f t="shared" si="19"/>
        <v>0</v>
      </c>
      <c r="N179" s="184"/>
      <c r="O179" s="185"/>
      <c r="P179" s="146"/>
      <c r="Q179" s="59"/>
      <c r="R179" s="235">
        <f>ROUNDUP(R178,1)</f>
        <v>0</v>
      </c>
      <c r="S179" s="58">
        <f>ROUNDUP(S178,1)</f>
        <v>0</v>
      </c>
      <c r="T179" s="61"/>
      <c r="U179" s="47" t="s">
        <v>76</v>
      </c>
      <c r="V179" s="61"/>
      <c r="W179" s="61"/>
      <c r="X179" s="73">
        <f>X178/9</f>
        <v>0</v>
      </c>
      <c r="Y179" s="73">
        <f>Y178/6</f>
        <v>0</v>
      </c>
      <c r="Z179" s="73">
        <f>Z178/4</f>
        <v>0</v>
      </c>
      <c r="AA179" s="73">
        <f>AA178/2.5</f>
        <v>0</v>
      </c>
      <c r="AB179" s="20">
        <f>SUM(X179:AA179)</f>
        <v>0</v>
      </c>
    </row>
    <row r="180" spans="1:28" ht="21.75" customHeight="1" thickBot="1" x14ac:dyDescent="0.45">
      <c r="A180" s="142"/>
      <c r="B180" s="652"/>
      <c r="C180" s="97"/>
      <c r="D180" s="99" t="s">
        <v>35</v>
      </c>
      <c r="E180" s="152"/>
      <c r="F180" s="153"/>
      <c r="G180" s="154"/>
      <c r="H180" s="7">
        <f t="shared" si="21"/>
        <v>0</v>
      </c>
      <c r="I180" s="173">
        <f t="shared" si="17"/>
        <v>0</v>
      </c>
      <c r="J180" s="160"/>
      <c r="K180" s="657"/>
      <c r="L180" s="51">
        <f t="shared" si="18"/>
        <v>0</v>
      </c>
      <c r="M180" s="48">
        <f t="shared" si="19"/>
        <v>0</v>
      </c>
      <c r="N180" s="184"/>
      <c r="O180" s="185"/>
      <c r="P180" s="63"/>
      <c r="Q180" s="59"/>
      <c r="R180" s="54">
        <f>ROUND(R178,0)</f>
        <v>0</v>
      </c>
      <c r="S180" s="61"/>
      <c r="T180" s="61"/>
      <c r="U180" s="61"/>
      <c r="V180" s="61"/>
      <c r="W180" s="61"/>
      <c r="X180" s="61"/>
    </row>
    <row r="181" spans="1:28" ht="21.75" customHeight="1" thickBot="1" x14ac:dyDescent="0.45">
      <c r="A181" s="142"/>
      <c r="B181" s="653"/>
      <c r="C181" s="97"/>
      <c r="D181" s="99" t="s">
        <v>80</v>
      </c>
      <c r="E181" s="152"/>
      <c r="F181" s="153"/>
      <c r="G181" s="154"/>
      <c r="H181" s="175">
        <f t="shared" si="21"/>
        <v>0</v>
      </c>
      <c r="I181" s="173">
        <f t="shared" si="17"/>
        <v>0</v>
      </c>
      <c r="J181" s="160"/>
      <c r="K181" s="657"/>
      <c r="L181" s="51">
        <f t="shared" si="18"/>
        <v>0</v>
      </c>
      <c r="M181" s="48">
        <f t="shared" si="19"/>
        <v>0</v>
      </c>
      <c r="N181" s="184"/>
      <c r="O181" s="185"/>
      <c r="P181" s="63"/>
      <c r="Q181" s="59"/>
      <c r="R181" s="61"/>
      <c r="S181" s="61"/>
      <c r="T181" s="61"/>
      <c r="U181" s="61"/>
      <c r="V181" s="61"/>
      <c r="W181" s="61"/>
      <c r="X181" s="61"/>
    </row>
    <row r="182" spans="1:28" ht="21.75" customHeight="1" thickBot="1" x14ac:dyDescent="0.45">
      <c r="A182" s="142"/>
      <c r="B182" s="289"/>
      <c r="C182" s="93"/>
      <c r="D182" s="91"/>
      <c r="E182" s="152"/>
      <c r="F182" s="153"/>
      <c r="G182" s="154"/>
      <c r="H182" s="7">
        <f t="shared" si="21"/>
        <v>0</v>
      </c>
      <c r="I182" s="173">
        <f t="shared" si="17"/>
        <v>0</v>
      </c>
      <c r="J182" s="160"/>
      <c r="K182" s="657"/>
      <c r="L182" s="51">
        <f t="shared" si="18"/>
        <v>0</v>
      </c>
      <c r="M182" s="48">
        <f t="shared" si="19"/>
        <v>0</v>
      </c>
      <c r="N182" s="184"/>
      <c r="O182" s="185"/>
      <c r="P182" s="63"/>
      <c r="Q182" s="59"/>
      <c r="R182" s="45" t="str">
        <f>IF(C177=$Z$1,D177,IF(C178=$Z$1,D178,IF(C179=$Z$1,D179,IF(C180=$Z$1,D180,IF(C181=$Z$1,D181,"")))))</f>
        <v/>
      </c>
      <c r="S182" s="61"/>
      <c r="T182" s="61"/>
      <c r="U182" s="61"/>
      <c r="V182" s="61"/>
      <c r="W182" s="61"/>
      <c r="X182" s="61"/>
    </row>
    <row r="183" spans="1:28" ht="21.75" customHeight="1" thickBot="1" x14ac:dyDescent="0.45">
      <c r="A183" s="143"/>
      <c r="B183" s="290"/>
      <c r="C183" s="95"/>
      <c r="D183" s="96"/>
      <c r="E183" s="155"/>
      <c r="F183" s="156"/>
      <c r="G183" s="157"/>
      <c r="H183" s="8">
        <f t="shared" si="21"/>
        <v>0</v>
      </c>
      <c r="I183" s="174">
        <f t="shared" si="17"/>
        <v>0</v>
      </c>
      <c r="J183" s="161"/>
      <c r="K183" s="658"/>
      <c r="L183" s="52">
        <f t="shared" si="18"/>
        <v>0</v>
      </c>
      <c r="M183" s="49">
        <f t="shared" si="19"/>
        <v>0</v>
      </c>
      <c r="N183" s="186"/>
      <c r="O183" s="187"/>
      <c r="P183" s="64"/>
      <c r="Q183" s="44"/>
      <c r="R183" s="61" t="s">
        <v>73</v>
      </c>
      <c r="S183" s="61" t="s">
        <v>72</v>
      </c>
      <c r="T183" s="61"/>
      <c r="U183" s="61"/>
      <c r="V183" s="61"/>
      <c r="W183" s="61"/>
      <c r="X183" s="46" t="s">
        <v>69</v>
      </c>
    </row>
    <row r="184" spans="1:28" ht="21.75" customHeight="1" thickBot="1" x14ac:dyDescent="0.45">
      <c r="A184" s="233"/>
      <c r="B184" s="286"/>
      <c r="C184" s="148" t="s">
        <v>37</v>
      </c>
      <c r="D184" s="149"/>
      <c r="E184" s="150"/>
      <c r="F184" s="151"/>
      <c r="G184" s="151"/>
      <c r="H184" s="69">
        <f t="shared" si="21"/>
        <v>0</v>
      </c>
      <c r="I184" s="172">
        <f t="shared" si="17"/>
        <v>0</v>
      </c>
      <c r="J184" s="158"/>
      <c r="K184" s="656">
        <f t="shared" ref="K184" si="26">SUM(J184:J193)</f>
        <v>0</v>
      </c>
      <c r="L184" s="50">
        <f t="shared" si="18"/>
        <v>0</v>
      </c>
      <c r="M184" s="11">
        <f t="shared" si="19"/>
        <v>0</v>
      </c>
      <c r="N184" s="182"/>
      <c r="O184" s="183"/>
      <c r="P184" s="62"/>
      <c r="Q184" s="55"/>
      <c r="R184" s="87" t="str">
        <f>IFERROR(SUM('９－１人員配置体制（ＧＨ）その２'!L184:L193)/B186,"０")</f>
        <v>０</v>
      </c>
      <c r="S184" s="87" t="str">
        <f>IFERROR(AB185,"0")</f>
        <v>0</v>
      </c>
      <c r="T184" s="61"/>
      <c r="U184" s="61"/>
      <c r="V184" s="73" t="s">
        <v>74</v>
      </c>
      <c r="W184" s="73" t="s">
        <v>75</v>
      </c>
      <c r="X184" s="73" t="s">
        <v>65</v>
      </c>
      <c r="Y184" s="73" t="s">
        <v>62</v>
      </c>
      <c r="Z184" s="73" t="s">
        <v>63</v>
      </c>
      <c r="AA184" s="73" t="s">
        <v>64</v>
      </c>
    </row>
    <row r="185" spans="1:28" ht="21.75" customHeight="1" thickBot="1" x14ac:dyDescent="0.45">
      <c r="A185" s="142"/>
      <c r="B185" s="287" t="s">
        <v>0</v>
      </c>
      <c r="C185" s="140"/>
      <c r="D185" s="90"/>
      <c r="E185" s="152"/>
      <c r="F185" s="153"/>
      <c r="G185" s="154"/>
      <c r="H185" s="7">
        <f t="shared" si="21"/>
        <v>0</v>
      </c>
      <c r="I185" s="173">
        <f t="shared" si="17"/>
        <v>0</v>
      </c>
      <c r="J185" s="159"/>
      <c r="K185" s="657"/>
      <c r="L185" s="51">
        <f t="shared" si="18"/>
        <v>0</v>
      </c>
      <c r="M185" s="48">
        <f t="shared" si="19"/>
        <v>0</v>
      </c>
      <c r="N185" s="184"/>
      <c r="O185" s="185"/>
      <c r="P185" s="63"/>
      <c r="Q185" s="56"/>
      <c r="R185" s="45">
        <f>ROUNDUP(R184,1)</f>
        <v>0</v>
      </c>
      <c r="S185" s="58">
        <f>ROUNDUP(S184,1)</f>
        <v>0</v>
      </c>
      <c r="T185" s="61"/>
      <c r="U185" s="47" t="s">
        <v>70</v>
      </c>
      <c r="V185" s="60" t="e">
        <f>SUMIFS($M184:$M193,$E184:$E193,1)/$B186</f>
        <v>#DIV/0!</v>
      </c>
      <c r="W185" s="60" t="e">
        <f>SUMIFS($M184:$M193,$E184:$E193,2)/$B186</f>
        <v>#DIV/0!</v>
      </c>
      <c r="X185" s="60" t="e">
        <f>SUMIFS($M184:$M193,$E184:$E193,3)/$B186</f>
        <v>#DIV/0!</v>
      </c>
      <c r="Y185" s="60" t="e">
        <f>SUMIFS($M184:$M193,$E184:$E193,4)/$B186</f>
        <v>#DIV/0!</v>
      </c>
      <c r="Z185" s="60" t="e">
        <f>SUMIFS($M184:$M193,$E184:$E193,5)/$B186</f>
        <v>#DIV/0!</v>
      </c>
      <c r="AA185" s="60" t="e">
        <f>SUMIFS($M184:$M193,$E184:$E193,6)/$B186</f>
        <v>#DIV/0!</v>
      </c>
      <c r="AB185" s="53" t="e">
        <f>SUM(X185:AA185)</f>
        <v>#DIV/0!</v>
      </c>
    </row>
    <row r="186" spans="1:28" ht="21.75" customHeight="1" thickBot="1" x14ac:dyDescent="0.45">
      <c r="A186" s="142"/>
      <c r="B186" s="288"/>
      <c r="C186" s="140"/>
      <c r="D186" s="91"/>
      <c r="E186" s="152"/>
      <c r="F186" s="153"/>
      <c r="G186" s="154"/>
      <c r="H186" s="7">
        <f t="shared" si="21"/>
        <v>0</v>
      </c>
      <c r="I186" s="173">
        <f t="shared" si="17"/>
        <v>0</v>
      </c>
      <c r="J186" s="160"/>
      <c r="K186" s="657"/>
      <c r="L186" s="51">
        <f t="shared" si="18"/>
        <v>0</v>
      </c>
      <c r="M186" s="48">
        <f t="shared" si="19"/>
        <v>0</v>
      </c>
      <c r="N186" s="184"/>
      <c r="O186" s="185"/>
      <c r="P186" s="63"/>
      <c r="Q186" s="59"/>
      <c r="R186" s="45">
        <f>ROUND(R184,0)</f>
        <v>0</v>
      </c>
      <c r="S186" s="61"/>
      <c r="T186" s="61"/>
      <c r="U186" s="61"/>
      <c r="V186" s="61"/>
      <c r="W186" s="47" t="s">
        <v>76</v>
      </c>
      <c r="X186" s="73" t="e">
        <f>X185/9</f>
        <v>#DIV/0!</v>
      </c>
      <c r="Y186" s="73" t="e">
        <f>Y185/6</f>
        <v>#DIV/0!</v>
      </c>
      <c r="Z186" s="73" t="e">
        <f>Z185/4</f>
        <v>#DIV/0!</v>
      </c>
      <c r="AA186" s="73" t="e">
        <f>AA185/2.5</f>
        <v>#DIV/0!</v>
      </c>
      <c r="AB186" s="20" t="e">
        <f>SUM(X186:AA186)</f>
        <v>#DIV/0!</v>
      </c>
    </row>
    <row r="187" spans="1:28" ht="21.75" customHeight="1" thickBot="1" x14ac:dyDescent="0.45">
      <c r="A187" s="142"/>
      <c r="B187" s="651" t="s">
        <v>59</v>
      </c>
      <c r="C187" s="97"/>
      <c r="D187" s="99" t="s">
        <v>60</v>
      </c>
      <c r="E187" s="152"/>
      <c r="F187" s="153"/>
      <c r="G187" s="154"/>
      <c r="H187" s="7">
        <f t="shared" si="21"/>
        <v>0</v>
      </c>
      <c r="I187" s="173">
        <f t="shared" si="17"/>
        <v>0</v>
      </c>
      <c r="J187" s="160"/>
      <c r="K187" s="657"/>
      <c r="L187" s="51">
        <f t="shared" si="18"/>
        <v>0</v>
      </c>
      <c r="M187" s="48">
        <f t="shared" si="19"/>
        <v>0</v>
      </c>
      <c r="N187" s="184"/>
      <c r="O187" s="185"/>
      <c r="P187" s="63"/>
      <c r="Q187" s="56"/>
      <c r="R187" s="61"/>
      <c r="S187" s="61"/>
      <c r="T187" s="61"/>
      <c r="U187" s="61"/>
      <c r="V187" s="61"/>
      <c r="W187" s="61"/>
      <c r="X187" s="61"/>
    </row>
    <row r="188" spans="1:28" ht="21.75" customHeight="1" thickBot="1" x14ac:dyDescent="0.45">
      <c r="A188" s="141" t="str">
        <f>C184</f>
        <v>Ｒ</v>
      </c>
      <c r="B188" s="652"/>
      <c r="C188" s="97"/>
      <c r="D188" s="99" t="s">
        <v>61</v>
      </c>
      <c r="E188" s="152"/>
      <c r="F188" s="153"/>
      <c r="G188" s="154"/>
      <c r="H188" s="7">
        <f t="shared" si="21"/>
        <v>0</v>
      </c>
      <c r="I188" s="173">
        <f t="shared" si="17"/>
        <v>0</v>
      </c>
      <c r="J188" s="160"/>
      <c r="K188" s="657"/>
      <c r="L188" s="51">
        <f t="shared" si="18"/>
        <v>0</v>
      </c>
      <c r="M188" s="48">
        <f t="shared" si="19"/>
        <v>0</v>
      </c>
      <c r="N188" s="170" t="str">
        <f>IF($C188=$Z$1,R188,R184)</f>
        <v>０</v>
      </c>
      <c r="O188" s="171" t="str">
        <f>IF($C188=$Z$1,S188,S184)</f>
        <v>0</v>
      </c>
      <c r="P188" s="146">
        <f>IF($C188=$Z$1,R190,R186)</f>
        <v>0</v>
      </c>
      <c r="Q188" s="56"/>
      <c r="R188" s="54">
        <f>SUM(V188:AA188)</f>
        <v>0</v>
      </c>
      <c r="S188" s="54">
        <f>AB188</f>
        <v>0</v>
      </c>
      <c r="T188" s="61"/>
      <c r="U188" s="47" t="s">
        <v>71</v>
      </c>
      <c r="V188" s="60">
        <f>SUMIFS($J184:$J193,$E184:$E193,1)*0.9</f>
        <v>0</v>
      </c>
      <c r="W188" s="60">
        <f>SUMIFS($J184:$J193,$E184:$E193,2)*0.9</f>
        <v>0</v>
      </c>
      <c r="X188" s="60">
        <f>SUMIFS($J184:$J193,$E184:$E193,3)*0.9</f>
        <v>0</v>
      </c>
      <c r="Y188" s="60">
        <f>SUMIFS($J184:$J193,$E184:$E193,4)*0.9</f>
        <v>0</v>
      </c>
      <c r="Z188" s="60">
        <f>SUMIFS($J184:$J193,$E184:$E193,5)*0.9</f>
        <v>0</v>
      </c>
      <c r="AA188" s="60">
        <f>SUMIFS($J184:$J193,$E184:$E193,6)*0.9</f>
        <v>0</v>
      </c>
      <c r="AB188" s="53">
        <f>SUM(X188:AA188)</f>
        <v>0</v>
      </c>
    </row>
    <row r="189" spans="1:28" ht="21.75" customHeight="1" thickBot="1" x14ac:dyDescent="0.45">
      <c r="A189" s="142"/>
      <c r="B189" s="652"/>
      <c r="C189" s="97"/>
      <c r="D189" s="99" t="s">
        <v>36</v>
      </c>
      <c r="E189" s="152"/>
      <c r="F189" s="153"/>
      <c r="G189" s="154"/>
      <c r="H189" s="7">
        <f t="shared" si="21"/>
        <v>0</v>
      </c>
      <c r="I189" s="173">
        <f t="shared" si="17"/>
        <v>0</v>
      </c>
      <c r="J189" s="160"/>
      <c r="K189" s="657"/>
      <c r="L189" s="51">
        <f t="shared" si="18"/>
        <v>0</v>
      </c>
      <c r="M189" s="48">
        <f t="shared" si="19"/>
        <v>0</v>
      </c>
      <c r="N189" s="184"/>
      <c r="O189" s="185"/>
      <c r="P189" s="146"/>
      <c r="Q189" s="59"/>
      <c r="R189" s="235">
        <f>ROUNDUP(R188,1)</f>
        <v>0</v>
      </c>
      <c r="S189" s="58">
        <f>ROUNDUP(S188,1)</f>
        <v>0</v>
      </c>
      <c r="T189" s="61"/>
      <c r="U189" s="47" t="s">
        <v>76</v>
      </c>
      <c r="V189" s="61"/>
      <c r="W189" s="61"/>
      <c r="X189" s="73">
        <f>X188/9</f>
        <v>0</v>
      </c>
      <c r="Y189" s="73">
        <f>Y188/6</f>
        <v>0</v>
      </c>
      <c r="Z189" s="73">
        <f>Z188/4</f>
        <v>0</v>
      </c>
      <c r="AA189" s="73">
        <f>AA188/2.5</f>
        <v>0</v>
      </c>
      <c r="AB189" s="20">
        <f>SUM(X189:AA189)</f>
        <v>0</v>
      </c>
    </row>
    <row r="190" spans="1:28" ht="21.75" customHeight="1" thickBot="1" x14ac:dyDescent="0.45">
      <c r="A190" s="142"/>
      <c r="B190" s="652"/>
      <c r="C190" s="97"/>
      <c r="D190" s="99" t="s">
        <v>35</v>
      </c>
      <c r="E190" s="152"/>
      <c r="F190" s="153"/>
      <c r="G190" s="154"/>
      <c r="H190" s="7">
        <f t="shared" si="21"/>
        <v>0</v>
      </c>
      <c r="I190" s="173">
        <f t="shared" si="17"/>
        <v>0</v>
      </c>
      <c r="J190" s="160"/>
      <c r="K190" s="657"/>
      <c r="L190" s="51">
        <f t="shared" si="18"/>
        <v>0</v>
      </c>
      <c r="M190" s="48">
        <f t="shared" si="19"/>
        <v>0</v>
      </c>
      <c r="N190" s="184"/>
      <c r="O190" s="185"/>
      <c r="P190" s="63"/>
      <c r="Q190" s="59"/>
      <c r="R190" s="54">
        <f>ROUND(R188,0)</f>
        <v>0</v>
      </c>
      <c r="S190" s="61"/>
      <c r="T190" s="61"/>
      <c r="U190" s="61"/>
      <c r="V190" s="61"/>
      <c r="W190" s="61"/>
      <c r="X190" s="61"/>
    </row>
    <row r="191" spans="1:28" ht="21.75" customHeight="1" thickBot="1" x14ac:dyDescent="0.45">
      <c r="A191" s="142"/>
      <c r="B191" s="653"/>
      <c r="C191" s="97"/>
      <c r="D191" s="99" t="s">
        <v>80</v>
      </c>
      <c r="E191" s="152"/>
      <c r="F191" s="153"/>
      <c r="G191" s="154"/>
      <c r="H191" s="175">
        <f t="shared" si="21"/>
        <v>0</v>
      </c>
      <c r="I191" s="173">
        <f t="shared" ref="I191:I233" si="27">G191/2</f>
        <v>0</v>
      </c>
      <c r="J191" s="160"/>
      <c r="K191" s="657"/>
      <c r="L191" s="51">
        <f t="shared" ref="L191:L233" si="28">G191*J191</f>
        <v>0</v>
      </c>
      <c r="M191" s="48">
        <f t="shared" ref="M191:M233" si="29">H191*J191</f>
        <v>0</v>
      </c>
      <c r="N191" s="184"/>
      <c r="O191" s="185"/>
      <c r="P191" s="63"/>
      <c r="Q191" s="59"/>
      <c r="R191" s="61"/>
      <c r="S191" s="61"/>
      <c r="T191" s="61"/>
      <c r="U191" s="61"/>
      <c r="V191" s="61"/>
      <c r="W191" s="61"/>
      <c r="X191" s="61"/>
    </row>
    <row r="192" spans="1:28" ht="21.75" customHeight="1" thickBot="1" x14ac:dyDescent="0.45">
      <c r="A192" s="142"/>
      <c r="B192" s="289"/>
      <c r="C192" s="93"/>
      <c r="D192" s="91"/>
      <c r="E192" s="152"/>
      <c r="F192" s="153"/>
      <c r="G192" s="154"/>
      <c r="H192" s="7">
        <f t="shared" si="21"/>
        <v>0</v>
      </c>
      <c r="I192" s="173">
        <f t="shared" si="27"/>
        <v>0</v>
      </c>
      <c r="J192" s="160"/>
      <c r="K192" s="657"/>
      <c r="L192" s="51">
        <f t="shared" si="28"/>
        <v>0</v>
      </c>
      <c r="M192" s="48">
        <f t="shared" si="29"/>
        <v>0</v>
      </c>
      <c r="N192" s="184"/>
      <c r="O192" s="185"/>
      <c r="P192" s="63"/>
      <c r="Q192" s="59"/>
      <c r="R192" s="45" t="str">
        <f>IF(C187=$Z$1,D187,IF(C188=$Z$1,D188,IF(C189=$Z$1,D189,IF(C190=$Z$1,D190,IF(C191=$Z$1,D191,"")))))</f>
        <v/>
      </c>
      <c r="S192" s="61"/>
      <c r="T192" s="61"/>
      <c r="U192" s="61"/>
      <c r="V192" s="61"/>
      <c r="W192" s="61"/>
      <c r="X192" s="61"/>
    </row>
    <row r="193" spans="1:28" ht="21.75" customHeight="1" thickBot="1" x14ac:dyDescent="0.45">
      <c r="A193" s="143"/>
      <c r="B193" s="290"/>
      <c r="C193" s="95"/>
      <c r="D193" s="96"/>
      <c r="E193" s="155"/>
      <c r="F193" s="156"/>
      <c r="G193" s="157"/>
      <c r="H193" s="8">
        <f t="shared" si="21"/>
        <v>0</v>
      </c>
      <c r="I193" s="174">
        <f t="shared" si="27"/>
        <v>0</v>
      </c>
      <c r="J193" s="161"/>
      <c r="K193" s="658"/>
      <c r="L193" s="52">
        <f t="shared" si="28"/>
        <v>0</v>
      </c>
      <c r="M193" s="49">
        <f t="shared" si="29"/>
        <v>0</v>
      </c>
      <c r="N193" s="186"/>
      <c r="O193" s="187"/>
      <c r="P193" s="64"/>
      <c r="Q193" s="44"/>
      <c r="R193" s="61" t="s">
        <v>73</v>
      </c>
      <c r="S193" s="61" t="s">
        <v>72</v>
      </c>
      <c r="T193" s="61"/>
      <c r="U193" s="61"/>
      <c r="V193" s="61"/>
      <c r="W193" s="61"/>
      <c r="X193" s="46" t="s">
        <v>69</v>
      </c>
    </row>
    <row r="194" spans="1:28" ht="21.75" customHeight="1" thickBot="1" x14ac:dyDescent="0.45">
      <c r="A194" s="233"/>
      <c r="B194" s="286"/>
      <c r="C194" s="148" t="s">
        <v>97</v>
      </c>
      <c r="D194" s="149"/>
      <c r="E194" s="150"/>
      <c r="F194" s="151"/>
      <c r="G194" s="151"/>
      <c r="H194" s="69">
        <f t="shared" si="21"/>
        <v>0</v>
      </c>
      <c r="I194" s="172">
        <f t="shared" si="27"/>
        <v>0</v>
      </c>
      <c r="J194" s="158"/>
      <c r="K194" s="656">
        <f t="shared" ref="K194" si="30">SUM(J194:J203)</f>
        <v>0</v>
      </c>
      <c r="L194" s="50">
        <f t="shared" si="28"/>
        <v>0</v>
      </c>
      <c r="M194" s="11">
        <f t="shared" si="29"/>
        <v>0</v>
      </c>
      <c r="N194" s="182"/>
      <c r="O194" s="183"/>
      <c r="P194" s="62"/>
      <c r="Q194" s="55"/>
      <c r="R194" s="87" t="str">
        <f>IFERROR(SUM('９－１人員配置体制（ＧＨ）その２'!L194:L203)/B196,"０")</f>
        <v>０</v>
      </c>
      <c r="S194" s="87" t="str">
        <f>IFERROR(AB195,"0")</f>
        <v>0</v>
      </c>
      <c r="T194" s="61"/>
      <c r="U194" s="61"/>
      <c r="V194" s="73" t="s">
        <v>74</v>
      </c>
      <c r="W194" s="73" t="s">
        <v>75</v>
      </c>
      <c r="X194" s="73" t="s">
        <v>65</v>
      </c>
      <c r="Y194" s="73" t="s">
        <v>62</v>
      </c>
      <c r="Z194" s="73" t="s">
        <v>63</v>
      </c>
      <c r="AA194" s="73" t="s">
        <v>64</v>
      </c>
    </row>
    <row r="195" spans="1:28" ht="21.75" customHeight="1" thickBot="1" x14ac:dyDescent="0.45">
      <c r="A195" s="142"/>
      <c r="B195" s="287" t="s">
        <v>0</v>
      </c>
      <c r="C195" s="140"/>
      <c r="D195" s="90"/>
      <c r="E195" s="152"/>
      <c r="F195" s="153"/>
      <c r="G195" s="154"/>
      <c r="H195" s="7">
        <f t="shared" si="21"/>
        <v>0</v>
      </c>
      <c r="I195" s="173">
        <f t="shared" si="27"/>
        <v>0</v>
      </c>
      <c r="J195" s="159"/>
      <c r="K195" s="657"/>
      <c r="L195" s="51">
        <f t="shared" si="28"/>
        <v>0</v>
      </c>
      <c r="M195" s="48">
        <f t="shared" si="29"/>
        <v>0</v>
      </c>
      <c r="N195" s="184"/>
      <c r="O195" s="185"/>
      <c r="P195" s="63"/>
      <c r="Q195" s="56"/>
      <c r="R195" s="45">
        <f>ROUNDUP(R194,1)</f>
        <v>0</v>
      </c>
      <c r="S195" s="58">
        <f>ROUNDUP(S194,1)</f>
        <v>0</v>
      </c>
      <c r="T195" s="61"/>
      <c r="U195" s="47" t="s">
        <v>70</v>
      </c>
      <c r="V195" s="60" t="e">
        <f>SUMIFS($M194:$M203,$E194:$E203,1)/$B196</f>
        <v>#DIV/0!</v>
      </c>
      <c r="W195" s="60" t="e">
        <f>SUMIFS($M194:$M203,$E194:$E203,2)/$B196</f>
        <v>#DIV/0!</v>
      </c>
      <c r="X195" s="60" t="e">
        <f>SUMIFS($M194:$M203,$E194:$E203,3)/$B196</f>
        <v>#DIV/0!</v>
      </c>
      <c r="Y195" s="60" t="e">
        <f>SUMIFS($M194:$M203,$E194:$E203,4)/$B196</f>
        <v>#DIV/0!</v>
      </c>
      <c r="Z195" s="60" t="e">
        <f>SUMIFS($M194:$M203,$E194:$E203,5)/$B196</f>
        <v>#DIV/0!</v>
      </c>
      <c r="AA195" s="60" t="e">
        <f>SUMIFS($M194:$M203,$E194:$E203,6)/$B196</f>
        <v>#DIV/0!</v>
      </c>
      <c r="AB195" s="53" t="e">
        <f>SUM(X195:AA195)</f>
        <v>#DIV/0!</v>
      </c>
    </row>
    <row r="196" spans="1:28" ht="21.75" customHeight="1" thickBot="1" x14ac:dyDescent="0.45">
      <c r="A196" s="142"/>
      <c r="B196" s="288"/>
      <c r="C196" s="140"/>
      <c r="D196" s="91"/>
      <c r="E196" s="152"/>
      <c r="F196" s="153"/>
      <c r="G196" s="154"/>
      <c r="H196" s="7">
        <f t="shared" si="21"/>
        <v>0</v>
      </c>
      <c r="I196" s="173">
        <f t="shared" si="27"/>
        <v>0</v>
      </c>
      <c r="J196" s="160"/>
      <c r="K196" s="657"/>
      <c r="L196" s="51">
        <f t="shared" si="28"/>
        <v>0</v>
      </c>
      <c r="M196" s="48">
        <f t="shared" si="29"/>
        <v>0</v>
      </c>
      <c r="N196" s="184"/>
      <c r="O196" s="185"/>
      <c r="P196" s="63"/>
      <c r="Q196" s="59"/>
      <c r="R196" s="45">
        <f>ROUND(R194,0)</f>
        <v>0</v>
      </c>
      <c r="S196" s="61"/>
      <c r="T196" s="61"/>
      <c r="U196" s="61"/>
      <c r="V196" s="61"/>
      <c r="W196" s="47" t="s">
        <v>76</v>
      </c>
      <c r="X196" s="73" t="e">
        <f>X195/9</f>
        <v>#DIV/0!</v>
      </c>
      <c r="Y196" s="73" t="e">
        <f>Y195/6</f>
        <v>#DIV/0!</v>
      </c>
      <c r="Z196" s="73" t="e">
        <f>Z195/4</f>
        <v>#DIV/0!</v>
      </c>
      <c r="AA196" s="73" t="e">
        <f>AA195/2.5</f>
        <v>#DIV/0!</v>
      </c>
      <c r="AB196" s="20" t="e">
        <f>SUM(X196:AA196)</f>
        <v>#DIV/0!</v>
      </c>
    </row>
    <row r="197" spans="1:28" ht="21.75" customHeight="1" thickBot="1" x14ac:dyDescent="0.45">
      <c r="A197" s="142"/>
      <c r="B197" s="651" t="s">
        <v>59</v>
      </c>
      <c r="C197" s="97"/>
      <c r="D197" s="99" t="s">
        <v>60</v>
      </c>
      <c r="E197" s="152"/>
      <c r="F197" s="153"/>
      <c r="G197" s="154"/>
      <c r="H197" s="7">
        <f t="shared" si="21"/>
        <v>0</v>
      </c>
      <c r="I197" s="173">
        <f t="shared" si="27"/>
        <v>0</v>
      </c>
      <c r="J197" s="160"/>
      <c r="K197" s="657"/>
      <c r="L197" s="51">
        <f t="shared" si="28"/>
        <v>0</v>
      </c>
      <c r="M197" s="48">
        <f t="shared" si="29"/>
        <v>0</v>
      </c>
      <c r="N197" s="184"/>
      <c r="O197" s="185"/>
      <c r="P197" s="63"/>
      <c r="Q197" s="56"/>
      <c r="R197" s="61"/>
      <c r="S197" s="61"/>
      <c r="T197" s="61"/>
      <c r="U197" s="61"/>
      <c r="V197" s="61"/>
      <c r="W197" s="61"/>
      <c r="X197" s="61"/>
    </row>
    <row r="198" spans="1:28" ht="21.75" customHeight="1" thickBot="1" x14ac:dyDescent="0.45">
      <c r="A198" s="141" t="str">
        <f>C194</f>
        <v>Ｓ</v>
      </c>
      <c r="B198" s="652"/>
      <c r="C198" s="97"/>
      <c r="D198" s="99" t="s">
        <v>61</v>
      </c>
      <c r="E198" s="152"/>
      <c r="F198" s="153"/>
      <c r="G198" s="154"/>
      <c r="H198" s="7">
        <f t="shared" si="21"/>
        <v>0</v>
      </c>
      <c r="I198" s="173">
        <f t="shared" si="27"/>
        <v>0</v>
      </c>
      <c r="J198" s="160"/>
      <c r="K198" s="657"/>
      <c r="L198" s="51">
        <f t="shared" si="28"/>
        <v>0</v>
      </c>
      <c r="M198" s="48">
        <f t="shared" si="29"/>
        <v>0</v>
      </c>
      <c r="N198" s="170" t="str">
        <f>IF($C198=$Z$1,R198,R194)</f>
        <v>０</v>
      </c>
      <c r="O198" s="171" t="str">
        <f>IF($C198=$Z$1,S198,S194)</f>
        <v>0</v>
      </c>
      <c r="P198" s="146">
        <f>IF($C198=$Z$1,R200,R196)</f>
        <v>0</v>
      </c>
      <c r="Q198" s="56"/>
      <c r="R198" s="54">
        <f>SUM(V198:AA198)</f>
        <v>0</v>
      </c>
      <c r="S198" s="54">
        <f>AB198</f>
        <v>0</v>
      </c>
      <c r="T198" s="61"/>
      <c r="U198" s="47" t="s">
        <v>71</v>
      </c>
      <c r="V198" s="60">
        <f>SUMIFS($J194:$J203,$E194:$E203,1)*0.9</f>
        <v>0</v>
      </c>
      <c r="W198" s="60">
        <f>SUMIFS($J194:$J203,$E194:$E203,2)*0.9</f>
        <v>0</v>
      </c>
      <c r="X198" s="60">
        <f>SUMIFS($J194:$J203,$E194:$E203,3)*0.9</f>
        <v>0</v>
      </c>
      <c r="Y198" s="60">
        <f>SUMIFS($J194:$J203,$E194:$E203,4)*0.9</f>
        <v>0</v>
      </c>
      <c r="Z198" s="60">
        <f>SUMIFS($J194:$J203,$E194:$E203,5)*0.9</f>
        <v>0</v>
      </c>
      <c r="AA198" s="60">
        <f>SUMIFS($J194:$J203,$E194:$E203,6)*0.9</f>
        <v>0</v>
      </c>
      <c r="AB198" s="53">
        <f>SUM(X198:AA198)</f>
        <v>0</v>
      </c>
    </row>
    <row r="199" spans="1:28" ht="21.75" customHeight="1" thickBot="1" x14ac:dyDescent="0.45">
      <c r="A199" s="142"/>
      <c r="B199" s="652"/>
      <c r="C199" s="97"/>
      <c r="D199" s="99" t="s">
        <v>36</v>
      </c>
      <c r="E199" s="152"/>
      <c r="F199" s="153"/>
      <c r="G199" s="154"/>
      <c r="H199" s="7">
        <f t="shared" si="21"/>
        <v>0</v>
      </c>
      <c r="I199" s="173">
        <f t="shared" si="27"/>
        <v>0</v>
      </c>
      <c r="J199" s="160"/>
      <c r="K199" s="657"/>
      <c r="L199" s="51">
        <f t="shared" si="28"/>
        <v>0</v>
      </c>
      <c r="M199" s="48">
        <f t="shared" si="29"/>
        <v>0</v>
      </c>
      <c r="N199" s="184"/>
      <c r="O199" s="185"/>
      <c r="P199" s="146"/>
      <c r="Q199" s="59"/>
      <c r="R199" s="235">
        <f>ROUNDUP(R198,1)</f>
        <v>0</v>
      </c>
      <c r="S199" s="58">
        <f>ROUNDUP(S198,1)</f>
        <v>0</v>
      </c>
      <c r="T199" s="61"/>
      <c r="U199" s="47" t="s">
        <v>76</v>
      </c>
      <c r="V199" s="61"/>
      <c r="W199" s="61"/>
      <c r="X199" s="73">
        <f>X198/9</f>
        <v>0</v>
      </c>
      <c r="Y199" s="73">
        <f>Y198/6</f>
        <v>0</v>
      </c>
      <c r="Z199" s="73">
        <f>Z198/4</f>
        <v>0</v>
      </c>
      <c r="AA199" s="73">
        <f>AA198/2.5</f>
        <v>0</v>
      </c>
      <c r="AB199" s="20">
        <f>SUM(X199:AA199)</f>
        <v>0</v>
      </c>
    </row>
    <row r="200" spans="1:28" ht="21.75" customHeight="1" thickBot="1" x14ac:dyDescent="0.45">
      <c r="A200" s="142"/>
      <c r="B200" s="652"/>
      <c r="C200" s="97"/>
      <c r="D200" s="99" t="s">
        <v>35</v>
      </c>
      <c r="E200" s="152"/>
      <c r="F200" s="153"/>
      <c r="G200" s="154"/>
      <c r="H200" s="7">
        <f t="shared" si="21"/>
        <v>0</v>
      </c>
      <c r="I200" s="173">
        <f t="shared" si="27"/>
        <v>0</v>
      </c>
      <c r="J200" s="160"/>
      <c r="K200" s="657"/>
      <c r="L200" s="51">
        <f t="shared" si="28"/>
        <v>0</v>
      </c>
      <c r="M200" s="48">
        <f t="shared" si="29"/>
        <v>0</v>
      </c>
      <c r="N200" s="184"/>
      <c r="O200" s="185"/>
      <c r="P200" s="63"/>
      <c r="Q200" s="59"/>
      <c r="R200" s="54">
        <f>ROUND(R198,0)</f>
        <v>0</v>
      </c>
      <c r="S200" s="61"/>
      <c r="T200" s="61"/>
      <c r="U200" s="61"/>
      <c r="V200" s="61"/>
      <c r="W200" s="61"/>
      <c r="X200" s="61"/>
    </row>
    <row r="201" spans="1:28" ht="21.75" customHeight="1" thickBot="1" x14ac:dyDescent="0.45">
      <c r="A201" s="142"/>
      <c r="B201" s="653"/>
      <c r="C201" s="97"/>
      <c r="D201" s="99" t="s">
        <v>80</v>
      </c>
      <c r="E201" s="152"/>
      <c r="F201" s="153"/>
      <c r="G201" s="154"/>
      <c r="H201" s="175">
        <f t="shared" si="21"/>
        <v>0</v>
      </c>
      <c r="I201" s="173">
        <f t="shared" si="27"/>
        <v>0</v>
      </c>
      <c r="J201" s="160"/>
      <c r="K201" s="657"/>
      <c r="L201" s="51">
        <f t="shared" si="28"/>
        <v>0</v>
      </c>
      <c r="M201" s="48">
        <f t="shared" si="29"/>
        <v>0</v>
      </c>
      <c r="N201" s="184"/>
      <c r="O201" s="185"/>
      <c r="P201" s="63"/>
      <c r="Q201" s="59"/>
      <c r="R201" s="61"/>
      <c r="S201" s="61"/>
      <c r="T201" s="61"/>
      <c r="U201" s="61"/>
      <c r="V201" s="61"/>
      <c r="W201" s="61"/>
      <c r="X201" s="61"/>
    </row>
    <row r="202" spans="1:28" ht="21.75" customHeight="1" thickBot="1" x14ac:dyDescent="0.45">
      <c r="A202" s="142"/>
      <c r="B202" s="289"/>
      <c r="C202" s="93"/>
      <c r="D202" s="91"/>
      <c r="E202" s="152"/>
      <c r="F202" s="153"/>
      <c r="G202" s="154"/>
      <c r="H202" s="7">
        <f t="shared" si="21"/>
        <v>0</v>
      </c>
      <c r="I202" s="173">
        <f t="shared" si="27"/>
        <v>0</v>
      </c>
      <c r="J202" s="160"/>
      <c r="K202" s="657"/>
      <c r="L202" s="51">
        <f t="shared" si="28"/>
        <v>0</v>
      </c>
      <c r="M202" s="48">
        <f t="shared" si="29"/>
        <v>0</v>
      </c>
      <c r="N202" s="184"/>
      <c r="O202" s="185"/>
      <c r="P202" s="63"/>
      <c r="Q202" s="59"/>
      <c r="R202" s="45" t="str">
        <f>IF(C197=$Z$1,D197,IF(C198=$Z$1,D198,IF(C199=$Z$1,D199,IF(C200=$Z$1,D200,IF(C201=$Z$1,D201,"")))))</f>
        <v/>
      </c>
      <c r="S202" s="61"/>
      <c r="T202" s="61"/>
      <c r="U202" s="61"/>
      <c r="V202" s="61"/>
      <c r="W202" s="61"/>
      <c r="X202" s="61"/>
    </row>
    <row r="203" spans="1:28" ht="21.75" customHeight="1" thickBot="1" x14ac:dyDescent="0.45">
      <c r="A203" s="143"/>
      <c r="B203" s="290"/>
      <c r="C203" s="95"/>
      <c r="D203" s="96"/>
      <c r="E203" s="155"/>
      <c r="F203" s="156"/>
      <c r="G203" s="157"/>
      <c r="H203" s="8">
        <f t="shared" si="21"/>
        <v>0</v>
      </c>
      <c r="I203" s="174">
        <f t="shared" si="27"/>
        <v>0</v>
      </c>
      <c r="J203" s="161"/>
      <c r="K203" s="658"/>
      <c r="L203" s="52">
        <f t="shared" si="28"/>
        <v>0</v>
      </c>
      <c r="M203" s="49">
        <f t="shared" si="29"/>
        <v>0</v>
      </c>
      <c r="N203" s="186"/>
      <c r="O203" s="187"/>
      <c r="P203" s="64"/>
      <c r="Q203" s="44"/>
      <c r="R203" s="61" t="s">
        <v>73</v>
      </c>
      <c r="S203" s="61" t="s">
        <v>72</v>
      </c>
      <c r="T203" s="61"/>
      <c r="U203" s="61"/>
      <c r="V203" s="61"/>
      <c r="W203" s="61"/>
      <c r="X203" s="46" t="s">
        <v>69</v>
      </c>
    </row>
    <row r="204" spans="1:28" ht="21.75" customHeight="1" thickBot="1" x14ac:dyDescent="0.45">
      <c r="A204" s="233"/>
      <c r="B204" s="286"/>
      <c r="C204" s="148" t="s">
        <v>98</v>
      </c>
      <c r="D204" s="149"/>
      <c r="E204" s="150"/>
      <c r="F204" s="151"/>
      <c r="G204" s="151"/>
      <c r="H204" s="69">
        <f t="shared" si="21"/>
        <v>0</v>
      </c>
      <c r="I204" s="172">
        <f t="shared" si="27"/>
        <v>0</v>
      </c>
      <c r="J204" s="158"/>
      <c r="K204" s="656">
        <f t="shared" ref="K204" si="31">SUM(J204:J213)</f>
        <v>0</v>
      </c>
      <c r="L204" s="50">
        <f t="shared" si="28"/>
        <v>0</v>
      </c>
      <c r="M204" s="11">
        <f t="shared" si="29"/>
        <v>0</v>
      </c>
      <c r="N204" s="182"/>
      <c r="O204" s="183"/>
      <c r="P204" s="62"/>
      <c r="Q204" s="55"/>
      <c r="R204" s="87" t="str">
        <f>IFERROR(SUM('９－１人員配置体制（ＧＨ）その２'!L204:L213)/B206,"０")</f>
        <v>０</v>
      </c>
      <c r="S204" s="87" t="str">
        <f>IFERROR(AB205,"0")</f>
        <v>0</v>
      </c>
      <c r="T204" s="61"/>
      <c r="U204" s="61"/>
      <c r="V204" s="73" t="s">
        <v>74</v>
      </c>
      <c r="W204" s="73" t="s">
        <v>75</v>
      </c>
      <c r="X204" s="73" t="s">
        <v>65</v>
      </c>
      <c r="Y204" s="73" t="s">
        <v>62</v>
      </c>
      <c r="Z204" s="73" t="s">
        <v>63</v>
      </c>
      <c r="AA204" s="73" t="s">
        <v>64</v>
      </c>
    </row>
    <row r="205" spans="1:28" ht="21.75" customHeight="1" thickBot="1" x14ac:dyDescent="0.45">
      <c r="A205" s="142"/>
      <c r="B205" s="287" t="s">
        <v>0</v>
      </c>
      <c r="C205" s="140"/>
      <c r="D205" s="90"/>
      <c r="E205" s="152"/>
      <c r="F205" s="153"/>
      <c r="G205" s="154"/>
      <c r="H205" s="7">
        <f t="shared" si="21"/>
        <v>0</v>
      </c>
      <c r="I205" s="173">
        <f t="shared" si="27"/>
        <v>0</v>
      </c>
      <c r="J205" s="159"/>
      <c r="K205" s="657"/>
      <c r="L205" s="51">
        <f t="shared" si="28"/>
        <v>0</v>
      </c>
      <c r="M205" s="48">
        <f t="shared" si="29"/>
        <v>0</v>
      </c>
      <c r="N205" s="184"/>
      <c r="O205" s="185"/>
      <c r="P205" s="63"/>
      <c r="Q205" s="56"/>
      <c r="R205" s="45">
        <f>ROUNDUP(R204,1)</f>
        <v>0</v>
      </c>
      <c r="S205" s="58">
        <f>ROUNDUP(S204,1)</f>
        <v>0</v>
      </c>
      <c r="T205" s="61"/>
      <c r="U205" s="47" t="s">
        <v>70</v>
      </c>
      <c r="V205" s="60" t="e">
        <f>SUMIFS($M204:$M213,$E204:$E213,1)/$B206</f>
        <v>#DIV/0!</v>
      </c>
      <c r="W205" s="60" t="e">
        <f>SUMIFS($M204:$M213,$E204:$E213,2)/$B206</f>
        <v>#DIV/0!</v>
      </c>
      <c r="X205" s="60" t="e">
        <f>SUMIFS($M204:$M213,$E204:$E213,3)/$B206</f>
        <v>#DIV/0!</v>
      </c>
      <c r="Y205" s="60" t="e">
        <f>SUMIFS($M204:$M213,$E204:$E213,4)/$B206</f>
        <v>#DIV/0!</v>
      </c>
      <c r="Z205" s="60" t="e">
        <f>SUMIFS($M204:$M213,$E204:$E213,5)/$B206</f>
        <v>#DIV/0!</v>
      </c>
      <c r="AA205" s="60" t="e">
        <f>SUMIFS($M204:$M213,$E204:$E213,6)/$B206</f>
        <v>#DIV/0!</v>
      </c>
      <c r="AB205" s="53" t="e">
        <f>SUM(X205:AA205)</f>
        <v>#DIV/0!</v>
      </c>
    </row>
    <row r="206" spans="1:28" ht="21.75" customHeight="1" thickBot="1" x14ac:dyDescent="0.45">
      <c r="A206" s="142"/>
      <c r="B206" s="288"/>
      <c r="C206" s="140"/>
      <c r="D206" s="91"/>
      <c r="E206" s="152"/>
      <c r="F206" s="153"/>
      <c r="G206" s="154"/>
      <c r="H206" s="7">
        <f t="shared" ref="H206:H269" si="32">IF(F206=$Z$2,I206,G206)</f>
        <v>0</v>
      </c>
      <c r="I206" s="173">
        <f t="shared" si="27"/>
        <v>0</v>
      </c>
      <c r="J206" s="160"/>
      <c r="K206" s="657"/>
      <c r="L206" s="51">
        <f t="shared" si="28"/>
        <v>0</v>
      </c>
      <c r="M206" s="48">
        <f t="shared" si="29"/>
        <v>0</v>
      </c>
      <c r="N206" s="184"/>
      <c r="O206" s="185"/>
      <c r="P206" s="63"/>
      <c r="Q206" s="59"/>
      <c r="R206" s="45">
        <f>ROUND(R204,0)</f>
        <v>0</v>
      </c>
      <c r="S206" s="61"/>
      <c r="T206" s="61"/>
      <c r="U206" s="61"/>
      <c r="V206" s="61"/>
      <c r="W206" s="47" t="s">
        <v>76</v>
      </c>
      <c r="X206" s="73" t="e">
        <f>X205/9</f>
        <v>#DIV/0!</v>
      </c>
      <c r="Y206" s="73" t="e">
        <f>Y205/6</f>
        <v>#DIV/0!</v>
      </c>
      <c r="Z206" s="73" t="e">
        <f>Z205/4</f>
        <v>#DIV/0!</v>
      </c>
      <c r="AA206" s="73" t="e">
        <f>AA205/2.5</f>
        <v>#DIV/0!</v>
      </c>
      <c r="AB206" s="20" t="e">
        <f>SUM(X206:AA206)</f>
        <v>#DIV/0!</v>
      </c>
    </row>
    <row r="207" spans="1:28" ht="21.75" customHeight="1" thickBot="1" x14ac:dyDescent="0.45">
      <c r="A207" s="142"/>
      <c r="B207" s="651" t="s">
        <v>59</v>
      </c>
      <c r="C207" s="97"/>
      <c r="D207" s="99" t="s">
        <v>60</v>
      </c>
      <c r="E207" s="152"/>
      <c r="F207" s="153"/>
      <c r="G207" s="154"/>
      <c r="H207" s="7">
        <f t="shared" si="32"/>
        <v>0</v>
      </c>
      <c r="I207" s="173">
        <f t="shared" si="27"/>
        <v>0</v>
      </c>
      <c r="J207" s="160"/>
      <c r="K207" s="657"/>
      <c r="L207" s="51">
        <f t="shared" si="28"/>
        <v>0</v>
      </c>
      <c r="M207" s="48">
        <f t="shared" si="29"/>
        <v>0</v>
      </c>
      <c r="N207" s="184"/>
      <c r="O207" s="185"/>
      <c r="P207" s="63"/>
      <c r="Q207" s="56"/>
      <c r="R207" s="61"/>
      <c r="S207" s="61"/>
      <c r="T207" s="61"/>
      <c r="U207" s="61"/>
      <c r="V207" s="61"/>
      <c r="W207" s="61"/>
      <c r="X207" s="61"/>
    </row>
    <row r="208" spans="1:28" ht="21.75" customHeight="1" thickBot="1" x14ac:dyDescent="0.45">
      <c r="A208" s="141" t="str">
        <f>C204</f>
        <v>Ｔ</v>
      </c>
      <c r="B208" s="652"/>
      <c r="C208" s="97"/>
      <c r="D208" s="99" t="s">
        <v>61</v>
      </c>
      <c r="E208" s="152"/>
      <c r="F208" s="153"/>
      <c r="G208" s="154"/>
      <c r="H208" s="7">
        <f t="shared" si="32"/>
        <v>0</v>
      </c>
      <c r="I208" s="173">
        <f t="shared" si="27"/>
        <v>0</v>
      </c>
      <c r="J208" s="160"/>
      <c r="K208" s="657"/>
      <c r="L208" s="51">
        <f t="shared" si="28"/>
        <v>0</v>
      </c>
      <c r="M208" s="48">
        <f t="shared" si="29"/>
        <v>0</v>
      </c>
      <c r="N208" s="170" t="str">
        <f>IF($C208=$Z$1,R208,R204)</f>
        <v>０</v>
      </c>
      <c r="O208" s="171" t="str">
        <f>IF($C208=$Z$1,S208,S204)</f>
        <v>0</v>
      </c>
      <c r="P208" s="146">
        <f>IF($C208=$Z$1,R210,R206)</f>
        <v>0</v>
      </c>
      <c r="Q208" s="56"/>
      <c r="R208" s="54">
        <f>SUM(V208:AA208)</f>
        <v>0</v>
      </c>
      <c r="S208" s="54">
        <f>AB208</f>
        <v>0</v>
      </c>
      <c r="T208" s="61"/>
      <c r="U208" s="47" t="s">
        <v>71</v>
      </c>
      <c r="V208" s="60">
        <f>SUMIFS($J204:$J213,$E204:$E213,1)*0.9</f>
        <v>0</v>
      </c>
      <c r="W208" s="60">
        <f>SUMIFS($J204:$J213,$E204:$E213,2)*0.9</f>
        <v>0</v>
      </c>
      <c r="X208" s="60">
        <f>SUMIFS($J204:$J213,$E204:$E213,3)*0.9</f>
        <v>0</v>
      </c>
      <c r="Y208" s="60">
        <f>SUMIFS($J204:$J213,$E204:$E213,4)*0.9</f>
        <v>0</v>
      </c>
      <c r="Z208" s="60">
        <f>SUMIFS($J204:$J213,$E204:$E213,5)*0.9</f>
        <v>0</v>
      </c>
      <c r="AA208" s="60">
        <f>SUMIFS($J204:$J213,$E204:$E213,6)*0.9</f>
        <v>0</v>
      </c>
      <c r="AB208" s="53">
        <f>SUM(X208:AA208)</f>
        <v>0</v>
      </c>
    </row>
    <row r="209" spans="1:28" ht="21.75" customHeight="1" thickBot="1" x14ac:dyDescent="0.45">
      <c r="A209" s="142"/>
      <c r="B209" s="652"/>
      <c r="C209" s="97"/>
      <c r="D209" s="99" t="s">
        <v>36</v>
      </c>
      <c r="E209" s="152"/>
      <c r="F209" s="153"/>
      <c r="G209" s="154"/>
      <c r="H209" s="7">
        <f t="shared" si="32"/>
        <v>0</v>
      </c>
      <c r="I209" s="173">
        <f t="shared" si="27"/>
        <v>0</v>
      </c>
      <c r="J209" s="160"/>
      <c r="K209" s="657"/>
      <c r="L209" s="51">
        <f t="shared" si="28"/>
        <v>0</v>
      </c>
      <c r="M209" s="48">
        <f t="shared" si="29"/>
        <v>0</v>
      </c>
      <c r="N209" s="184"/>
      <c r="O209" s="185"/>
      <c r="P209" s="146"/>
      <c r="Q209" s="59"/>
      <c r="R209" s="235">
        <f>ROUNDUP(R208,1)</f>
        <v>0</v>
      </c>
      <c r="S209" s="58">
        <f>ROUNDUP(S208,1)</f>
        <v>0</v>
      </c>
      <c r="T209" s="61"/>
      <c r="U209" s="47" t="s">
        <v>76</v>
      </c>
      <c r="V209" s="61"/>
      <c r="W209" s="61"/>
      <c r="X209" s="73">
        <f>X208/9</f>
        <v>0</v>
      </c>
      <c r="Y209" s="73">
        <f>Y208/6</f>
        <v>0</v>
      </c>
      <c r="Z209" s="73">
        <f>Z208/4</f>
        <v>0</v>
      </c>
      <c r="AA209" s="73">
        <f>AA208/2.5</f>
        <v>0</v>
      </c>
      <c r="AB209" s="20">
        <f>SUM(X209:AA209)</f>
        <v>0</v>
      </c>
    </row>
    <row r="210" spans="1:28" ht="21.75" customHeight="1" thickBot="1" x14ac:dyDescent="0.45">
      <c r="A210" s="142"/>
      <c r="B210" s="652"/>
      <c r="C210" s="97"/>
      <c r="D210" s="99" t="s">
        <v>35</v>
      </c>
      <c r="E210" s="152"/>
      <c r="F210" s="153"/>
      <c r="G210" s="154"/>
      <c r="H210" s="7">
        <f t="shared" si="32"/>
        <v>0</v>
      </c>
      <c r="I210" s="173">
        <f t="shared" si="27"/>
        <v>0</v>
      </c>
      <c r="J210" s="160"/>
      <c r="K210" s="657"/>
      <c r="L210" s="51">
        <f t="shared" si="28"/>
        <v>0</v>
      </c>
      <c r="M210" s="48">
        <f t="shared" si="29"/>
        <v>0</v>
      </c>
      <c r="N210" s="184"/>
      <c r="O210" s="185"/>
      <c r="P210" s="63"/>
      <c r="Q210" s="59"/>
      <c r="R210" s="54">
        <f>ROUND(R208,0)</f>
        <v>0</v>
      </c>
      <c r="S210" s="61"/>
      <c r="T210" s="61"/>
      <c r="U210" s="61"/>
      <c r="V210" s="61"/>
      <c r="W210" s="61"/>
      <c r="X210" s="61"/>
    </row>
    <row r="211" spans="1:28" ht="21.75" customHeight="1" thickBot="1" x14ac:dyDescent="0.45">
      <c r="A211" s="142"/>
      <c r="B211" s="653"/>
      <c r="C211" s="97"/>
      <c r="D211" s="99" t="s">
        <v>80</v>
      </c>
      <c r="E211" s="152"/>
      <c r="F211" s="153"/>
      <c r="G211" s="154"/>
      <c r="H211" s="175">
        <f t="shared" si="32"/>
        <v>0</v>
      </c>
      <c r="I211" s="173">
        <f t="shared" si="27"/>
        <v>0</v>
      </c>
      <c r="J211" s="160"/>
      <c r="K211" s="657"/>
      <c r="L211" s="51">
        <f t="shared" si="28"/>
        <v>0</v>
      </c>
      <c r="M211" s="48">
        <f t="shared" si="29"/>
        <v>0</v>
      </c>
      <c r="N211" s="184"/>
      <c r="O211" s="185"/>
      <c r="P211" s="63"/>
      <c r="Q211" s="59"/>
      <c r="R211" s="61"/>
      <c r="S211" s="61"/>
      <c r="T211" s="61"/>
      <c r="U211" s="61"/>
      <c r="V211" s="61"/>
      <c r="W211" s="61"/>
      <c r="X211" s="61"/>
    </row>
    <row r="212" spans="1:28" ht="21.75" customHeight="1" thickBot="1" x14ac:dyDescent="0.45">
      <c r="A212" s="142"/>
      <c r="B212" s="289"/>
      <c r="C212" s="93"/>
      <c r="D212" s="91"/>
      <c r="E212" s="152"/>
      <c r="F212" s="153"/>
      <c r="G212" s="154"/>
      <c r="H212" s="7">
        <f t="shared" si="32"/>
        <v>0</v>
      </c>
      <c r="I212" s="173">
        <f t="shared" si="27"/>
        <v>0</v>
      </c>
      <c r="J212" s="160"/>
      <c r="K212" s="657"/>
      <c r="L212" s="51">
        <f t="shared" si="28"/>
        <v>0</v>
      </c>
      <c r="M212" s="48">
        <f t="shared" si="29"/>
        <v>0</v>
      </c>
      <c r="N212" s="184"/>
      <c r="O212" s="185"/>
      <c r="P212" s="63"/>
      <c r="Q212" s="59"/>
      <c r="R212" s="45" t="str">
        <f>IF(C207=$Z$1,D207,IF(C208=$Z$1,D208,IF(C209=$Z$1,D209,IF(C210=$Z$1,D210,IF(C211=$Z$1,D211,"")))))</f>
        <v/>
      </c>
      <c r="S212" s="61"/>
      <c r="T212" s="61"/>
      <c r="U212" s="61"/>
      <c r="V212" s="61"/>
      <c r="W212" s="61"/>
      <c r="X212" s="61"/>
    </row>
    <row r="213" spans="1:28" ht="21.75" customHeight="1" thickBot="1" x14ac:dyDescent="0.45">
      <c r="A213" s="143"/>
      <c r="B213" s="290"/>
      <c r="C213" s="95"/>
      <c r="D213" s="96"/>
      <c r="E213" s="155"/>
      <c r="F213" s="156"/>
      <c r="G213" s="157"/>
      <c r="H213" s="8">
        <f t="shared" si="32"/>
        <v>0</v>
      </c>
      <c r="I213" s="174">
        <f t="shared" si="27"/>
        <v>0</v>
      </c>
      <c r="J213" s="161"/>
      <c r="K213" s="658"/>
      <c r="L213" s="52">
        <f t="shared" si="28"/>
        <v>0</v>
      </c>
      <c r="M213" s="49">
        <f t="shared" si="29"/>
        <v>0</v>
      </c>
      <c r="N213" s="186"/>
      <c r="O213" s="187"/>
      <c r="P213" s="64"/>
      <c r="Q213" s="44"/>
      <c r="R213" s="61" t="s">
        <v>73</v>
      </c>
      <c r="S213" s="61" t="s">
        <v>72</v>
      </c>
      <c r="T213" s="61"/>
      <c r="U213" s="61"/>
      <c r="V213" s="61"/>
      <c r="W213" s="61"/>
      <c r="X213" s="46" t="s">
        <v>69</v>
      </c>
    </row>
    <row r="214" spans="1:28" ht="21.75" customHeight="1" thickBot="1" x14ac:dyDescent="0.45">
      <c r="A214" s="233"/>
      <c r="B214" s="286"/>
      <c r="C214" s="148" t="s">
        <v>99</v>
      </c>
      <c r="D214" s="149"/>
      <c r="E214" s="150"/>
      <c r="F214" s="151"/>
      <c r="G214" s="151"/>
      <c r="H214" s="69">
        <f t="shared" si="32"/>
        <v>0</v>
      </c>
      <c r="I214" s="172">
        <f t="shared" si="27"/>
        <v>0</v>
      </c>
      <c r="J214" s="158"/>
      <c r="K214" s="656">
        <f t="shared" ref="K214" si="33">SUM(J214:J223)</f>
        <v>0</v>
      </c>
      <c r="L214" s="50">
        <f t="shared" si="28"/>
        <v>0</v>
      </c>
      <c r="M214" s="11">
        <f t="shared" si="29"/>
        <v>0</v>
      </c>
      <c r="N214" s="182"/>
      <c r="O214" s="183"/>
      <c r="P214" s="62"/>
      <c r="Q214" s="55"/>
      <c r="R214" s="87" t="str">
        <f>IFERROR(SUM('９－１人員配置体制（ＧＨ）その２'!L214:L223)/B216,"０")</f>
        <v>０</v>
      </c>
      <c r="S214" s="87" t="str">
        <f>IFERROR(AB215,"0")</f>
        <v>0</v>
      </c>
      <c r="T214" s="61"/>
      <c r="U214" s="61"/>
      <c r="V214" s="73" t="s">
        <v>74</v>
      </c>
      <c r="W214" s="73" t="s">
        <v>75</v>
      </c>
      <c r="X214" s="73" t="s">
        <v>65</v>
      </c>
      <c r="Y214" s="73" t="s">
        <v>62</v>
      </c>
      <c r="Z214" s="73" t="s">
        <v>63</v>
      </c>
      <c r="AA214" s="73" t="s">
        <v>64</v>
      </c>
    </row>
    <row r="215" spans="1:28" ht="21.75" customHeight="1" thickBot="1" x14ac:dyDescent="0.45">
      <c r="A215" s="142"/>
      <c r="B215" s="287" t="s">
        <v>0</v>
      </c>
      <c r="C215" s="140"/>
      <c r="D215" s="90"/>
      <c r="E215" s="152"/>
      <c r="F215" s="153"/>
      <c r="G215" s="154"/>
      <c r="H215" s="7">
        <f t="shared" si="32"/>
        <v>0</v>
      </c>
      <c r="I215" s="173">
        <f t="shared" si="27"/>
        <v>0</v>
      </c>
      <c r="J215" s="159"/>
      <c r="K215" s="657"/>
      <c r="L215" s="51">
        <f t="shared" si="28"/>
        <v>0</v>
      </c>
      <c r="M215" s="48">
        <f t="shared" si="29"/>
        <v>0</v>
      </c>
      <c r="N215" s="184"/>
      <c r="O215" s="185"/>
      <c r="P215" s="63"/>
      <c r="Q215" s="56"/>
      <c r="R215" s="45">
        <f>ROUNDUP(R214,1)</f>
        <v>0</v>
      </c>
      <c r="S215" s="58">
        <f>ROUNDUP(S214,1)</f>
        <v>0</v>
      </c>
      <c r="T215" s="61"/>
      <c r="U215" s="47" t="s">
        <v>70</v>
      </c>
      <c r="V215" s="60" t="e">
        <f>SUMIFS($M214:$M223,$E214:$E223,1)/$B216</f>
        <v>#DIV/0!</v>
      </c>
      <c r="W215" s="60" t="e">
        <f>SUMIFS($M214:$M223,$E214:$E223,2)/$B216</f>
        <v>#DIV/0!</v>
      </c>
      <c r="X215" s="60" t="e">
        <f>SUMIFS($M214:$M223,$E214:$E223,3)/$B216</f>
        <v>#DIV/0!</v>
      </c>
      <c r="Y215" s="60" t="e">
        <f>SUMIFS($M214:$M223,$E214:$E223,4)/$B216</f>
        <v>#DIV/0!</v>
      </c>
      <c r="Z215" s="60" t="e">
        <f>SUMIFS($M214:$M223,$E214:$E223,5)/$B216</f>
        <v>#DIV/0!</v>
      </c>
      <c r="AA215" s="60" t="e">
        <f>SUMIFS($M214:$M223,$E214:$E223,6)/$B216</f>
        <v>#DIV/0!</v>
      </c>
      <c r="AB215" s="53" t="e">
        <f>SUM(X215:AA215)</f>
        <v>#DIV/0!</v>
      </c>
    </row>
    <row r="216" spans="1:28" ht="21.75" customHeight="1" thickBot="1" x14ac:dyDescent="0.45">
      <c r="A216" s="142"/>
      <c r="B216" s="288"/>
      <c r="C216" s="140"/>
      <c r="D216" s="91"/>
      <c r="E216" s="152"/>
      <c r="F216" s="153"/>
      <c r="G216" s="154"/>
      <c r="H216" s="7">
        <f t="shared" si="32"/>
        <v>0</v>
      </c>
      <c r="I216" s="173">
        <f t="shared" si="27"/>
        <v>0</v>
      </c>
      <c r="J216" s="160"/>
      <c r="K216" s="657"/>
      <c r="L216" s="51">
        <f t="shared" si="28"/>
        <v>0</v>
      </c>
      <c r="M216" s="48">
        <f t="shared" si="29"/>
        <v>0</v>
      </c>
      <c r="N216" s="184"/>
      <c r="O216" s="185"/>
      <c r="P216" s="63"/>
      <c r="Q216" s="59"/>
      <c r="R216" s="45">
        <f>ROUND(R214,0)</f>
        <v>0</v>
      </c>
      <c r="S216" s="61"/>
      <c r="T216" s="61"/>
      <c r="U216" s="61"/>
      <c r="V216" s="61"/>
      <c r="W216" s="47" t="s">
        <v>76</v>
      </c>
      <c r="X216" s="73" t="e">
        <f>X215/9</f>
        <v>#DIV/0!</v>
      </c>
      <c r="Y216" s="73" t="e">
        <f>Y215/6</f>
        <v>#DIV/0!</v>
      </c>
      <c r="Z216" s="73" t="e">
        <f>Z215/4</f>
        <v>#DIV/0!</v>
      </c>
      <c r="AA216" s="73" t="e">
        <f>AA215/2.5</f>
        <v>#DIV/0!</v>
      </c>
      <c r="AB216" s="20" t="e">
        <f>SUM(X216:AA216)</f>
        <v>#DIV/0!</v>
      </c>
    </row>
    <row r="217" spans="1:28" ht="21.75" customHeight="1" thickBot="1" x14ac:dyDescent="0.45">
      <c r="A217" s="142"/>
      <c r="B217" s="651" t="s">
        <v>59</v>
      </c>
      <c r="C217" s="97"/>
      <c r="D217" s="99" t="s">
        <v>60</v>
      </c>
      <c r="E217" s="152"/>
      <c r="F217" s="153"/>
      <c r="G217" s="154"/>
      <c r="H217" s="7">
        <f t="shared" si="32"/>
        <v>0</v>
      </c>
      <c r="I217" s="173">
        <f t="shared" si="27"/>
        <v>0</v>
      </c>
      <c r="J217" s="160"/>
      <c r="K217" s="657"/>
      <c r="L217" s="51">
        <f t="shared" si="28"/>
        <v>0</v>
      </c>
      <c r="M217" s="48">
        <f t="shared" si="29"/>
        <v>0</v>
      </c>
      <c r="N217" s="184"/>
      <c r="O217" s="185"/>
      <c r="P217" s="63"/>
      <c r="Q217" s="56"/>
      <c r="R217" s="61"/>
      <c r="S217" s="61"/>
      <c r="T217" s="61"/>
      <c r="U217" s="61"/>
      <c r="V217" s="61"/>
      <c r="W217" s="61"/>
      <c r="X217" s="61"/>
    </row>
    <row r="218" spans="1:28" ht="21.75" customHeight="1" thickBot="1" x14ac:dyDescent="0.45">
      <c r="A218" s="141" t="str">
        <f>C214</f>
        <v>Ｕ</v>
      </c>
      <c r="B218" s="652"/>
      <c r="C218" s="97"/>
      <c r="D218" s="99" t="s">
        <v>61</v>
      </c>
      <c r="E218" s="152"/>
      <c r="F218" s="153"/>
      <c r="G218" s="154"/>
      <c r="H218" s="7">
        <f t="shared" si="32"/>
        <v>0</v>
      </c>
      <c r="I218" s="173">
        <f t="shared" si="27"/>
        <v>0</v>
      </c>
      <c r="J218" s="160"/>
      <c r="K218" s="657"/>
      <c r="L218" s="51">
        <f t="shared" si="28"/>
        <v>0</v>
      </c>
      <c r="M218" s="48">
        <f t="shared" si="29"/>
        <v>0</v>
      </c>
      <c r="N218" s="170" t="str">
        <f>IF($C218=$Z$1,R218,R214)</f>
        <v>０</v>
      </c>
      <c r="O218" s="171" t="str">
        <f>IF($C218=$Z$1,S218,S214)</f>
        <v>0</v>
      </c>
      <c r="P218" s="146">
        <f>IF($C218=$Z$1,R220,R216)</f>
        <v>0</v>
      </c>
      <c r="Q218" s="56"/>
      <c r="R218" s="54">
        <f>SUM(V218:AA218)</f>
        <v>0</v>
      </c>
      <c r="S218" s="54">
        <f>AB218</f>
        <v>0</v>
      </c>
      <c r="T218" s="61"/>
      <c r="U218" s="47" t="s">
        <v>71</v>
      </c>
      <c r="V218" s="60">
        <f>SUMIFS($J214:$J223,$E214:$E223,1)*0.9</f>
        <v>0</v>
      </c>
      <c r="W218" s="60">
        <f>SUMIFS($J214:$J223,$E214:$E223,2)*0.9</f>
        <v>0</v>
      </c>
      <c r="X218" s="60">
        <f>SUMIFS($J214:$J223,$E214:$E223,3)*0.9</f>
        <v>0</v>
      </c>
      <c r="Y218" s="60">
        <f>SUMIFS($J214:$J223,$E214:$E223,4)*0.9</f>
        <v>0</v>
      </c>
      <c r="Z218" s="60">
        <f>SUMIFS($J214:$J223,$E214:$E223,5)*0.9</f>
        <v>0</v>
      </c>
      <c r="AA218" s="60">
        <f>SUMIFS($J214:$J223,$E214:$E223,6)*0.9</f>
        <v>0</v>
      </c>
      <c r="AB218" s="53">
        <f>SUM(X218:AA218)</f>
        <v>0</v>
      </c>
    </row>
    <row r="219" spans="1:28" ht="21.75" customHeight="1" thickBot="1" x14ac:dyDescent="0.45">
      <c r="A219" s="142"/>
      <c r="B219" s="652"/>
      <c r="C219" s="97"/>
      <c r="D219" s="99" t="s">
        <v>36</v>
      </c>
      <c r="E219" s="152"/>
      <c r="F219" s="153"/>
      <c r="G219" s="154"/>
      <c r="H219" s="7">
        <f t="shared" si="32"/>
        <v>0</v>
      </c>
      <c r="I219" s="173">
        <f t="shared" si="27"/>
        <v>0</v>
      </c>
      <c r="J219" s="160"/>
      <c r="K219" s="657"/>
      <c r="L219" s="51">
        <f t="shared" si="28"/>
        <v>0</v>
      </c>
      <c r="M219" s="48">
        <f t="shared" si="29"/>
        <v>0</v>
      </c>
      <c r="N219" s="184"/>
      <c r="O219" s="185"/>
      <c r="P219" s="146"/>
      <c r="Q219" s="59"/>
      <c r="R219" s="235">
        <f>ROUNDUP(R218,1)</f>
        <v>0</v>
      </c>
      <c r="S219" s="58">
        <f>ROUNDUP(S218,1)</f>
        <v>0</v>
      </c>
      <c r="T219" s="61"/>
      <c r="U219" s="47" t="s">
        <v>76</v>
      </c>
      <c r="V219" s="61"/>
      <c r="W219" s="61"/>
      <c r="X219" s="73">
        <f>X218/9</f>
        <v>0</v>
      </c>
      <c r="Y219" s="73">
        <f>Y218/6</f>
        <v>0</v>
      </c>
      <c r="Z219" s="73">
        <f>Z218/4</f>
        <v>0</v>
      </c>
      <c r="AA219" s="73">
        <f>AA218/2.5</f>
        <v>0</v>
      </c>
      <c r="AB219" s="20">
        <f>SUM(X219:AA219)</f>
        <v>0</v>
      </c>
    </row>
    <row r="220" spans="1:28" ht="21.75" customHeight="1" thickBot="1" x14ac:dyDescent="0.45">
      <c r="A220" s="142"/>
      <c r="B220" s="652"/>
      <c r="C220" s="97"/>
      <c r="D220" s="99" t="s">
        <v>35</v>
      </c>
      <c r="E220" s="152"/>
      <c r="F220" s="153"/>
      <c r="G220" s="154"/>
      <c r="H220" s="7">
        <f t="shared" si="32"/>
        <v>0</v>
      </c>
      <c r="I220" s="173">
        <f t="shared" si="27"/>
        <v>0</v>
      </c>
      <c r="J220" s="160"/>
      <c r="K220" s="657"/>
      <c r="L220" s="51">
        <f t="shared" si="28"/>
        <v>0</v>
      </c>
      <c r="M220" s="48">
        <f t="shared" si="29"/>
        <v>0</v>
      </c>
      <c r="N220" s="184"/>
      <c r="O220" s="185"/>
      <c r="P220" s="63"/>
      <c r="Q220" s="59"/>
      <c r="R220" s="54">
        <f>ROUND(R218,0)</f>
        <v>0</v>
      </c>
      <c r="S220" s="61"/>
      <c r="T220" s="61"/>
      <c r="U220" s="61"/>
      <c r="V220" s="61"/>
      <c r="W220" s="61"/>
      <c r="X220" s="61"/>
    </row>
    <row r="221" spans="1:28" ht="21.75" customHeight="1" thickBot="1" x14ac:dyDescent="0.45">
      <c r="A221" s="142"/>
      <c r="B221" s="653"/>
      <c r="C221" s="97"/>
      <c r="D221" s="99" t="s">
        <v>80</v>
      </c>
      <c r="E221" s="152"/>
      <c r="F221" s="153"/>
      <c r="G221" s="154"/>
      <c r="H221" s="175">
        <f t="shared" si="32"/>
        <v>0</v>
      </c>
      <c r="I221" s="173">
        <f t="shared" si="27"/>
        <v>0</v>
      </c>
      <c r="J221" s="160"/>
      <c r="K221" s="657"/>
      <c r="L221" s="51">
        <f t="shared" si="28"/>
        <v>0</v>
      </c>
      <c r="M221" s="48">
        <f t="shared" si="29"/>
        <v>0</v>
      </c>
      <c r="N221" s="184"/>
      <c r="O221" s="185"/>
      <c r="P221" s="63"/>
      <c r="Q221" s="59"/>
      <c r="R221" s="61"/>
      <c r="S221" s="61"/>
      <c r="T221" s="61"/>
      <c r="U221" s="61"/>
      <c r="V221" s="61"/>
      <c r="W221" s="61"/>
      <c r="X221" s="61"/>
    </row>
    <row r="222" spans="1:28" ht="21.75" customHeight="1" thickBot="1" x14ac:dyDescent="0.45">
      <c r="A222" s="142"/>
      <c r="B222" s="289"/>
      <c r="C222" s="93"/>
      <c r="D222" s="91"/>
      <c r="E222" s="152"/>
      <c r="F222" s="153"/>
      <c r="G222" s="154"/>
      <c r="H222" s="7">
        <f t="shared" si="32"/>
        <v>0</v>
      </c>
      <c r="I222" s="173">
        <f t="shared" si="27"/>
        <v>0</v>
      </c>
      <c r="J222" s="160"/>
      <c r="K222" s="657"/>
      <c r="L222" s="51">
        <f t="shared" si="28"/>
        <v>0</v>
      </c>
      <c r="M222" s="48">
        <f t="shared" si="29"/>
        <v>0</v>
      </c>
      <c r="N222" s="184"/>
      <c r="O222" s="185"/>
      <c r="P222" s="63"/>
      <c r="Q222" s="59"/>
      <c r="R222" s="45" t="str">
        <f>IF(C217=$Z$1,D217,IF(C218=$Z$1,D218,IF(C219=$Z$1,D219,IF(C220=$Z$1,D220,IF(C221=$Z$1,D221,"")))))</f>
        <v/>
      </c>
      <c r="S222" s="61"/>
      <c r="T222" s="61"/>
      <c r="U222" s="61"/>
      <c r="V222" s="61"/>
      <c r="W222" s="61"/>
      <c r="X222" s="61"/>
    </row>
    <row r="223" spans="1:28" ht="21.75" customHeight="1" thickBot="1" x14ac:dyDescent="0.45">
      <c r="A223" s="143"/>
      <c r="B223" s="290"/>
      <c r="C223" s="95"/>
      <c r="D223" s="96"/>
      <c r="E223" s="155"/>
      <c r="F223" s="156"/>
      <c r="G223" s="157"/>
      <c r="H223" s="8">
        <f t="shared" si="32"/>
        <v>0</v>
      </c>
      <c r="I223" s="174">
        <f t="shared" si="27"/>
        <v>0</v>
      </c>
      <c r="J223" s="161"/>
      <c r="K223" s="658"/>
      <c r="L223" s="52">
        <f t="shared" si="28"/>
        <v>0</v>
      </c>
      <c r="M223" s="49">
        <f t="shared" si="29"/>
        <v>0</v>
      </c>
      <c r="N223" s="186"/>
      <c r="O223" s="187"/>
      <c r="P223" s="64"/>
      <c r="Q223" s="44"/>
      <c r="R223" s="61" t="s">
        <v>73</v>
      </c>
      <c r="S223" s="61" t="s">
        <v>72</v>
      </c>
      <c r="T223" s="61"/>
      <c r="U223" s="61"/>
      <c r="V223" s="61"/>
      <c r="W223" s="61"/>
      <c r="X223" s="46" t="s">
        <v>69</v>
      </c>
    </row>
    <row r="224" spans="1:28" ht="21.75" customHeight="1" thickBot="1" x14ac:dyDescent="0.45">
      <c r="A224" s="233"/>
      <c r="B224" s="286"/>
      <c r="C224" s="148" t="s">
        <v>100</v>
      </c>
      <c r="D224" s="149"/>
      <c r="E224" s="150"/>
      <c r="F224" s="151"/>
      <c r="G224" s="151"/>
      <c r="H224" s="69">
        <f t="shared" si="32"/>
        <v>0</v>
      </c>
      <c r="I224" s="172">
        <f t="shared" si="27"/>
        <v>0</v>
      </c>
      <c r="J224" s="158"/>
      <c r="L224" s="50">
        <f t="shared" si="28"/>
        <v>0</v>
      </c>
      <c r="M224" s="11">
        <f t="shared" si="29"/>
        <v>0</v>
      </c>
      <c r="N224" s="182"/>
      <c r="O224" s="183"/>
      <c r="P224" s="62"/>
      <c r="Q224" s="55"/>
      <c r="R224" s="87" t="str">
        <f>IFERROR(SUM('９－１人員配置体制（ＧＨ）その２'!L224:L233)/B226,"０")</f>
        <v>０</v>
      </c>
      <c r="S224" s="87" t="str">
        <f>IFERROR(AB225,"0")</f>
        <v>0</v>
      </c>
      <c r="T224" s="61"/>
      <c r="U224" s="61"/>
      <c r="V224" s="73" t="s">
        <v>74</v>
      </c>
      <c r="W224" s="73" t="s">
        <v>75</v>
      </c>
      <c r="X224" s="73" t="s">
        <v>65</v>
      </c>
      <c r="Y224" s="73" t="s">
        <v>62</v>
      </c>
      <c r="Z224" s="73" t="s">
        <v>63</v>
      </c>
      <c r="AA224" s="73" t="s">
        <v>64</v>
      </c>
    </row>
    <row r="225" spans="1:28" ht="21.75" customHeight="1" thickBot="1" x14ac:dyDescent="0.45">
      <c r="A225" s="142"/>
      <c r="B225" s="287" t="s">
        <v>0</v>
      </c>
      <c r="C225" s="140"/>
      <c r="D225" s="90"/>
      <c r="E225" s="152"/>
      <c r="F225" s="153"/>
      <c r="G225" s="154"/>
      <c r="H225" s="7">
        <f t="shared" si="32"/>
        <v>0</v>
      </c>
      <c r="I225" s="173">
        <f t="shared" si="27"/>
        <v>0</v>
      </c>
      <c r="J225" s="159"/>
      <c r="L225" s="51">
        <f t="shared" si="28"/>
        <v>0</v>
      </c>
      <c r="M225" s="48">
        <f t="shared" si="29"/>
        <v>0</v>
      </c>
      <c r="N225" s="184"/>
      <c r="O225" s="185"/>
      <c r="P225" s="63"/>
      <c r="Q225" s="56"/>
      <c r="R225" s="45">
        <f>ROUNDUP(R224,1)</f>
        <v>0</v>
      </c>
      <c r="S225" s="58">
        <f>ROUNDUP(S224,1)</f>
        <v>0</v>
      </c>
      <c r="T225" s="61"/>
      <c r="U225" s="47" t="s">
        <v>70</v>
      </c>
      <c r="V225" s="60" t="e">
        <f>SUMIFS($M224:$M233,$E224:$E233,1)/$B226</f>
        <v>#DIV/0!</v>
      </c>
      <c r="W225" s="60" t="e">
        <f>SUMIFS($M224:$M233,$E224:$E233,2)/$B226</f>
        <v>#DIV/0!</v>
      </c>
      <c r="X225" s="60" t="e">
        <f>SUMIFS($M224:$M233,$E224:$E233,3)/$B226</f>
        <v>#DIV/0!</v>
      </c>
      <c r="Y225" s="60" t="e">
        <f>SUMIFS($M224:$M233,$E224:$E233,4)/$B226</f>
        <v>#DIV/0!</v>
      </c>
      <c r="Z225" s="60" t="e">
        <f>SUMIFS($M224:$M233,$E224:$E233,5)/$B226</f>
        <v>#DIV/0!</v>
      </c>
      <c r="AA225" s="60" t="e">
        <f>SUMIFS($M224:$M233,$E224:$E233,6)/$B226</f>
        <v>#DIV/0!</v>
      </c>
      <c r="AB225" s="53" t="e">
        <f>SUM(X225:AA225)</f>
        <v>#DIV/0!</v>
      </c>
    </row>
    <row r="226" spans="1:28" ht="21.75" customHeight="1" thickBot="1" x14ac:dyDescent="0.45">
      <c r="A226" s="142"/>
      <c r="B226" s="288"/>
      <c r="C226" s="140"/>
      <c r="D226" s="91"/>
      <c r="E226" s="152"/>
      <c r="F226" s="153"/>
      <c r="G226" s="154"/>
      <c r="H226" s="7">
        <f t="shared" si="32"/>
        <v>0</v>
      </c>
      <c r="I226" s="173">
        <f t="shared" si="27"/>
        <v>0</v>
      </c>
      <c r="J226" s="160"/>
      <c r="L226" s="51">
        <f t="shared" si="28"/>
        <v>0</v>
      </c>
      <c r="M226" s="48">
        <f t="shared" si="29"/>
        <v>0</v>
      </c>
      <c r="N226" s="184"/>
      <c r="O226" s="185"/>
      <c r="P226" s="63"/>
      <c r="Q226" s="59"/>
      <c r="R226" s="45">
        <f>ROUND(R224,0)</f>
        <v>0</v>
      </c>
      <c r="S226" s="61"/>
      <c r="T226" s="61"/>
      <c r="U226" s="61"/>
      <c r="V226" s="61"/>
      <c r="W226" s="47" t="s">
        <v>76</v>
      </c>
      <c r="X226" s="73" t="e">
        <f>X225/9</f>
        <v>#DIV/0!</v>
      </c>
      <c r="Y226" s="73" t="e">
        <f>Y225/6</f>
        <v>#DIV/0!</v>
      </c>
      <c r="Z226" s="73" t="e">
        <f>Z225/4</f>
        <v>#DIV/0!</v>
      </c>
      <c r="AA226" s="73" t="e">
        <f>AA225/2.5</f>
        <v>#DIV/0!</v>
      </c>
      <c r="AB226" s="20" t="e">
        <f>SUM(X226:AA226)</f>
        <v>#DIV/0!</v>
      </c>
    </row>
    <row r="227" spans="1:28" ht="21.75" customHeight="1" thickBot="1" x14ac:dyDescent="0.45">
      <c r="A227" s="142"/>
      <c r="B227" s="651" t="s">
        <v>59</v>
      </c>
      <c r="C227" s="97"/>
      <c r="D227" s="99" t="s">
        <v>60</v>
      </c>
      <c r="E227" s="152"/>
      <c r="F227" s="153"/>
      <c r="G227" s="154"/>
      <c r="H227" s="7">
        <f t="shared" si="32"/>
        <v>0</v>
      </c>
      <c r="I227" s="173">
        <f t="shared" si="27"/>
        <v>0</v>
      </c>
      <c r="J227" s="160"/>
      <c r="L227" s="51">
        <f t="shared" si="28"/>
        <v>0</v>
      </c>
      <c r="M227" s="48">
        <f t="shared" si="29"/>
        <v>0</v>
      </c>
      <c r="N227" s="184"/>
      <c r="O227" s="185"/>
      <c r="P227" s="63"/>
      <c r="Q227" s="56"/>
      <c r="R227" s="61"/>
      <c r="S227" s="61"/>
      <c r="T227" s="61"/>
      <c r="U227" s="61"/>
      <c r="V227" s="61"/>
      <c r="W227" s="61"/>
      <c r="X227" s="61"/>
    </row>
    <row r="228" spans="1:28" ht="21.75" customHeight="1" thickBot="1" x14ac:dyDescent="0.45">
      <c r="A228" s="141" t="str">
        <f>C224</f>
        <v>Ｖ</v>
      </c>
      <c r="B228" s="652"/>
      <c r="C228" s="97"/>
      <c r="D228" s="99" t="s">
        <v>61</v>
      </c>
      <c r="E228" s="152"/>
      <c r="F228" s="153"/>
      <c r="G228" s="154"/>
      <c r="H228" s="7">
        <f t="shared" si="32"/>
        <v>0</v>
      </c>
      <c r="I228" s="173">
        <f t="shared" si="27"/>
        <v>0</v>
      </c>
      <c r="J228" s="160"/>
      <c r="L228" s="51">
        <f t="shared" si="28"/>
        <v>0</v>
      </c>
      <c r="M228" s="48">
        <f t="shared" si="29"/>
        <v>0</v>
      </c>
      <c r="N228" s="170" t="str">
        <f>IF($C228=$Z$1,R228,R224)</f>
        <v>０</v>
      </c>
      <c r="O228" s="171" t="str">
        <f>IF($C228=$Z$1,S228,S224)</f>
        <v>0</v>
      </c>
      <c r="P228" s="146">
        <f>IF($C228=$Z$1,R230,R226)</f>
        <v>0</v>
      </c>
      <c r="Q228" s="56"/>
      <c r="R228" s="54">
        <f>SUM(V228:AA228)</f>
        <v>0</v>
      </c>
      <c r="S228" s="54">
        <f>AB228</f>
        <v>0</v>
      </c>
      <c r="T228" s="61"/>
      <c r="U228" s="47" t="s">
        <v>71</v>
      </c>
      <c r="V228" s="60">
        <f>SUMIFS($J224:$J233,$E224:$E233,1)*0.9</f>
        <v>0</v>
      </c>
      <c r="W228" s="60">
        <f>SUMIFS($J224:$J233,$E224:$E233,2)*0.9</f>
        <v>0</v>
      </c>
      <c r="X228" s="60">
        <f>SUMIFS($J224:$J233,$E224:$E233,3)*0.9</f>
        <v>0</v>
      </c>
      <c r="Y228" s="60">
        <f>SUMIFS($J224:$J233,$E224:$E233,4)*0.9</f>
        <v>0</v>
      </c>
      <c r="Z228" s="60">
        <f>SUMIFS($J224:$J233,$E224:$E233,5)*0.9</f>
        <v>0</v>
      </c>
      <c r="AA228" s="60">
        <f>SUMIFS($J224:$J233,$E224:$E233,6)*0.9</f>
        <v>0</v>
      </c>
      <c r="AB228" s="53">
        <f>SUM(X228:AA228)</f>
        <v>0</v>
      </c>
    </row>
    <row r="229" spans="1:28" ht="21.75" customHeight="1" thickBot="1" x14ac:dyDescent="0.45">
      <c r="A229" s="142"/>
      <c r="B229" s="652"/>
      <c r="C229" s="97"/>
      <c r="D229" s="99" t="s">
        <v>36</v>
      </c>
      <c r="E229" s="152"/>
      <c r="F229" s="153"/>
      <c r="G229" s="154"/>
      <c r="H229" s="7">
        <f t="shared" si="32"/>
        <v>0</v>
      </c>
      <c r="I229" s="173">
        <f t="shared" si="27"/>
        <v>0</v>
      </c>
      <c r="J229" s="160"/>
      <c r="L229" s="51">
        <f t="shared" si="28"/>
        <v>0</v>
      </c>
      <c r="M229" s="48">
        <f t="shared" si="29"/>
        <v>0</v>
      </c>
      <c r="N229" s="184"/>
      <c r="O229" s="185"/>
      <c r="P229" s="146"/>
      <c r="Q229" s="59"/>
      <c r="R229" s="235">
        <f>ROUNDUP(R228,1)</f>
        <v>0</v>
      </c>
      <c r="S229" s="58">
        <f>ROUNDUP(S228,1)</f>
        <v>0</v>
      </c>
      <c r="T229" s="61"/>
      <c r="U229" s="47" t="s">
        <v>76</v>
      </c>
      <c r="V229" s="61"/>
      <c r="W229" s="61"/>
      <c r="X229" s="73">
        <f>X228/9</f>
        <v>0</v>
      </c>
      <c r="Y229" s="73">
        <f>Y228/6</f>
        <v>0</v>
      </c>
      <c r="Z229" s="73">
        <f>Z228/4</f>
        <v>0</v>
      </c>
      <c r="AA229" s="73">
        <f>AA228/2.5</f>
        <v>0</v>
      </c>
      <c r="AB229" s="20">
        <f>SUM(X229:AA229)</f>
        <v>0</v>
      </c>
    </row>
    <row r="230" spans="1:28" ht="21.75" customHeight="1" thickBot="1" x14ac:dyDescent="0.45">
      <c r="A230" s="142"/>
      <c r="B230" s="652"/>
      <c r="C230" s="97"/>
      <c r="D230" s="99" t="s">
        <v>35</v>
      </c>
      <c r="E230" s="152"/>
      <c r="F230" s="153"/>
      <c r="G230" s="154"/>
      <c r="H230" s="7">
        <f t="shared" si="32"/>
        <v>0</v>
      </c>
      <c r="I230" s="173">
        <f t="shared" si="27"/>
        <v>0</v>
      </c>
      <c r="J230" s="160"/>
      <c r="L230" s="51">
        <f t="shared" si="28"/>
        <v>0</v>
      </c>
      <c r="M230" s="48">
        <f t="shared" si="29"/>
        <v>0</v>
      </c>
      <c r="N230" s="184"/>
      <c r="O230" s="185"/>
      <c r="P230" s="63"/>
      <c r="Q230" s="59"/>
      <c r="R230" s="54">
        <f>ROUND(R228,0)</f>
        <v>0</v>
      </c>
      <c r="S230" s="61"/>
      <c r="T230" s="61"/>
      <c r="U230" s="61"/>
      <c r="V230" s="61"/>
      <c r="W230" s="61"/>
      <c r="X230" s="61"/>
    </row>
    <row r="231" spans="1:28" ht="21.75" customHeight="1" thickBot="1" x14ac:dyDescent="0.45">
      <c r="A231" s="142"/>
      <c r="B231" s="653"/>
      <c r="C231" s="97"/>
      <c r="D231" s="99" t="s">
        <v>80</v>
      </c>
      <c r="E231" s="152"/>
      <c r="F231" s="153"/>
      <c r="G231" s="154"/>
      <c r="H231" s="175">
        <f t="shared" si="32"/>
        <v>0</v>
      </c>
      <c r="I231" s="173">
        <f t="shared" si="27"/>
        <v>0</v>
      </c>
      <c r="J231" s="160"/>
      <c r="L231" s="51">
        <f t="shared" si="28"/>
        <v>0</v>
      </c>
      <c r="M231" s="48">
        <f t="shared" si="29"/>
        <v>0</v>
      </c>
      <c r="N231" s="184"/>
      <c r="O231" s="185"/>
      <c r="P231" s="63"/>
      <c r="Q231" s="59"/>
      <c r="R231" s="61"/>
      <c r="S231" s="61"/>
      <c r="T231" s="61"/>
      <c r="U231" s="61"/>
      <c r="V231" s="61"/>
      <c r="W231" s="61"/>
      <c r="X231" s="61"/>
    </row>
    <row r="232" spans="1:28" ht="21.75" customHeight="1" thickBot="1" x14ac:dyDescent="0.45">
      <c r="A232" s="142"/>
      <c r="B232" s="289"/>
      <c r="C232" s="93"/>
      <c r="D232" s="91"/>
      <c r="E232" s="152"/>
      <c r="F232" s="153"/>
      <c r="G232" s="154"/>
      <c r="H232" s="7">
        <f t="shared" si="32"/>
        <v>0</v>
      </c>
      <c r="I232" s="173">
        <f t="shared" si="27"/>
        <v>0</v>
      </c>
      <c r="J232" s="160"/>
      <c r="L232" s="51">
        <f t="shared" si="28"/>
        <v>0</v>
      </c>
      <c r="M232" s="48">
        <f t="shared" si="29"/>
        <v>0</v>
      </c>
      <c r="N232" s="184"/>
      <c r="O232" s="185"/>
      <c r="P232" s="63"/>
      <c r="Q232" s="59"/>
      <c r="R232" s="45" t="str">
        <f>IF(C227=$Z$1,D227,IF(C228=$Z$1,D228,IF(C229=$Z$1,D229,IF(C230=$Z$1,D230,IF(C231=$Z$1,D231,"")))))</f>
        <v/>
      </c>
      <c r="S232" s="61"/>
      <c r="T232" s="61"/>
      <c r="U232" s="61"/>
      <c r="V232" s="61"/>
      <c r="W232" s="61"/>
      <c r="X232" s="61"/>
    </row>
    <row r="233" spans="1:28" ht="21.75" customHeight="1" thickBot="1" x14ac:dyDescent="0.45">
      <c r="A233" s="143"/>
      <c r="B233" s="290"/>
      <c r="C233" s="95"/>
      <c r="D233" s="96"/>
      <c r="E233" s="155"/>
      <c r="F233" s="156"/>
      <c r="G233" s="157"/>
      <c r="H233" s="8">
        <f t="shared" si="32"/>
        <v>0</v>
      </c>
      <c r="I233" s="174">
        <f t="shared" si="27"/>
        <v>0</v>
      </c>
      <c r="J233" s="161"/>
      <c r="L233" s="52">
        <f t="shared" si="28"/>
        <v>0</v>
      </c>
      <c r="M233" s="49">
        <f t="shared" si="29"/>
        <v>0</v>
      </c>
      <c r="N233" s="186"/>
      <c r="O233" s="187"/>
      <c r="P233" s="64"/>
      <c r="Q233" s="44"/>
      <c r="R233" s="61" t="s">
        <v>73</v>
      </c>
      <c r="S233" s="61" t="s">
        <v>72</v>
      </c>
      <c r="T233" s="61"/>
      <c r="U233" s="61"/>
      <c r="V233" s="61"/>
      <c r="W233" s="61"/>
      <c r="X233" s="46" t="s">
        <v>69</v>
      </c>
    </row>
    <row r="234" spans="1:28" ht="21.75" customHeight="1" thickBot="1" x14ac:dyDescent="0.45">
      <c r="A234" s="233"/>
      <c r="B234" s="286"/>
      <c r="C234" s="148" t="s">
        <v>101</v>
      </c>
      <c r="D234" s="149"/>
      <c r="E234" s="150"/>
      <c r="F234" s="151"/>
      <c r="G234" s="151"/>
      <c r="H234" s="69">
        <f t="shared" si="32"/>
        <v>0</v>
      </c>
      <c r="I234" s="172">
        <f t="shared" ref="I234:I297" si="34">G234/2</f>
        <v>0</v>
      </c>
      <c r="J234" s="158"/>
      <c r="L234" s="50">
        <f t="shared" ref="L234:L297" si="35">G234*J234</f>
        <v>0</v>
      </c>
      <c r="M234" s="11">
        <f t="shared" ref="M234:M297" si="36">H234*J234</f>
        <v>0</v>
      </c>
      <c r="N234" s="182"/>
      <c r="O234" s="183"/>
      <c r="P234" s="62"/>
      <c r="Q234" s="55"/>
      <c r="R234" s="87" t="str">
        <f>IFERROR(SUM('９－１人員配置体制（ＧＨ）その２'!L234:L243)/B236,"０")</f>
        <v>０</v>
      </c>
      <c r="S234" s="87" t="str">
        <f>IFERROR(AB235,"0")</f>
        <v>0</v>
      </c>
      <c r="T234" s="61"/>
      <c r="U234" s="61"/>
      <c r="V234" s="73" t="s">
        <v>74</v>
      </c>
      <c r="W234" s="73" t="s">
        <v>75</v>
      </c>
      <c r="X234" s="73" t="s">
        <v>65</v>
      </c>
      <c r="Y234" s="73" t="s">
        <v>62</v>
      </c>
      <c r="Z234" s="73" t="s">
        <v>63</v>
      </c>
      <c r="AA234" s="73" t="s">
        <v>64</v>
      </c>
    </row>
    <row r="235" spans="1:28" ht="21.75" customHeight="1" thickBot="1" x14ac:dyDescent="0.45">
      <c r="A235" s="142"/>
      <c r="B235" s="287" t="s">
        <v>0</v>
      </c>
      <c r="C235" s="140"/>
      <c r="D235" s="90"/>
      <c r="E235" s="152"/>
      <c r="F235" s="153"/>
      <c r="G235" s="154"/>
      <c r="H235" s="7">
        <f t="shared" si="32"/>
        <v>0</v>
      </c>
      <c r="I235" s="173">
        <f t="shared" si="34"/>
        <v>0</v>
      </c>
      <c r="J235" s="159"/>
      <c r="L235" s="51">
        <f t="shared" si="35"/>
        <v>0</v>
      </c>
      <c r="M235" s="48">
        <f t="shared" si="36"/>
        <v>0</v>
      </c>
      <c r="N235" s="184"/>
      <c r="O235" s="185"/>
      <c r="P235" s="63"/>
      <c r="Q235" s="56"/>
      <c r="R235" s="45">
        <f>ROUNDUP(R234,1)</f>
        <v>0</v>
      </c>
      <c r="S235" s="58">
        <f>ROUNDUP(S234,1)</f>
        <v>0</v>
      </c>
      <c r="T235" s="61"/>
      <c r="U235" s="47" t="s">
        <v>70</v>
      </c>
      <c r="V235" s="60" t="e">
        <f>SUMIFS($M234:$M243,$E234:$E243,1)/$B236</f>
        <v>#DIV/0!</v>
      </c>
      <c r="W235" s="60" t="e">
        <f>SUMIFS($M234:$M243,$E234:$E243,2)/$B236</f>
        <v>#DIV/0!</v>
      </c>
      <c r="X235" s="60" t="e">
        <f>SUMIFS($M234:$M243,$E234:$E243,3)/$B236</f>
        <v>#DIV/0!</v>
      </c>
      <c r="Y235" s="60" t="e">
        <f>SUMIFS($M234:$M243,$E234:$E243,4)/$B236</f>
        <v>#DIV/0!</v>
      </c>
      <c r="Z235" s="60" t="e">
        <f>SUMIFS($M234:$M243,$E234:$E243,5)/$B236</f>
        <v>#DIV/0!</v>
      </c>
      <c r="AA235" s="60" t="e">
        <f>SUMIFS($M234:$M243,$E234:$E243,6)/$B236</f>
        <v>#DIV/0!</v>
      </c>
      <c r="AB235" s="53" t="e">
        <f>SUM(X235:AA235)</f>
        <v>#DIV/0!</v>
      </c>
    </row>
    <row r="236" spans="1:28" ht="21.75" customHeight="1" thickBot="1" x14ac:dyDescent="0.45">
      <c r="A236" s="142"/>
      <c r="B236" s="288"/>
      <c r="C236" s="140"/>
      <c r="D236" s="91"/>
      <c r="E236" s="152"/>
      <c r="F236" s="153"/>
      <c r="G236" s="154"/>
      <c r="H236" s="7">
        <f t="shared" si="32"/>
        <v>0</v>
      </c>
      <c r="I236" s="173">
        <f t="shared" si="34"/>
        <v>0</v>
      </c>
      <c r="J236" s="160"/>
      <c r="L236" s="51">
        <f t="shared" si="35"/>
        <v>0</v>
      </c>
      <c r="M236" s="48">
        <f t="shared" si="36"/>
        <v>0</v>
      </c>
      <c r="N236" s="184"/>
      <c r="O236" s="185"/>
      <c r="P236" s="63"/>
      <c r="Q236" s="59"/>
      <c r="R236" s="45">
        <f>ROUND(R234,0)</f>
        <v>0</v>
      </c>
      <c r="S236" s="61"/>
      <c r="T236" s="61"/>
      <c r="U236" s="61"/>
      <c r="V236" s="61"/>
      <c r="W236" s="47" t="s">
        <v>76</v>
      </c>
      <c r="X236" s="73" t="e">
        <f>X235/9</f>
        <v>#DIV/0!</v>
      </c>
      <c r="Y236" s="73" t="e">
        <f>Y235/6</f>
        <v>#DIV/0!</v>
      </c>
      <c r="Z236" s="73" t="e">
        <f>Z235/4</f>
        <v>#DIV/0!</v>
      </c>
      <c r="AA236" s="73" t="e">
        <f>AA235/2.5</f>
        <v>#DIV/0!</v>
      </c>
      <c r="AB236" s="20" t="e">
        <f>SUM(X236:AA236)</f>
        <v>#DIV/0!</v>
      </c>
    </row>
    <row r="237" spans="1:28" ht="21.75" customHeight="1" thickBot="1" x14ac:dyDescent="0.45">
      <c r="A237" s="142"/>
      <c r="B237" s="651" t="s">
        <v>59</v>
      </c>
      <c r="C237" s="97"/>
      <c r="D237" s="99" t="s">
        <v>60</v>
      </c>
      <c r="E237" s="152"/>
      <c r="F237" s="153"/>
      <c r="G237" s="154"/>
      <c r="H237" s="7">
        <f t="shared" si="32"/>
        <v>0</v>
      </c>
      <c r="I237" s="173">
        <f t="shared" si="34"/>
        <v>0</v>
      </c>
      <c r="J237" s="160"/>
      <c r="L237" s="51">
        <f t="shared" si="35"/>
        <v>0</v>
      </c>
      <c r="M237" s="48">
        <f t="shared" si="36"/>
        <v>0</v>
      </c>
      <c r="N237" s="184"/>
      <c r="O237" s="185"/>
      <c r="P237" s="63"/>
      <c r="Q237" s="56"/>
      <c r="R237" s="61"/>
      <c r="S237" s="61"/>
      <c r="T237" s="61"/>
      <c r="U237" s="61"/>
      <c r="V237" s="61"/>
      <c r="W237" s="61"/>
      <c r="X237" s="61"/>
    </row>
    <row r="238" spans="1:28" ht="21.75" customHeight="1" thickBot="1" x14ac:dyDescent="0.45">
      <c r="A238" s="141" t="str">
        <f>C234</f>
        <v>Ｗ</v>
      </c>
      <c r="B238" s="652"/>
      <c r="C238" s="97"/>
      <c r="D238" s="99" t="s">
        <v>61</v>
      </c>
      <c r="E238" s="152"/>
      <c r="F238" s="153"/>
      <c r="G238" s="154"/>
      <c r="H238" s="7">
        <f t="shared" si="32"/>
        <v>0</v>
      </c>
      <c r="I238" s="173">
        <f t="shared" si="34"/>
        <v>0</v>
      </c>
      <c r="J238" s="160"/>
      <c r="L238" s="51">
        <f t="shared" si="35"/>
        <v>0</v>
      </c>
      <c r="M238" s="48">
        <f t="shared" si="36"/>
        <v>0</v>
      </c>
      <c r="N238" s="170" t="str">
        <f>IF($C238=$Z$1,R238,R234)</f>
        <v>０</v>
      </c>
      <c r="O238" s="171" t="str">
        <f>IF($C238=$Z$1,S238,S234)</f>
        <v>0</v>
      </c>
      <c r="P238" s="146">
        <f>IF($C238=$Z$1,R240,R236)</f>
        <v>0</v>
      </c>
      <c r="Q238" s="56"/>
      <c r="R238" s="54">
        <f>SUM(V238:AA238)</f>
        <v>0</v>
      </c>
      <c r="S238" s="54">
        <f>AB238</f>
        <v>0</v>
      </c>
      <c r="T238" s="61"/>
      <c r="U238" s="47" t="s">
        <v>71</v>
      </c>
      <c r="V238" s="60">
        <f>SUMIFS($J234:$J243,$E234:$E243,1)*0.9</f>
        <v>0</v>
      </c>
      <c r="W238" s="60">
        <f>SUMIFS($J234:$J243,$E234:$E243,2)*0.9</f>
        <v>0</v>
      </c>
      <c r="X238" s="60">
        <f>SUMIFS($J234:$J243,$E234:$E243,3)*0.9</f>
        <v>0</v>
      </c>
      <c r="Y238" s="60">
        <f>SUMIFS($J234:$J243,$E234:$E243,4)*0.9</f>
        <v>0</v>
      </c>
      <c r="Z238" s="60">
        <f>SUMIFS($J234:$J243,$E234:$E243,5)*0.9</f>
        <v>0</v>
      </c>
      <c r="AA238" s="60">
        <f>SUMIFS($J234:$J243,$E234:$E243,6)*0.9</f>
        <v>0</v>
      </c>
      <c r="AB238" s="53">
        <f>SUM(X238:AA238)</f>
        <v>0</v>
      </c>
    </row>
    <row r="239" spans="1:28" ht="21.75" customHeight="1" thickBot="1" x14ac:dyDescent="0.45">
      <c r="A239" s="142"/>
      <c r="B239" s="652"/>
      <c r="C239" s="97"/>
      <c r="D239" s="99" t="s">
        <v>36</v>
      </c>
      <c r="E239" s="152"/>
      <c r="F239" s="153"/>
      <c r="G239" s="154"/>
      <c r="H239" s="7">
        <f t="shared" si="32"/>
        <v>0</v>
      </c>
      <c r="I239" s="173">
        <f t="shared" si="34"/>
        <v>0</v>
      </c>
      <c r="J239" s="160"/>
      <c r="L239" s="51">
        <f t="shared" si="35"/>
        <v>0</v>
      </c>
      <c r="M239" s="48">
        <f t="shared" si="36"/>
        <v>0</v>
      </c>
      <c r="N239" s="184"/>
      <c r="O239" s="185"/>
      <c r="P239" s="146"/>
      <c r="Q239" s="59"/>
      <c r="R239" s="235">
        <f>ROUNDUP(R238,1)</f>
        <v>0</v>
      </c>
      <c r="S239" s="58">
        <f>ROUNDUP(S238,1)</f>
        <v>0</v>
      </c>
      <c r="T239" s="61"/>
      <c r="U239" s="47" t="s">
        <v>76</v>
      </c>
      <c r="V239" s="61"/>
      <c r="W239" s="61"/>
      <c r="X239" s="73">
        <f>X238/9</f>
        <v>0</v>
      </c>
      <c r="Y239" s="73">
        <f>Y238/6</f>
        <v>0</v>
      </c>
      <c r="Z239" s="73">
        <f>Z238/4</f>
        <v>0</v>
      </c>
      <c r="AA239" s="73">
        <f>AA238/2.5</f>
        <v>0</v>
      </c>
      <c r="AB239" s="20">
        <f>SUM(X239:AA239)</f>
        <v>0</v>
      </c>
    </row>
    <row r="240" spans="1:28" ht="21.75" customHeight="1" thickBot="1" x14ac:dyDescent="0.45">
      <c r="A240" s="142"/>
      <c r="B240" s="652"/>
      <c r="C240" s="97"/>
      <c r="D240" s="99" t="s">
        <v>35</v>
      </c>
      <c r="E240" s="152"/>
      <c r="F240" s="153"/>
      <c r="G240" s="154"/>
      <c r="H240" s="7">
        <f t="shared" si="32"/>
        <v>0</v>
      </c>
      <c r="I240" s="173">
        <f t="shared" si="34"/>
        <v>0</v>
      </c>
      <c r="J240" s="160"/>
      <c r="L240" s="51">
        <f t="shared" si="35"/>
        <v>0</v>
      </c>
      <c r="M240" s="48">
        <f t="shared" si="36"/>
        <v>0</v>
      </c>
      <c r="N240" s="184"/>
      <c r="O240" s="185"/>
      <c r="P240" s="63"/>
      <c r="Q240" s="59"/>
      <c r="R240" s="54">
        <f>ROUND(R238,0)</f>
        <v>0</v>
      </c>
      <c r="S240" s="61"/>
      <c r="T240" s="61"/>
      <c r="U240" s="61"/>
      <c r="V240" s="61"/>
      <c r="W240" s="61"/>
      <c r="X240" s="61"/>
    </row>
    <row r="241" spans="1:28" ht="21.75" customHeight="1" thickBot="1" x14ac:dyDescent="0.45">
      <c r="A241" s="142"/>
      <c r="B241" s="653"/>
      <c r="C241" s="97"/>
      <c r="D241" s="99" t="s">
        <v>80</v>
      </c>
      <c r="E241" s="152"/>
      <c r="F241" s="153"/>
      <c r="G241" s="154"/>
      <c r="H241" s="175">
        <f t="shared" si="32"/>
        <v>0</v>
      </c>
      <c r="I241" s="173">
        <f t="shared" si="34"/>
        <v>0</v>
      </c>
      <c r="J241" s="160"/>
      <c r="L241" s="51">
        <f t="shared" si="35"/>
        <v>0</v>
      </c>
      <c r="M241" s="48">
        <f t="shared" si="36"/>
        <v>0</v>
      </c>
      <c r="N241" s="184"/>
      <c r="O241" s="185"/>
      <c r="P241" s="63"/>
      <c r="Q241" s="59"/>
      <c r="R241" s="61"/>
      <c r="S241" s="61"/>
      <c r="T241" s="61"/>
      <c r="U241" s="61"/>
      <c r="V241" s="61"/>
      <c r="W241" s="61"/>
      <c r="X241" s="61"/>
    </row>
    <row r="242" spans="1:28" ht="21.75" customHeight="1" thickBot="1" x14ac:dyDescent="0.45">
      <c r="A242" s="142"/>
      <c r="B242" s="289"/>
      <c r="C242" s="93"/>
      <c r="D242" s="91"/>
      <c r="E242" s="152"/>
      <c r="F242" s="153"/>
      <c r="G242" s="154"/>
      <c r="H242" s="7">
        <f t="shared" si="32"/>
        <v>0</v>
      </c>
      <c r="I242" s="173">
        <f t="shared" si="34"/>
        <v>0</v>
      </c>
      <c r="J242" s="160"/>
      <c r="L242" s="51">
        <f t="shared" si="35"/>
        <v>0</v>
      </c>
      <c r="M242" s="48">
        <f t="shared" si="36"/>
        <v>0</v>
      </c>
      <c r="N242" s="184"/>
      <c r="O242" s="185"/>
      <c r="P242" s="63"/>
      <c r="Q242" s="59"/>
      <c r="R242" s="45" t="str">
        <f>IF(C237=$Z$1,D237,IF(C238=$Z$1,D238,IF(C239=$Z$1,D239,IF(C240=$Z$1,D240,IF(C241=$Z$1,D241,"")))))</f>
        <v/>
      </c>
      <c r="S242" s="61"/>
      <c r="T242" s="61"/>
      <c r="U242" s="61"/>
      <c r="V242" s="61"/>
      <c r="W242" s="61"/>
      <c r="X242" s="61"/>
    </row>
    <row r="243" spans="1:28" ht="21.75" customHeight="1" thickBot="1" x14ac:dyDescent="0.45">
      <c r="A243" s="143"/>
      <c r="B243" s="290"/>
      <c r="C243" s="95"/>
      <c r="D243" s="96"/>
      <c r="E243" s="155"/>
      <c r="F243" s="156"/>
      <c r="G243" s="157"/>
      <c r="H243" s="8">
        <f t="shared" si="32"/>
        <v>0</v>
      </c>
      <c r="I243" s="174">
        <f t="shared" si="34"/>
        <v>0</v>
      </c>
      <c r="J243" s="161"/>
      <c r="L243" s="52">
        <f t="shared" si="35"/>
        <v>0</v>
      </c>
      <c r="M243" s="49">
        <f t="shared" si="36"/>
        <v>0</v>
      </c>
      <c r="N243" s="186"/>
      <c r="O243" s="187"/>
      <c r="P243" s="64"/>
      <c r="Q243" s="44"/>
      <c r="R243" s="61" t="s">
        <v>73</v>
      </c>
      <c r="S243" s="61" t="s">
        <v>72</v>
      </c>
      <c r="T243" s="61"/>
      <c r="U243" s="61"/>
      <c r="V243" s="61"/>
      <c r="W243" s="61"/>
      <c r="X243" s="46" t="s">
        <v>69</v>
      </c>
    </row>
    <row r="244" spans="1:28" ht="21.75" customHeight="1" thickBot="1" x14ac:dyDescent="0.45">
      <c r="A244" s="233"/>
      <c r="B244" s="286"/>
      <c r="C244" s="148" t="s">
        <v>102</v>
      </c>
      <c r="D244" s="149"/>
      <c r="E244" s="150"/>
      <c r="F244" s="151"/>
      <c r="G244" s="151"/>
      <c r="H244" s="69">
        <f t="shared" si="32"/>
        <v>0</v>
      </c>
      <c r="I244" s="172">
        <f t="shared" si="34"/>
        <v>0</v>
      </c>
      <c r="J244" s="158"/>
      <c r="L244" s="50">
        <f t="shared" si="35"/>
        <v>0</v>
      </c>
      <c r="M244" s="11">
        <f t="shared" si="36"/>
        <v>0</v>
      </c>
      <c r="N244" s="182"/>
      <c r="O244" s="183"/>
      <c r="P244" s="62"/>
      <c r="Q244" s="55"/>
      <c r="R244" s="87" t="str">
        <f>IFERROR(SUM('９－１人員配置体制（ＧＨ）その２'!L244:L253)/B246,"０")</f>
        <v>０</v>
      </c>
      <c r="S244" s="87" t="str">
        <f>IFERROR(AB245,"0")</f>
        <v>0</v>
      </c>
      <c r="T244" s="61"/>
      <c r="U244" s="61"/>
      <c r="V244" s="73" t="s">
        <v>74</v>
      </c>
      <c r="W244" s="73" t="s">
        <v>75</v>
      </c>
      <c r="X244" s="73" t="s">
        <v>65</v>
      </c>
      <c r="Y244" s="73" t="s">
        <v>62</v>
      </c>
      <c r="Z244" s="73" t="s">
        <v>63</v>
      </c>
      <c r="AA244" s="73" t="s">
        <v>64</v>
      </c>
    </row>
    <row r="245" spans="1:28" ht="21.75" customHeight="1" thickBot="1" x14ac:dyDescent="0.45">
      <c r="A245" s="142"/>
      <c r="B245" s="287" t="s">
        <v>0</v>
      </c>
      <c r="C245" s="140"/>
      <c r="D245" s="90"/>
      <c r="E245" s="152"/>
      <c r="F245" s="153"/>
      <c r="G245" s="154"/>
      <c r="H245" s="7">
        <f t="shared" si="32"/>
        <v>0</v>
      </c>
      <c r="I245" s="173">
        <f t="shared" si="34"/>
        <v>0</v>
      </c>
      <c r="J245" s="159"/>
      <c r="L245" s="51">
        <f t="shared" si="35"/>
        <v>0</v>
      </c>
      <c r="M245" s="48">
        <f t="shared" si="36"/>
        <v>0</v>
      </c>
      <c r="N245" s="184"/>
      <c r="O245" s="185"/>
      <c r="P245" s="63"/>
      <c r="Q245" s="56"/>
      <c r="R245" s="45">
        <f>ROUNDUP(R244,1)</f>
        <v>0</v>
      </c>
      <c r="S245" s="58">
        <f>ROUNDUP(S244,1)</f>
        <v>0</v>
      </c>
      <c r="T245" s="61"/>
      <c r="U245" s="47" t="s">
        <v>70</v>
      </c>
      <c r="V245" s="60" t="e">
        <f>SUMIFS($M244:$M253,$E244:$E253,1)/$B246</f>
        <v>#DIV/0!</v>
      </c>
      <c r="W245" s="60" t="e">
        <f>SUMIFS($M244:$M253,$E244:$E253,2)/$B246</f>
        <v>#DIV/0!</v>
      </c>
      <c r="X245" s="60" t="e">
        <f>SUMIFS($M244:$M253,$E244:$E253,3)/$B246</f>
        <v>#DIV/0!</v>
      </c>
      <c r="Y245" s="60" t="e">
        <f>SUMIFS($M244:$M253,$E244:$E253,4)/$B246</f>
        <v>#DIV/0!</v>
      </c>
      <c r="Z245" s="60" t="e">
        <f>SUMIFS($M244:$M253,$E244:$E253,5)/$B246</f>
        <v>#DIV/0!</v>
      </c>
      <c r="AA245" s="60" t="e">
        <f>SUMIFS($M244:$M253,$E244:$E253,6)/$B246</f>
        <v>#DIV/0!</v>
      </c>
      <c r="AB245" s="53" t="e">
        <f>SUM(X245:AA245)</f>
        <v>#DIV/0!</v>
      </c>
    </row>
    <row r="246" spans="1:28" ht="21.75" customHeight="1" thickBot="1" x14ac:dyDescent="0.45">
      <c r="A246" s="142"/>
      <c r="B246" s="288"/>
      <c r="C246" s="140"/>
      <c r="D246" s="91"/>
      <c r="E246" s="152"/>
      <c r="F246" s="153"/>
      <c r="G246" s="154"/>
      <c r="H246" s="7">
        <f t="shared" si="32"/>
        <v>0</v>
      </c>
      <c r="I246" s="173">
        <f t="shared" si="34"/>
        <v>0</v>
      </c>
      <c r="J246" s="160"/>
      <c r="L246" s="51">
        <f t="shared" si="35"/>
        <v>0</v>
      </c>
      <c r="M246" s="48">
        <f t="shared" si="36"/>
        <v>0</v>
      </c>
      <c r="N246" s="184"/>
      <c r="O246" s="185"/>
      <c r="P246" s="63"/>
      <c r="Q246" s="59"/>
      <c r="R246" s="45">
        <f>ROUND(R244,0)</f>
        <v>0</v>
      </c>
      <c r="S246" s="61"/>
      <c r="T246" s="61"/>
      <c r="U246" s="61"/>
      <c r="V246" s="61"/>
      <c r="W246" s="47" t="s">
        <v>76</v>
      </c>
      <c r="X246" s="73" t="e">
        <f>X245/9</f>
        <v>#DIV/0!</v>
      </c>
      <c r="Y246" s="73" t="e">
        <f>Y245/6</f>
        <v>#DIV/0!</v>
      </c>
      <c r="Z246" s="73" t="e">
        <f>Z245/4</f>
        <v>#DIV/0!</v>
      </c>
      <c r="AA246" s="73" t="e">
        <f>AA245/2.5</f>
        <v>#DIV/0!</v>
      </c>
      <c r="AB246" s="20" t="e">
        <f>SUM(X246:AA246)</f>
        <v>#DIV/0!</v>
      </c>
    </row>
    <row r="247" spans="1:28" ht="21.75" customHeight="1" thickBot="1" x14ac:dyDescent="0.45">
      <c r="A247" s="142"/>
      <c r="B247" s="651" t="s">
        <v>59</v>
      </c>
      <c r="C247" s="97"/>
      <c r="D247" s="99" t="s">
        <v>60</v>
      </c>
      <c r="E247" s="152"/>
      <c r="F247" s="153"/>
      <c r="G247" s="154"/>
      <c r="H247" s="7">
        <f t="shared" si="32"/>
        <v>0</v>
      </c>
      <c r="I247" s="173">
        <f t="shared" si="34"/>
        <v>0</v>
      </c>
      <c r="J247" s="160"/>
      <c r="L247" s="51">
        <f t="shared" si="35"/>
        <v>0</v>
      </c>
      <c r="M247" s="48">
        <f t="shared" si="36"/>
        <v>0</v>
      </c>
      <c r="N247" s="184"/>
      <c r="O247" s="185"/>
      <c r="P247" s="63"/>
      <c r="Q247" s="56"/>
      <c r="R247" s="61"/>
      <c r="S247" s="61"/>
      <c r="T247" s="61"/>
      <c r="U247" s="61"/>
      <c r="V247" s="61"/>
      <c r="W247" s="61"/>
      <c r="X247" s="61"/>
    </row>
    <row r="248" spans="1:28" ht="21.75" customHeight="1" thickBot="1" x14ac:dyDescent="0.45">
      <c r="A248" s="141" t="str">
        <f>C244</f>
        <v>Ｘ</v>
      </c>
      <c r="B248" s="652"/>
      <c r="C248" s="97"/>
      <c r="D248" s="99" t="s">
        <v>61</v>
      </c>
      <c r="E248" s="152"/>
      <c r="F248" s="153"/>
      <c r="G248" s="154"/>
      <c r="H248" s="7">
        <f t="shared" si="32"/>
        <v>0</v>
      </c>
      <c r="I248" s="173">
        <f t="shared" si="34"/>
        <v>0</v>
      </c>
      <c r="J248" s="160"/>
      <c r="L248" s="51">
        <f t="shared" si="35"/>
        <v>0</v>
      </c>
      <c r="M248" s="48">
        <f t="shared" si="36"/>
        <v>0</v>
      </c>
      <c r="N248" s="170" t="str">
        <f>IF($C248=$Z$1,R248,R244)</f>
        <v>０</v>
      </c>
      <c r="O248" s="171" t="str">
        <f>IF($C248=$Z$1,S248,S244)</f>
        <v>0</v>
      </c>
      <c r="P248" s="146">
        <f>IF($C248=$Z$1,R250,R246)</f>
        <v>0</v>
      </c>
      <c r="Q248" s="56"/>
      <c r="R248" s="54">
        <f>SUM(V248:AA248)</f>
        <v>0</v>
      </c>
      <c r="S248" s="54">
        <f>AB248</f>
        <v>0</v>
      </c>
      <c r="T248" s="61"/>
      <c r="U248" s="47" t="s">
        <v>71</v>
      </c>
      <c r="V248" s="60">
        <f>SUMIFS($J244:$J253,$E244:$E253,1)*0.9</f>
        <v>0</v>
      </c>
      <c r="W248" s="60">
        <f>SUMIFS($J244:$J253,$E244:$E253,2)*0.9</f>
        <v>0</v>
      </c>
      <c r="X248" s="60">
        <f>SUMIFS($J244:$J253,$E244:$E253,3)*0.9</f>
        <v>0</v>
      </c>
      <c r="Y248" s="60">
        <f>SUMIFS($J244:$J253,$E244:$E253,4)*0.9</f>
        <v>0</v>
      </c>
      <c r="Z248" s="60">
        <f>SUMIFS($J244:$J253,$E244:$E253,5)*0.9</f>
        <v>0</v>
      </c>
      <c r="AA248" s="60">
        <f>SUMIFS($J244:$J253,$E244:$E253,6)*0.9</f>
        <v>0</v>
      </c>
      <c r="AB248" s="53">
        <f>SUM(X248:AA248)</f>
        <v>0</v>
      </c>
    </row>
    <row r="249" spans="1:28" ht="21.75" customHeight="1" thickBot="1" x14ac:dyDescent="0.45">
      <c r="A249" s="142"/>
      <c r="B249" s="652"/>
      <c r="C249" s="97"/>
      <c r="D249" s="99" t="s">
        <v>36</v>
      </c>
      <c r="E249" s="152"/>
      <c r="F249" s="153"/>
      <c r="G249" s="154"/>
      <c r="H249" s="7">
        <f t="shared" si="32"/>
        <v>0</v>
      </c>
      <c r="I249" s="173">
        <f t="shared" si="34"/>
        <v>0</v>
      </c>
      <c r="J249" s="160"/>
      <c r="L249" s="51">
        <f t="shared" si="35"/>
        <v>0</v>
      </c>
      <c r="M249" s="48">
        <f t="shared" si="36"/>
        <v>0</v>
      </c>
      <c r="N249" s="184"/>
      <c r="O249" s="185"/>
      <c r="P249" s="146"/>
      <c r="Q249" s="59"/>
      <c r="R249" s="235">
        <f>ROUNDUP(R248,1)</f>
        <v>0</v>
      </c>
      <c r="S249" s="58">
        <f>ROUNDUP(S248,1)</f>
        <v>0</v>
      </c>
      <c r="T249" s="61"/>
      <c r="U249" s="47" t="s">
        <v>76</v>
      </c>
      <c r="V249" s="61"/>
      <c r="W249" s="61"/>
      <c r="X249" s="73">
        <f>X248/9</f>
        <v>0</v>
      </c>
      <c r="Y249" s="73">
        <f>Y248/6</f>
        <v>0</v>
      </c>
      <c r="Z249" s="73">
        <f>Z248/4</f>
        <v>0</v>
      </c>
      <c r="AA249" s="73">
        <f>AA248/2.5</f>
        <v>0</v>
      </c>
      <c r="AB249" s="20">
        <f>SUM(X249:AA249)</f>
        <v>0</v>
      </c>
    </row>
    <row r="250" spans="1:28" ht="21.75" customHeight="1" thickBot="1" x14ac:dyDescent="0.45">
      <c r="A250" s="142"/>
      <c r="B250" s="652"/>
      <c r="C250" s="97"/>
      <c r="D250" s="99" t="s">
        <v>35</v>
      </c>
      <c r="E250" s="152"/>
      <c r="F250" s="153"/>
      <c r="G250" s="154"/>
      <c r="H250" s="7">
        <f t="shared" si="32"/>
        <v>0</v>
      </c>
      <c r="I250" s="173">
        <f t="shared" si="34"/>
        <v>0</v>
      </c>
      <c r="J250" s="160"/>
      <c r="L250" s="51">
        <f t="shared" si="35"/>
        <v>0</v>
      </c>
      <c r="M250" s="48">
        <f t="shared" si="36"/>
        <v>0</v>
      </c>
      <c r="N250" s="184"/>
      <c r="O250" s="185"/>
      <c r="P250" s="63"/>
      <c r="Q250" s="59"/>
      <c r="R250" s="54">
        <f>ROUND(R248,0)</f>
        <v>0</v>
      </c>
      <c r="S250" s="61"/>
      <c r="T250" s="61"/>
      <c r="U250" s="61"/>
      <c r="V250" s="61"/>
      <c r="W250" s="61"/>
      <c r="X250" s="61"/>
    </row>
    <row r="251" spans="1:28" ht="21.75" customHeight="1" thickBot="1" x14ac:dyDescent="0.45">
      <c r="A251" s="142"/>
      <c r="B251" s="653"/>
      <c r="C251" s="97"/>
      <c r="D251" s="99" t="s">
        <v>80</v>
      </c>
      <c r="E251" s="152"/>
      <c r="F251" s="153"/>
      <c r="G251" s="154"/>
      <c r="H251" s="175">
        <f t="shared" si="32"/>
        <v>0</v>
      </c>
      <c r="I251" s="173">
        <f t="shared" si="34"/>
        <v>0</v>
      </c>
      <c r="J251" s="160"/>
      <c r="L251" s="51">
        <f t="shared" si="35"/>
        <v>0</v>
      </c>
      <c r="M251" s="48">
        <f t="shared" si="36"/>
        <v>0</v>
      </c>
      <c r="N251" s="184"/>
      <c r="O251" s="185"/>
      <c r="P251" s="63"/>
      <c r="Q251" s="59"/>
      <c r="R251" s="61"/>
      <c r="S251" s="61"/>
      <c r="T251" s="61"/>
      <c r="U251" s="61"/>
      <c r="V251" s="61"/>
      <c r="W251" s="61"/>
      <c r="X251" s="61"/>
    </row>
    <row r="252" spans="1:28" ht="21.75" customHeight="1" thickBot="1" x14ac:dyDescent="0.45">
      <c r="A252" s="142"/>
      <c r="B252" s="289"/>
      <c r="C252" s="93"/>
      <c r="D252" s="91"/>
      <c r="E252" s="152"/>
      <c r="F252" s="153"/>
      <c r="G252" s="154"/>
      <c r="H252" s="7">
        <f t="shared" si="32"/>
        <v>0</v>
      </c>
      <c r="I252" s="173">
        <f t="shared" si="34"/>
        <v>0</v>
      </c>
      <c r="J252" s="160"/>
      <c r="L252" s="51">
        <f t="shared" si="35"/>
        <v>0</v>
      </c>
      <c r="M252" s="48">
        <f t="shared" si="36"/>
        <v>0</v>
      </c>
      <c r="N252" s="184"/>
      <c r="O252" s="185"/>
      <c r="P252" s="63"/>
      <c r="Q252" s="59"/>
      <c r="R252" s="45" t="str">
        <f>IF(C247=$Z$1,D247,IF(C248=$Z$1,D248,IF(C249=$Z$1,D249,IF(C250=$Z$1,D250,IF(C251=$Z$1,D251,"")))))</f>
        <v/>
      </c>
      <c r="S252" s="61"/>
      <c r="T252" s="61"/>
      <c r="U252" s="61"/>
      <c r="V252" s="61"/>
      <c r="W252" s="61"/>
      <c r="X252" s="61"/>
    </row>
    <row r="253" spans="1:28" ht="21.75" customHeight="1" thickBot="1" x14ac:dyDescent="0.45">
      <c r="A253" s="143"/>
      <c r="B253" s="290"/>
      <c r="C253" s="95"/>
      <c r="D253" s="96"/>
      <c r="E253" s="155"/>
      <c r="F253" s="156"/>
      <c r="G253" s="157"/>
      <c r="H253" s="8">
        <f t="shared" si="32"/>
        <v>0</v>
      </c>
      <c r="I253" s="174">
        <f t="shared" si="34"/>
        <v>0</v>
      </c>
      <c r="J253" s="161"/>
      <c r="L253" s="52">
        <f t="shared" si="35"/>
        <v>0</v>
      </c>
      <c r="M253" s="49">
        <f t="shared" si="36"/>
        <v>0</v>
      </c>
      <c r="N253" s="186"/>
      <c r="O253" s="187"/>
      <c r="P253" s="64"/>
      <c r="Q253" s="44"/>
      <c r="R253" s="61" t="s">
        <v>73</v>
      </c>
      <c r="S253" s="61" t="s">
        <v>72</v>
      </c>
      <c r="T253" s="61"/>
      <c r="U253" s="61"/>
      <c r="V253" s="61"/>
      <c r="W253" s="61"/>
      <c r="X253" s="46" t="s">
        <v>69</v>
      </c>
    </row>
    <row r="254" spans="1:28" ht="21.75" customHeight="1" thickBot="1" x14ac:dyDescent="0.45">
      <c r="A254" s="233"/>
      <c r="B254" s="286"/>
      <c r="C254" s="148" t="s">
        <v>103</v>
      </c>
      <c r="D254" s="149"/>
      <c r="E254" s="150"/>
      <c r="F254" s="151"/>
      <c r="G254" s="151"/>
      <c r="H254" s="69">
        <f t="shared" si="32"/>
        <v>0</v>
      </c>
      <c r="I254" s="172">
        <f t="shared" si="34"/>
        <v>0</v>
      </c>
      <c r="J254" s="158"/>
      <c r="L254" s="50">
        <f t="shared" si="35"/>
        <v>0</v>
      </c>
      <c r="M254" s="11">
        <f t="shared" si="36"/>
        <v>0</v>
      </c>
      <c r="N254" s="182"/>
      <c r="O254" s="183"/>
      <c r="P254" s="62"/>
      <c r="Q254" s="55"/>
      <c r="R254" s="87" t="str">
        <f>IFERROR(SUM('９－１人員配置体制（ＧＨ）その２'!L254:L263)/B256,"０")</f>
        <v>０</v>
      </c>
      <c r="S254" s="87" t="str">
        <f>IFERROR(AB255,"0")</f>
        <v>0</v>
      </c>
      <c r="T254" s="61"/>
      <c r="U254" s="61"/>
      <c r="V254" s="73" t="s">
        <v>74</v>
      </c>
      <c r="W254" s="73" t="s">
        <v>75</v>
      </c>
      <c r="X254" s="73" t="s">
        <v>65</v>
      </c>
      <c r="Y254" s="73" t="s">
        <v>62</v>
      </c>
      <c r="Z254" s="73" t="s">
        <v>63</v>
      </c>
      <c r="AA254" s="73" t="s">
        <v>64</v>
      </c>
    </row>
    <row r="255" spans="1:28" ht="21.75" customHeight="1" thickBot="1" x14ac:dyDescent="0.45">
      <c r="A255" s="142"/>
      <c r="B255" s="287" t="s">
        <v>0</v>
      </c>
      <c r="C255" s="140"/>
      <c r="D255" s="90"/>
      <c r="E255" s="152"/>
      <c r="F255" s="153"/>
      <c r="G255" s="154"/>
      <c r="H255" s="7">
        <f t="shared" si="32"/>
        <v>0</v>
      </c>
      <c r="I255" s="173">
        <f t="shared" si="34"/>
        <v>0</v>
      </c>
      <c r="J255" s="159"/>
      <c r="L255" s="51">
        <f t="shared" si="35"/>
        <v>0</v>
      </c>
      <c r="M255" s="48">
        <f t="shared" si="36"/>
        <v>0</v>
      </c>
      <c r="N255" s="184"/>
      <c r="O255" s="185"/>
      <c r="P255" s="63"/>
      <c r="Q255" s="56"/>
      <c r="R255" s="45">
        <f>ROUNDUP(R254,1)</f>
        <v>0</v>
      </c>
      <c r="S255" s="58">
        <f>ROUNDUP(S254,1)</f>
        <v>0</v>
      </c>
      <c r="T255" s="61"/>
      <c r="U255" s="47" t="s">
        <v>70</v>
      </c>
      <c r="V255" s="60" t="e">
        <f>SUMIFS($M254:$M263,$E254:$E263,1)/$B256</f>
        <v>#DIV/0!</v>
      </c>
      <c r="W255" s="60" t="e">
        <f>SUMIFS($M254:$M263,$E254:$E263,2)/$B256</f>
        <v>#DIV/0!</v>
      </c>
      <c r="X255" s="60" t="e">
        <f>SUMIFS($M254:$M263,$E254:$E263,3)/$B256</f>
        <v>#DIV/0!</v>
      </c>
      <c r="Y255" s="60" t="e">
        <f>SUMIFS($M254:$M263,$E254:$E263,4)/$B256</f>
        <v>#DIV/0!</v>
      </c>
      <c r="Z255" s="60" t="e">
        <f>SUMIFS($M254:$M263,$E254:$E263,5)/$B256</f>
        <v>#DIV/0!</v>
      </c>
      <c r="AA255" s="60" t="e">
        <f>SUMIFS($M254:$M263,$E254:$E263,6)/$B256</f>
        <v>#DIV/0!</v>
      </c>
      <c r="AB255" s="53" t="e">
        <f>SUM(X255:AA255)</f>
        <v>#DIV/0!</v>
      </c>
    </row>
    <row r="256" spans="1:28" ht="21.75" customHeight="1" thickBot="1" x14ac:dyDescent="0.45">
      <c r="A256" s="142"/>
      <c r="B256" s="288"/>
      <c r="C256" s="140"/>
      <c r="D256" s="91"/>
      <c r="E256" s="152"/>
      <c r="F256" s="153"/>
      <c r="G256" s="154"/>
      <c r="H256" s="7">
        <f t="shared" si="32"/>
        <v>0</v>
      </c>
      <c r="I256" s="173">
        <f t="shared" si="34"/>
        <v>0</v>
      </c>
      <c r="J256" s="160"/>
      <c r="L256" s="51">
        <f t="shared" si="35"/>
        <v>0</v>
      </c>
      <c r="M256" s="48">
        <f t="shared" si="36"/>
        <v>0</v>
      </c>
      <c r="N256" s="184"/>
      <c r="O256" s="185"/>
      <c r="P256" s="63"/>
      <c r="Q256" s="59"/>
      <c r="R256" s="45">
        <f>ROUND(R254,0)</f>
        <v>0</v>
      </c>
      <c r="S256" s="61"/>
      <c r="T256" s="61"/>
      <c r="U256" s="61"/>
      <c r="V256" s="61"/>
      <c r="W256" s="47" t="s">
        <v>76</v>
      </c>
      <c r="X256" s="73" t="e">
        <f>X255/9</f>
        <v>#DIV/0!</v>
      </c>
      <c r="Y256" s="73" t="e">
        <f>Y255/6</f>
        <v>#DIV/0!</v>
      </c>
      <c r="Z256" s="73" t="e">
        <f>Z255/4</f>
        <v>#DIV/0!</v>
      </c>
      <c r="AA256" s="73" t="e">
        <f>AA255/2.5</f>
        <v>#DIV/0!</v>
      </c>
      <c r="AB256" s="20" t="e">
        <f>SUM(X256:AA256)</f>
        <v>#DIV/0!</v>
      </c>
    </row>
    <row r="257" spans="1:28" ht="21.75" customHeight="1" thickBot="1" x14ac:dyDescent="0.45">
      <c r="A257" s="142"/>
      <c r="B257" s="651" t="s">
        <v>59</v>
      </c>
      <c r="C257" s="97"/>
      <c r="D257" s="99" t="s">
        <v>60</v>
      </c>
      <c r="E257" s="152"/>
      <c r="F257" s="153"/>
      <c r="G257" s="154"/>
      <c r="H257" s="7">
        <f t="shared" si="32"/>
        <v>0</v>
      </c>
      <c r="I257" s="173">
        <f t="shared" si="34"/>
        <v>0</v>
      </c>
      <c r="J257" s="160"/>
      <c r="L257" s="51">
        <f t="shared" si="35"/>
        <v>0</v>
      </c>
      <c r="M257" s="48">
        <f t="shared" si="36"/>
        <v>0</v>
      </c>
      <c r="N257" s="184"/>
      <c r="O257" s="185"/>
      <c r="P257" s="63"/>
      <c r="Q257" s="56"/>
      <c r="R257" s="61"/>
      <c r="S257" s="61"/>
      <c r="T257" s="61"/>
      <c r="U257" s="61"/>
      <c r="V257" s="61"/>
      <c r="W257" s="61"/>
      <c r="X257" s="61"/>
    </row>
    <row r="258" spans="1:28" ht="21.75" customHeight="1" thickBot="1" x14ac:dyDescent="0.45">
      <c r="A258" s="141" t="str">
        <f>C254</f>
        <v>Ｙ</v>
      </c>
      <c r="B258" s="652"/>
      <c r="C258" s="97"/>
      <c r="D258" s="99" t="s">
        <v>61</v>
      </c>
      <c r="E258" s="152"/>
      <c r="F258" s="153"/>
      <c r="G258" s="154"/>
      <c r="H258" s="7">
        <f t="shared" si="32"/>
        <v>0</v>
      </c>
      <c r="I258" s="173">
        <f t="shared" si="34"/>
        <v>0</v>
      </c>
      <c r="J258" s="160"/>
      <c r="L258" s="51">
        <f t="shared" si="35"/>
        <v>0</v>
      </c>
      <c r="M258" s="48">
        <f t="shared" si="36"/>
        <v>0</v>
      </c>
      <c r="N258" s="170" t="str">
        <f>IF($C258=$Z$1,R258,R254)</f>
        <v>０</v>
      </c>
      <c r="O258" s="171" t="str">
        <f>IF($C258=$Z$1,S258,S254)</f>
        <v>0</v>
      </c>
      <c r="P258" s="146">
        <f>IF($C258=$Z$1,R260,R256)</f>
        <v>0</v>
      </c>
      <c r="Q258" s="56"/>
      <c r="R258" s="54">
        <f>SUM(V258:AA258)</f>
        <v>0</v>
      </c>
      <c r="S258" s="54">
        <f>AB258</f>
        <v>0</v>
      </c>
      <c r="T258" s="61"/>
      <c r="U258" s="47" t="s">
        <v>71</v>
      </c>
      <c r="V258" s="60">
        <f>SUMIFS($J254:$J263,$E254:$E263,1)*0.9</f>
        <v>0</v>
      </c>
      <c r="W258" s="60">
        <f>SUMIFS($J254:$J263,$E254:$E263,2)*0.9</f>
        <v>0</v>
      </c>
      <c r="X258" s="60">
        <f>SUMIFS($J254:$J263,$E254:$E263,3)*0.9</f>
        <v>0</v>
      </c>
      <c r="Y258" s="60">
        <f>SUMIFS($J254:$J263,$E254:$E263,4)*0.9</f>
        <v>0</v>
      </c>
      <c r="Z258" s="60">
        <f>SUMIFS($J254:$J263,$E254:$E263,5)*0.9</f>
        <v>0</v>
      </c>
      <c r="AA258" s="60">
        <f>SUMIFS($J254:$J263,$E254:$E263,6)*0.9</f>
        <v>0</v>
      </c>
      <c r="AB258" s="53">
        <f>SUM(X258:AA258)</f>
        <v>0</v>
      </c>
    </row>
    <row r="259" spans="1:28" ht="21.75" customHeight="1" thickBot="1" x14ac:dyDescent="0.45">
      <c r="A259" s="142"/>
      <c r="B259" s="652"/>
      <c r="C259" s="97"/>
      <c r="D259" s="99" t="s">
        <v>36</v>
      </c>
      <c r="E259" s="152"/>
      <c r="F259" s="153"/>
      <c r="G259" s="154"/>
      <c r="H259" s="7">
        <f t="shared" si="32"/>
        <v>0</v>
      </c>
      <c r="I259" s="173">
        <f t="shared" si="34"/>
        <v>0</v>
      </c>
      <c r="J259" s="160"/>
      <c r="L259" s="51">
        <f t="shared" si="35"/>
        <v>0</v>
      </c>
      <c r="M259" s="48">
        <f t="shared" si="36"/>
        <v>0</v>
      </c>
      <c r="N259" s="184"/>
      <c r="O259" s="185"/>
      <c r="P259" s="146"/>
      <c r="Q259" s="59"/>
      <c r="R259" s="235">
        <f>ROUNDUP(R258,1)</f>
        <v>0</v>
      </c>
      <c r="S259" s="58">
        <f>ROUNDUP(S258,1)</f>
        <v>0</v>
      </c>
      <c r="T259" s="61"/>
      <c r="U259" s="47" t="s">
        <v>76</v>
      </c>
      <c r="V259" s="61"/>
      <c r="W259" s="61"/>
      <c r="X259" s="73">
        <f>X258/9</f>
        <v>0</v>
      </c>
      <c r="Y259" s="73">
        <f>Y258/6</f>
        <v>0</v>
      </c>
      <c r="Z259" s="73">
        <f>Z258/4</f>
        <v>0</v>
      </c>
      <c r="AA259" s="73">
        <f>AA258/2.5</f>
        <v>0</v>
      </c>
      <c r="AB259" s="20">
        <f>SUM(X259:AA259)</f>
        <v>0</v>
      </c>
    </row>
    <row r="260" spans="1:28" ht="21.75" customHeight="1" thickBot="1" x14ac:dyDescent="0.45">
      <c r="A260" s="142"/>
      <c r="B260" s="652"/>
      <c r="C260" s="97"/>
      <c r="D260" s="99" t="s">
        <v>35</v>
      </c>
      <c r="E260" s="152"/>
      <c r="F260" s="153"/>
      <c r="G260" s="154"/>
      <c r="H260" s="7">
        <f t="shared" si="32"/>
        <v>0</v>
      </c>
      <c r="I260" s="173">
        <f t="shared" si="34"/>
        <v>0</v>
      </c>
      <c r="J260" s="160"/>
      <c r="L260" s="51">
        <f t="shared" si="35"/>
        <v>0</v>
      </c>
      <c r="M260" s="48">
        <f t="shared" si="36"/>
        <v>0</v>
      </c>
      <c r="N260" s="184"/>
      <c r="O260" s="185"/>
      <c r="P260" s="63"/>
      <c r="Q260" s="59"/>
      <c r="R260" s="54">
        <f>ROUND(R258,0)</f>
        <v>0</v>
      </c>
      <c r="S260" s="61"/>
      <c r="T260" s="61"/>
      <c r="U260" s="61"/>
      <c r="V260" s="61"/>
      <c r="W260" s="61"/>
      <c r="X260" s="61"/>
    </row>
    <row r="261" spans="1:28" ht="21.75" customHeight="1" thickBot="1" x14ac:dyDescent="0.45">
      <c r="A261" s="142"/>
      <c r="B261" s="653"/>
      <c r="C261" s="97"/>
      <c r="D261" s="99" t="s">
        <v>80</v>
      </c>
      <c r="E261" s="152"/>
      <c r="F261" s="153"/>
      <c r="G261" s="154"/>
      <c r="H261" s="175">
        <f t="shared" si="32"/>
        <v>0</v>
      </c>
      <c r="I261" s="173">
        <f t="shared" si="34"/>
        <v>0</v>
      </c>
      <c r="J261" s="160"/>
      <c r="L261" s="51">
        <f t="shared" si="35"/>
        <v>0</v>
      </c>
      <c r="M261" s="48">
        <f t="shared" si="36"/>
        <v>0</v>
      </c>
      <c r="N261" s="184"/>
      <c r="O261" s="185"/>
      <c r="P261" s="63"/>
      <c r="Q261" s="59"/>
      <c r="R261" s="61"/>
      <c r="S261" s="61"/>
      <c r="T261" s="61"/>
      <c r="U261" s="61"/>
      <c r="V261" s="61"/>
      <c r="W261" s="61"/>
      <c r="X261" s="61"/>
    </row>
    <row r="262" spans="1:28" ht="21.75" customHeight="1" thickBot="1" x14ac:dyDescent="0.45">
      <c r="A262" s="142"/>
      <c r="B262" s="289"/>
      <c r="C262" s="93"/>
      <c r="D262" s="91"/>
      <c r="E262" s="152"/>
      <c r="F262" s="153"/>
      <c r="G262" s="154"/>
      <c r="H262" s="7">
        <f t="shared" si="32"/>
        <v>0</v>
      </c>
      <c r="I262" s="173">
        <f t="shared" si="34"/>
        <v>0</v>
      </c>
      <c r="J262" s="160"/>
      <c r="L262" s="51">
        <f t="shared" si="35"/>
        <v>0</v>
      </c>
      <c r="M262" s="48">
        <f t="shared" si="36"/>
        <v>0</v>
      </c>
      <c r="N262" s="184"/>
      <c r="O262" s="185"/>
      <c r="P262" s="63"/>
      <c r="Q262" s="59"/>
      <c r="R262" s="45" t="str">
        <f>IF(C257=$Z$1,D257,IF(C258=$Z$1,D258,IF(C259=$Z$1,D259,IF(C260=$Z$1,D260,IF(C261=$Z$1,D261,"")))))</f>
        <v/>
      </c>
      <c r="S262" s="61"/>
      <c r="T262" s="61"/>
      <c r="U262" s="61"/>
      <c r="V262" s="61"/>
      <c r="W262" s="61"/>
      <c r="X262" s="61"/>
    </row>
    <row r="263" spans="1:28" ht="21.75" customHeight="1" thickBot="1" x14ac:dyDescent="0.45">
      <c r="A263" s="143"/>
      <c r="B263" s="290"/>
      <c r="C263" s="95"/>
      <c r="D263" s="96"/>
      <c r="E263" s="155"/>
      <c r="F263" s="156"/>
      <c r="G263" s="157"/>
      <c r="H263" s="8">
        <f t="shared" si="32"/>
        <v>0</v>
      </c>
      <c r="I263" s="174">
        <f t="shared" si="34"/>
        <v>0</v>
      </c>
      <c r="J263" s="161"/>
      <c r="L263" s="52">
        <f t="shared" si="35"/>
        <v>0</v>
      </c>
      <c r="M263" s="49">
        <f t="shared" si="36"/>
        <v>0</v>
      </c>
      <c r="N263" s="186"/>
      <c r="O263" s="187"/>
      <c r="P263" s="64"/>
      <c r="Q263" s="44"/>
      <c r="R263" s="61" t="s">
        <v>73</v>
      </c>
      <c r="S263" s="61" t="s">
        <v>72</v>
      </c>
      <c r="T263" s="61"/>
      <c r="U263" s="61"/>
      <c r="V263" s="61"/>
      <c r="W263" s="61"/>
      <c r="X263" s="46" t="s">
        <v>69</v>
      </c>
    </row>
    <row r="264" spans="1:28" ht="21.75" customHeight="1" thickBot="1" x14ac:dyDescent="0.45">
      <c r="A264" s="233"/>
      <c r="B264" s="286"/>
      <c r="C264" s="148" t="s">
        <v>104</v>
      </c>
      <c r="D264" s="149"/>
      <c r="E264" s="150"/>
      <c r="F264" s="151"/>
      <c r="G264" s="151"/>
      <c r="H264" s="69">
        <f t="shared" si="32"/>
        <v>0</v>
      </c>
      <c r="I264" s="172">
        <f t="shared" si="34"/>
        <v>0</v>
      </c>
      <c r="J264" s="158"/>
      <c r="L264" s="50">
        <f t="shared" si="35"/>
        <v>0</v>
      </c>
      <c r="M264" s="11">
        <f t="shared" si="36"/>
        <v>0</v>
      </c>
      <c r="N264" s="182"/>
      <c r="O264" s="183"/>
      <c r="P264" s="62"/>
      <c r="Q264" s="55"/>
      <c r="R264" s="87" t="str">
        <f>IFERROR(SUM('９－１人員配置体制（ＧＨ）その２'!L264:L273)/B266,"０")</f>
        <v>０</v>
      </c>
      <c r="S264" s="87" t="str">
        <f>IFERROR(AB265,"0")</f>
        <v>0</v>
      </c>
      <c r="T264" s="61"/>
      <c r="U264" s="61"/>
      <c r="V264" s="73" t="s">
        <v>74</v>
      </c>
      <c r="W264" s="73" t="s">
        <v>75</v>
      </c>
      <c r="X264" s="73" t="s">
        <v>65</v>
      </c>
      <c r="Y264" s="73" t="s">
        <v>62</v>
      </c>
      <c r="Z264" s="73" t="s">
        <v>63</v>
      </c>
      <c r="AA264" s="73" t="s">
        <v>64</v>
      </c>
    </row>
    <row r="265" spans="1:28" ht="21.75" customHeight="1" thickBot="1" x14ac:dyDescent="0.45">
      <c r="A265" s="142"/>
      <c r="B265" s="287" t="s">
        <v>0</v>
      </c>
      <c r="C265" s="140"/>
      <c r="D265" s="90"/>
      <c r="E265" s="152"/>
      <c r="F265" s="153"/>
      <c r="G265" s="154"/>
      <c r="H265" s="7">
        <f t="shared" si="32"/>
        <v>0</v>
      </c>
      <c r="I265" s="173">
        <f t="shared" si="34"/>
        <v>0</v>
      </c>
      <c r="J265" s="159"/>
      <c r="L265" s="51">
        <f t="shared" si="35"/>
        <v>0</v>
      </c>
      <c r="M265" s="48">
        <f t="shared" si="36"/>
        <v>0</v>
      </c>
      <c r="N265" s="184"/>
      <c r="O265" s="185"/>
      <c r="P265" s="63"/>
      <c r="Q265" s="56"/>
      <c r="R265" s="45">
        <f>ROUNDUP(R264,1)</f>
        <v>0</v>
      </c>
      <c r="S265" s="58">
        <f>ROUNDUP(S264,1)</f>
        <v>0</v>
      </c>
      <c r="T265" s="61"/>
      <c r="U265" s="47" t="s">
        <v>70</v>
      </c>
      <c r="V265" s="60" t="e">
        <f>SUMIFS($M264:$M273,$E264:$E273,1)/$B266</f>
        <v>#DIV/0!</v>
      </c>
      <c r="W265" s="60" t="e">
        <f>SUMIFS($M264:$M273,$E264:$E273,2)/$B266</f>
        <v>#DIV/0!</v>
      </c>
      <c r="X265" s="60" t="e">
        <f>SUMIFS($M264:$M273,$E264:$E273,3)/$B266</f>
        <v>#DIV/0!</v>
      </c>
      <c r="Y265" s="60" t="e">
        <f>SUMIFS($M264:$M273,$E264:$E273,4)/$B266</f>
        <v>#DIV/0!</v>
      </c>
      <c r="Z265" s="60" t="e">
        <f>SUMIFS($M264:$M273,$E264:$E273,5)/$B266</f>
        <v>#DIV/0!</v>
      </c>
      <c r="AA265" s="60" t="e">
        <f>SUMIFS($M264:$M273,$E264:$E273,6)/$B266</f>
        <v>#DIV/0!</v>
      </c>
      <c r="AB265" s="53" t="e">
        <f>SUM(X265:AA265)</f>
        <v>#DIV/0!</v>
      </c>
    </row>
    <row r="266" spans="1:28" ht="21.75" customHeight="1" thickBot="1" x14ac:dyDescent="0.45">
      <c r="A266" s="142"/>
      <c r="B266" s="288"/>
      <c r="C266" s="140"/>
      <c r="D266" s="91"/>
      <c r="E266" s="152"/>
      <c r="F266" s="153"/>
      <c r="G266" s="154"/>
      <c r="H266" s="7">
        <f t="shared" si="32"/>
        <v>0</v>
      </c>
      <c r="I266" s="173">
        <f t="shared" si="34"/>
        <v>0</v>
      </c>
      <c r="J266" s="160"/>
      <c r="L266" s="51">
        <f t="shared" si="35"/>
        <v>0</v>
      </c>
      <c r="M266" s="48">
        <f t="shared" si="36"/>
        <v>0</v>
      </c>
      <c r="N266" s="184"/>
      <c r="O266" s="185"/>
      <c r="P266" s="63"/>
      <c r="Q266" s="59"/>
      <c r="R266" s="45">
        <f>ROUND(R264,0)</f>
        <v>0</v>
      </c>
      <c r="S266" s="61"/>
      <c r="T266" s="61"/>
      <c r="U266" s="61"/>
      <c r="V266" s="61"/>
      <c r="W266" s="47" t="s">
        <v>76</v>
      </c>
      <c r="X266" s="73" t="e">
        <f>X265/9</f>
        <v>#DIV/0!</v>
      </c>
      <c r="Y266" s="73" t="e">
        <f>Y265/6</f>
        <v>#DIV/0!</v>
      </c>
      <c r="Z266" s="73" t="e">
        <f>Z265/4</f>
        <v>#DIV/0!</v>
      </c>
      <c r="AA266" s="73" t="e">
        <f>AA265/2.5</f>
        <v>#DIV/0!</v>
      </c>
      <c r="AB266" s="20" t="e">
        <f>SUM(X266:AA266)</f>
        <v>#DIV/0!</v>
      </c>
    </row>
    <row r="267" spans="1:28" ht="21.75" customHeight="1" thickBot="1" x14ac:dyDescent="0.45">
      <c r="A267" s="142"/>
      <c r="B267" s="651" t="s">
        <v>59</v>
      </c>
      <c r="C267" s="97"/>
      <c r="D267" s="99" t="s">
        <v>60</v>
      </c>
      <c r="E267" s="152"/>
      <c r="F267" s="153"/>
      <c r="G267" s="154"/>
      <c r="H267" s="7">
        <f t="shared" si="32"/>
        <v>0</v>
      </c>
      <c r="I267" s="173">
        <f t="shared" si="34"/>
        <v>0</v>
      </c>
      <c r="J267" s="160"/>
      <c r="L267" s="51">
        <f t="shared" si="35"/>
        <v>0</v>
      </c>
      <c r="M267" s="48">
        <f t="shared" si="36"/>
        <v>0</v>
      </c>
      <c r="N267" s="184"/>
      <c r="O267" s="185"/>
      <c r="P267" s="63"/>
      <c r="Q267" s="56"/>
      <c r="R267" s="61"/>
      <c r="S267" s="61"/>
      <c r="T267" s="61"/>
      <c r="U267" s="61"/>
      <c r="V267" s="61"/>
      <c r="W267" s="61"/>
      <c r="X267" s="61"/>
    </row>
    <row r="268" spans="1:28" ht="21.75" customHeight="1" thickBot="1" x14ac:dyDescent="0.45">
      <c r="A268" s="141" t="str">
        <f>C264</f>
        <v>Ｚ</v>
      </c>
      <c r="B268" s="652"/>
      <c r="C268" s="97"/>
      <c r="D268" s="99" t="s">
        <v>61</v>
      </c>
      <c r="E268" s="152"/>
      <c r="F268" s="153"/>
      <c r="G268" s="154"/>
      <c r="H268" s="7">
        <f t="shared" si="32"/>
        <v>0</v>
      </c>
      <c r="I268" s="173">
        <f t="shared" si="34"/>
        <v>0</v>
      </c>
      <c r="J268" s="160"/>
      <c r="L268" s="51">
        <f t="shared" si="35"/>
        <v>0</v>
      </c>
      <c r="M268" s="48">
        <f t="shared" si="36"/>
        <v>0</v>
      </c>
      <c r="N268" s="170" t="str">
        <f>IF($C268=$Z$1,R268,R264)</f>
        <v>０</v>
      </c>
      <c r="O268" s="171" t="str">
        <f>IF($C268=$Z$1,S268,S264)</f>
        <v>0</v>
      </c>
      <c r="P268" s="146">
        <f>IF($C268=$Z$1,R270,R266)</f>
        <v>0</v>
      </c>
      <c r="Q268" s="56"/>
      <c r="R268" s="54">
        <f>SUM(V268:AA268)</f>
        <v>0</v>
      </c>
      <c r="S268" s="54">
        <f>AB268</f>
        <v>0</v>
      </c>
      <c r="T268" s="61"/>
      <c r="U268" s="47" t="s">
        <v>71</v>
      </c>
      <c r="V268" s="60">
        <f>SUMIFS($J264:$J273,$E264:$E273,1)*0.9</f>
        <v>0</v>
      </c>
      <c r="W268" s="60">
        <f>SUMIFS($J264:$J273,$E264:$E273,2)*0.9</f>
        <v>0</v>
      </c>
      <c r="X268" s="60">
        <f>SUMIFS($J264:$J273,$E264:$E273,3)*0.9</f>
        <v>0</v>
      </c>
      <c r="Y268" s="60">
        <f>SUMIFS($J264:$J273,$E264:$E273,4)*0.9</f>
        <v>0</v>
      </c>
      <c r="Z268" s="60">
        <f>SUMIFS($J264:$J273,$E264:$E273,5)*0.9</f>
        <v>0</v>
      </c>
      <c r="AA268" s="60">
        <f>SUMIFS($J264:$J273,$E264:$E273,6)*0.9</f>
        <v>0</v>
      </c>
      <c r="AB268" s="53">
        <f>SUM(X268:AA268)</f>
        <v>0</v>
      </c>
    </row>
    <row r="269" spans="1:28" ht="21.75" customHeight="1" thickBot="1" x14ac:dyDescent="0.45">
      <c r="A269" s="142"/>
      <c r="B269" s="652"/>
      <c r="C269" s="97"/>
      <c r="D269" s="99" t="s">
        <v>36</v>
      </c>
      <c r="E269" s="152"/>
      <c r="F269" s="153"/>
      <c r="G269" s="154"/>
      <c r="H269" s="7">
        <f t="shared" si="32"/>
        <v>0</v>
      </c>
      <c r="I269" s="173">
        <f t="shared" si="34"/>
        <v>0</v>
      </c>
      <c r="J269" s="160"/>
      <c r="L269" s="51">
        <f t="shared" si="35"/>
        <v>0</v>
      </c>
      <c r="M269" s="48">
        <f t="shared" si="36"/>
        <v>0</v>
      </c>
      <c r="N269" s="184"/>
      <c r="O269" s="185"/>
      <c r="P269" s="146"/>
      <c r="Q269" s="59"/>
      <c r="R269" s="235">
        <f>ROUNDUP(R268,1)</f>
        <v>0</v>
      </c>
      <c r="S269" s="58">
        <f>ROUNDUP(S268,1)</f>
        <v>0</v>
      </c>
      <c r="T269" s="61"/>
      <c r="U269" s="47" t="s">
        <v>76</v>
      </c>
      <c r="V269" s="61"/>
      <c r="W269" s="61"/>
      <c r="X269" s="73">
        <f>X268/9</f>
        <v>0</v>
      </c>
      <c r="Y269" s="73">
        <f>Y268/6</f>
        <v>0</v>
      </c>
      <c r="Z269" s="73">
        <f>Z268/4</f>
        <v>0</v>
      </c>
      <c r="AA269" s="73">
        <f>AA268/2.5</f>
        <v>0</v>
      </c>
      <c r="AB269" s="20">
        <f>SUM(X269:AA269)</f>
        <v>0</v>
      </c>
    </row>
    <row r="270" spans="1:28" ht="21.75" customHeight="1" thickBot="1" x14ac:dyDescent="0.45">
      <c r="A270" s="142"/>
      <c r="B270" s="652"/>
      <c r="C270" s="97"/>
      <c r="D270" s="99" t="s">
        <v>35</v>
      </c>
      <c r="E270" s="152"/>
      <c r="F270" s="153"/>
      <c r="G270" s="154"/>
      <c r="H270" s="7">
        <f t="shared" ref="H270:H333" si="37">IF(F270=$Z$2,I270,G270)</f>
        <v>0</v>
      </c>
      <c r="I270" s="173">
        <f t="shared" si="34"/>
        <v>0</v>
      </c>
      <c r="J270" s="160"/>
      <c r="L270" s="51">
        <f t="shared" si="35"/>
        <v>0</v>
      </c>
      <c r="M270" s="48">
        <f t="shared" si="36"/>
        <v>0</v>
      </c>
      <c r="N270" s="184"/>
      <c r="O270" s="185"/>
      <c r="P270" s="63"/>
      <c r="Q270" s="59"/>
      <c r="R270" s="54">
        <f>ROUND(R268,0)</f>
        <v>0</v>
      </c>
      <c r="S270" s="61"/>
      <c r="T270" s="61"/>
      <c r="U270" s="61"/>
      <c r="V270" s="61"/>
      <c r="W270" s="61"/>
      <c r="X270" s="61"/>
    </row>
    <row r="271" spans="1:28" ht="21.75" customHeight="1" thickBot="1" x14ac:dyDescent="0.45">
      <c r="A271" s="142"/>
      <c r="B271" s="653"/>
      <c r="C271" s="97"/>
      <c r="D271" s="99" t="s">
        <v>80</v>
      </c>
      <c r="E271" s="152"/>
      <c r="F271" s="153"/>
      <c r="G271" s="154"/>
      <c r="H271" s="175">
        <f t="shared" si="37"/>
        <v>0</v>
      </c>
      <c r="I271" s="173">
        <f t="shared" si="34"/>
        <v>0</v>
      </c>
      <c r="J271" s="160"/>
      <c r="L271" s="51">
        <f t="shared" si="35"/>
        <v>0</v>
      </c>
      <c r="M271" s="48">
        <f t="shared" si="36"/>
        <v>0</v>
      </c>
      <c r="N271" s="184"/>
      <c r="O271" s="185"/>
      <c r="P271" s="63"/>
      <c r="Q271" s="59"/>
      <c r="R271" s="61"/>
      <c r="S271" s="61"/>
      <c r="T271" s="61"/>
      <c r="U271" s="61"/>
      <c r="V271" s="61"/>
      <c r="W271" s="61"/>
      <c r="X271" s="61"/>
    </row>
    <row r="272" spans="1:28" ht="21.75" customHeight="1" thickBot="1" x14ac:dyDescent="0.45">
      <c r="A272" s="142"/>
      <c r="B272" s="289"/>
      <c r="C272" s="93"/>
      <c r="D272" s="91"/>
      <c r="E272" s="152"/>
      <c r="F272" s="153"/>
      <c r="G272" s="154"/>
      <c r="H272" s="7">
        <f t="shared" si="37"/>
        <v>0</v>
      </c>
      <c r="I272" s="173">
        <f t="shared" si="34"/>
        <v>0</v>
      </c>
      <c r="J272" s="160"/>
      <c r="L272" s="51">
        <f t="shared" si="35"/>
        <v>0</v>
      </c>
      <c r="M272" s="48">
        <f t="shared" si="36"/>
        <v>0</v>
      </c>
      <c r="N272" s="184"/>
      <c r="O272" s="185"/>
      <c r="P272" s="63"/>
      <c r="Q272" s="59"/>
      <c r="R272" s="45" t="str">
        <f>IF(C267=$Z$1,D267,IF(C268=$Z$1,D268,IF(C269=$Z$1,D269,IF(C270=$Z$1,D270,IF(C271=$Z$1,D271,"")))))</f>
        <v/>
      </c>
      <c r="S272" s="61"/>
      <c r="T272" s="61"/>
      <c r="U272" s="61"/>
      <c r="V272" s="61"/>
      <c r="W272" s="61"/>
      <c r="X272" s="61"/>
    </row>
    <row r="273" spans="1:28" ht="21.75" customHeight="1" thickBot="1" x14ac:dyDescent="0.45">
      <c r="A273" s="143"/>
      <c r="B273" s="290"/>
      <c r="C273" s="95"/>
      <c r="D273" s="96"/>
      <c r="E273" s="155"/>
      <c r="F273" s="156"/>
      <c r="G273" s="157"/>
      <c r="H273" s="8">
        <f t="shared" si="37"/>
        <v>0</v>
      </c>
      <c r="I273" s="174">
        <f t="shared" si="34"/>
        <v>0</v>
      </c>
      <c r="J273" s="161"/>
      <c r="L273" s="52">
        <f t="shared" si="35"/>
        <v>0</v>
      </c>
      <c r="M273" s="49">
        <f t="shared" si="36"/>
        <v>0</v>
      </c>
      <c r="N273" s="186"/>
      <c r="O273" s="187"/>
      <c r="P273" s="64"/>
      <c r="Q273" s="44"/>
      <c r="R273" s="61" t="s">
        <v>73</v>
      </c>
      <c r="S273" s="61" t="s">
        <v>72</v>
      </c>
      <c r="T273" s="61"/>
      <c r="U273" s="61"/>
      <c r="V273" s="61"/>
      <c r="W273" s="61"/>
      <c r="X273" s="46" t="s">
        <v>69</v>
      </c>
    </row>
    <row r="274" spans="1:28" ht="21.75" customHeight="1" thickBot="1" x14ac:dyDescent="0.45">
      <c r="A274" s="233"/>
      <c r="B274" s="286"/>
      <c r="C274" s="148" t="s">
        <v>184</v>
      </c>
      <c r="D274" s="149"/>
      <c r="E274" s="150"/>
      <c r="F274" s="151"/>
      <c r="G274" s="151"/>
      <c r="H274" s="69">
        <f t="shared" si="37"/>
        <v>0</v>
      </c>
      <c r="I274" s="172">
        <f t="shared" si="34"/>
        <v>0</v>
      </c>
      <c r="J274" s="158"/>
      <c r="L274" s="50">
        <f t="shared" si="35"/>
        <v>0</v>
      </c>
      <c r="M274" s="11">
        <f t="shared" si="36"/>
        <v>0</v>
      </c>
      <c r="N274" s="182"/>
      <c r="O274" s="183"/>
      <c r="P274" s="62"/>
      <c r="Q274" s="55"/>
      <c r="R274" s="87" t="str">
        <f>IFERROR(SUM('９－１人員配置体制（ＧＨ）その２'!L274:L283)/B276,"０")</f>
        <v>０</v>
      </c>
      <c r="S274" s="87" t="str">
        <f>IFERROR(AB275,"0")</f>
        <v>0</v>
      </c>
      <c r="T274" s="61"/>
      <c r="U274" s="61"/>
      <c r="V274" s="73" t="s">
        <v>74</v>
      </c>
      <c r="W274" s="73" t="s">
        <v>75</v>
      </c>
      <c r="X274" s="73" t="s">
        <v>65</v>
      </c>
      <c r="Y274" s="73" t="s">
        <v>62</v>
      </c>
      <c r="Z274" s="73" t="s">
        <v>63</v>
      </c>
      <c r="AA274" s="73" t="s">
        <v>64</v>
      </c>
    </row>
    <row r="275" spans="1:28" ht="21.75" customHeight="1" thickBot="1" x14ac:dyDescent="0.45">
      <c r="A275" s="142"/>
      <c r="B275" s="287" t="s">
        <v>0</v>
      </c>
      <c r="C275" s="140"/>
      <c r="D275" s="90"/>
      <c r="E275" s="152"/>
      <c r="F275" s="153"/>
      <c r="G275" s="154"/>
      <c r="H275" s="7">
        <f t="shared" si="37"/>
        <v>0</v>
      </c>
      <c r="I275" s="173">
        <f t="shared" si="34"/>
        <v>0</v>
      </c>
      <c r="J275" s="159"/>
      <c r="L275" s="51">
        <f t="shared" si="35"/>
        <v>0</v>
      </c>
      <c r="M275" s="48">
        <f t="shared" si="36"/>
        <v>0</v>
      </c>
      <c r="N275" s="184"/>
      <c r="O275" s="185"/>
      <c r="P275" s="63"/>
      <c r="Q275" s="56"/>
      <c r="R275" s="45">
        <f>ROUNDUP(R274,1)</f>
        <v>0</v>
      </c>
      <c r="S275" s="58">
        <f>ROUNDUP(S274,1)</f>
        <v>0</v>
      </c>
      <c r="T275" s="61"/>
      <c r="U275" s="47" t="s">
        <v>70</v>
      </c>
      <c r="V275" s="60" t="e">
        <f>SUMIFS($M274:$M283,$E274:$E283,1)/$B276</f>
        <v>#DIV/0!</v>
      </c>
      <c r="W275" s="60" t="e">
        <f>SUMIFS($M274:$M283,$E274:$E283,2)/$B276</f>
        <v>#DIV/0!</v>
      </c>
      <c r="X275" s="60" t="e">
        <f>SUMIFS($M274:$M283,$E274:$E283,3)/$B276</f>
        <v>#DIV/0!</v>
      </c>
      <c r="Y275" s="60" t="e">
        <f>SUMIFS($M274:$M283,$E274:$E283,4)/$B276</f>
        <v>#DIV/0!</v>
      </c>
      <c r="Z275" s="60" t="e">
        <f>SUMIFS($M274:$M283,$E274:$E283,5)/$B276</f>
        <v>#DIV/0!</v>
      </c>
      <c r="AA275" s="60" t="e">
        <f>SUMIFS($M274:$M283,$E274:$E283,6)/$B276</f>
        <v>#DIV/0!</v>
      </c>
      <c r="AB275" s="53" t="e">
        <f>SUM(X275:AA275)</f>
        <v>#DIV/0!</v>
      </c>
    </row>
    <row r="276" spans="1:28" ht="21.75" customHeight="1" thickBot="1" x14ac:dyDescent="0.45">
      <c r="A276" s="142"/>
      <c r="B276" s="288"/>
      <c r="C276" s="140"/>
      <c r="D276" s="91"/>
      <c r="E276" s="152"/>
      <c r="F276" s="153"/>
      <c r="G276" s="154"/>
      <c r="H276" s="7">
        <f t="shared" si="37"/>
        <v>0</v>
      </c>
      <c r="I276" s="173">
        <f t="shared" si="34"/>
        <v>0</v>
      </c>
      <c r="J276" s="160"/>
      <c r="L276" s="51">
        <f t="shared" si="35"/>
        <v>0</v>
      </c>
      <c r="M276" s="48">
        <f t="shared" si="36"/>
        <v>0</v>
      </c>
      <c r="N276" s="184"/>
      <c r="O276" s="185"/>
      <c r="P276" s="63"/>
      <c r="Q276" s="59"/>
      <c r="R276" s="45">
        <f>ROUND(R274,0)</f>
        <v>0</v>
      </c>
      <c r="S276" s="61"/>
      <c r="T276" s="61"/>
      <c r="U276" s="61"/>
      <c r="V276" s="61"/>
      <c r="W276" s="47" t="s">
        <v>76</v>
      </c>
      <c r="X276" s="73" t="e">
        <f>X275/9</f>
        <v>#DIV/0!</v>
      </c>
      <c r="Y276" s="73" t="e">
        <f>Y275/6</f>
        <v>#DIV/0!</v>
      </c>
      <c r="Z276" s="73" t="e">
        <f>Z275/4</f>
        <v>#DIV/0!</v>
      </c>
      <c r="AA276" s="73" t="e">
        <f>AA275/2.5</f>
        <v>#DIV/0!</v>
      </c>
      <c r="AB276" s="20" t="e">
        <f>SUM(X276:AA276)</f>
        <v>#DIV/0!</v>
      </c>
    </row>
    <row r="277" spans="1:28" ht="21.75" customHeight="1" thickBot="1" x14ac:dyDescent="0.45">
      <c r="A277" s="142"/>
      <c r="B277" s="651" t="s">
        <v>59</v>
      </c>
      <c r="C277" s="97"/>
      <c r="D277" s="99" t="s">
        <v>60</v>
      </c>
      <c r="E277" s="152"/>
      <c r="F277" s="153"/>
      <c r="G277" s="154"/>
      <c r="H277" s="7">
        <f t="shared" si="37"/>
        <v>0</v>
      </c>
      <c r="I277" s="173">
        <f t="shared" si="34"/>
        <v>0</v>
      </c>
      <c r="J277" s="160"/>
      <c r="L277" s="51">
        <f t="shared" si="35"/>
        <v>0</v>
      </c>
      <c r="M277" s="48">
        <f t="shared" si="36"/>
        <v>0</v>
      </c>
      <c r="N277" s="184"/>
      <c r="O277" s="185"/>
      <c r="P277" s="63"/>
      <c r="Q277" s="56"/>
      <c r="R277" s="61"/>
      <c r="S277" s="61"/>
      <c r="T277" s="61"/>
      <c r="U277" s="61"/>
      <c r="V277" s="61"/>
      <c r="W277" s="61"/>
      <c r="X277" s="61"/>
    </row>
    <row r="278" spans="1:28" ht="21.75" customHeight="1" thickBot="1" x14ac:dyDescent="0.45">
      <c r="A278" s="141" t="str">
        <f>C274</f>
        <v>ア</v>
      </c>
      <c r="B278" s="652"/>
      <c r="C278" s="97"/>
      <c r="D278" s="99" t="s">
        <v>61</v>
      </c>
      <c r="E278" s="152"/>
      <c r="F278" s="153"/>
      <c r="G278" s="154"/>
      <c r="H278" s="7">
        <f t="shared" si="37"/>
        <v>0</v>
      </c>
      <c r="I278" s="173">
        <f t="shared" si="34"/>
        <v>0</v>
      </c>
      <c r="J278" s="160"/>
      <c r="L278" s="51">
        <f t="shared" si="35"/>
        <v>0</v>
      </c>
      <c r="M278" s="48">
        <f t="shared" si="36"/>
        <v>0</v>
      </c>
      <c r="N278" s="170" t="str">
        <f>IF($C278=$Z$1,R278,R274)</f>
        <v>０</v>
      </c>
      <c r="O278" s="171" t="str">
        <f>IF($C278=$Z$1,S278,S274)</f>
        <v>0</v>
      </c>
      <c r="P278" s="146">
        <f>IF($C278=$Z$1,R280,R276)</f>
        <v>0</v>
      </c>
      <c r="Q278" s="56"/>
      <c r="R278" s="54">
        <f>SUM(V278:AA278)</f>
        <v>0</v>
      </c>
      <c r="S278" s="54">
        <f>AB278</f>
        <v>0</v>
      </c>
      <c r="T278" s="61"/>
      <c r="U278" s="47" t="s">
        <v>71</v>
      </c>
      <c r="V278" s="60">
        <f>SUMIFS($J274:$J283,$E274:$E283,1)*0.9</f>
        <v>0</v>
      </c>
      <c r="W278" s="60">
        <f>SUMIFS($J274:$J283,$E274:$E283,2)*0.9</f>
        <v>0</v>
      </c>
      <c r="X278" s="60">
        <f>SUMIFS($J274:$J283,$E274:$E283,3)*0.9</f>
        <v>0</v>
      </c>
      <c r="Y278" s="60">
        <f>SUMIFS($J274:$J283,$E274:$E283,4)*0.9</f>
        <v>0</v>
      </c>
      <c r="Z278" s="60">
        <f>SUMIFS($J274:$J283,$E274:$E283,5)*0.9</f>
        <v>0</v>
      </c>
      <c r="AA278" s="60">
        <f>SUMIFS($J274:$J283,$E274:$E283,6)*0.9</f>
        <v>0</v>
      </c>
      <c r="AB278" s="53">
        <f>SUM(X278:AA278)</f>
        <v>0</v>
      </c>
    </row>
    <row r="279" spans="1:28" ht="21.75" customHeight="1" thickBot="1" x14ac:dyDescent="0.45">
      <c r="A279" s="142"/>
      <c r="B279" s="652"/>
      <c r="C279" s="97"/>
      <c r="D279" s="99" t="s">
        <v>36</v>
      </c>
      <c r="E279" s="152"/>
      <c r="F279" s="153"/>
      <c r="G279" s="154"/>
      <c r="H279" s="7">
        <f t="shared" si="37"/>
        <v>0</v>
      </c>
      <c r="I279" s="173">
        <f t="shared" si="34"/>
        <v>0</v>
      </c>
      <c r="J279" s="160"/>
      <c r="L279" s="51">
        <f t="shared" si="35"/>
        <v>0</v>
      </c>
      <c r="M279" s="48">
        <f t="shared" si="36"/>
        <v>0</v>
      </c>
      <c r="N279" s="184"/>
      <c r="O279" s="185"/>
      <c r="P279" s="146"/>
      <c r="Q279" s="59"/>
      <c r="R279" s="235">
        <f>ROUNDUP(R278,1)</f>
        <v>0</v>
      </c>
      <c r="S279" s="58">
        <f>ROUNDUP(S278,1)</f>
        <v>0</v>
      </c>
      <c r="T279" s="61"/>
      <c r="U279" s="47" t="s">
        <v>76</v>
      </c>
      <c r="V279" s="61"/>
      <c r="W279" s="61"/>
      <c r="X279" s="73">
        <f>X278/9</f>
        <v>0</v>
      </c>
      <c r="Y279" s="73">
        <f>Y278/6</f>
        <v>0</v>
      </c>
      <c r="Z279" s="73">
        <f>Z278/4</f>
        <v>0</v>
      </c>
      <c r="AA279" s="73">
        <f>AA278/2.5</f>
        <v>0</v>
      </c>
      <c r="AB279" s="20">
        <f>SUM(X279:AA279)</f>
        <v>0</v>
      </c>
    </row>
    <row r="280" spans="1:28" ht="21.75" customHeight="1" thickBot="1" x14ac:dyDescent="0.45">
      <c r="A280" s="142"/>
      <c r="B280" s="652"/>
      <c r="C280" s="97"/>
      <c r="D280" s="99" t="s">
        <v>35</v>
      </c>
      <c r="E280" s="152"/>
      <c r="F280" s="153"/>
      <c r="G280" s="154"/>
      <c r="H280" s="7">
        <f t="shared" si="37"/>
        <v>0</v>
      </c>
      <c r="I280" s="173">
        <f t="shared" si="34"/>
        <v>0</v>
      </c>
      <c r="J280" s="160"/>
      <c r="L280" s="51">
        <f t="shared" si="35"/>
        <v>0</v>
      </c>
      <c r="M280" s="48">
        <f t="shared" si="36"/>
        <v>0</v>
      </c>
      <c r="N280" s="184"/>
      <c r="O280" s="185"/>
      <c r="P280" s="63"/>
      <c r="Q280" s="59"/>
      <c r="R280" s="54">
        <f>ROUND(R278,0)</f>
        <v>0</v>
      </c>
      <c r="S280" s="61"/>
      <c r="T280" s="61"/>
      <c r="U280" s="61"/>
      <c r="V280" s="61"/>
      <c r="W280" s="61"/>
      <c r="X280" s="61"/>
    </row>
    <row r="281" spans="1:28" ht="21.75" customHeight="1" thickBot="1" x14ac:dyDescent="0.45">
      <c r="A281" s="142"/>
      <c r="B281" s="653"/>
      <c r="C281" s="97"/>
      <c r="D281" s="99" t="s">
        <v>80</v>
      </c>
      <c r="E281" s="152"/>
      <c r="F281" s="153"/>
      <c r="G281" s="154"/>
      <c r="H281" s="175">
        <f t="shared" si="37"/>
        <v>0</v>
      </c>
      <c r="I281" s="173">
        <f t="shared" si="34"/>
        <v>0</v>
      </c>
      <c r="J281" s="160"/>
      <c r="L281" s="51">
        <f t="shared" si="35"/>
        <v>0</v>
      </c>
      <c r="M281" s="48">
        <f t="shared" si="36"/>
        <v>0</v>
      </c>
      <c r="N281" s="184"/>
      <c r="O281" s="185"/>
      <c r="P281" s="63"/>
      <c r="Q281" s="59"/>
      <c r="R281" s="61"/>
      <c r="S281" s="61"/>
      <c r="T281" s="61"/>
      <c r="U281" s="61"/>
      <c r="V281" s="61"/>
      <c r="W281" s="61"/>
      <c r="X281" s="61"/>
    </row>
    <row r="282" spans="1:28" ht="21.75" customHeight="1" thickBot="1" x14ac:dyDescent="0.45">
      <c r="A282" s="142"/>
      <c r="B282" s="289"/>
      <c r="C282" s="93"/>
      <c r="D282" s="91"/>
      <c r="E282" s="152"/>
      <c r="F282" s="153"/>
      <c r="G282" s="154"/>
      <c r="H282" s="7">
        <f t="shared" si="37"/>
        <v>0</v>
      </c>
      <c r="I282" s="173">
        <f t="shared" si="34"/>
        <v>0</v>
      </c>
      <c r="J282" s="160"/>
      <c r="L282" s="51">
        <f t="shared" si="35"/>
        <v>0</v>
      </c>
      <c r="M282" s="48">
        <f t="shared" si="36"/>
        <v>0</v>
      </c>
      <c r="N282" s="184"/>
      <c r="O282" s="185"/>
      <c r="P282" s="63"/>
      <c r="Q282" s="59"/>
      <c r="R282" s="45" t="str">
        <f>IF(C277=$Z$1,D277,IF(C278=$Z$1,D278,IF(C279=$Z$1,D279,IF(C280=$Z$1,D280,IF(C281=$Z$1,D281,"")))))</f>
        <v/>
      </c>
      <c r="S282" s="61"/>
      <c r="T282" s="61"/>
      <c r="U282" s="61"/>
      <c r="V282" s="61"/>
      <c r="W282" s="61"/>
      <c r="X282" s="61"/>
    </row>
    <row r="283" spans="1:28" ht="21.75" customHeight="1" thickBot="1" x14ac:dyDescent="0.45">
      <c r="A283" s="143"/>
      <c r="B283" s="290"/>
      <c r="C283" s="95"/>
      <c r="D283" s="96"/>
      <c r="E283" s="155"/>
      <c r="F283" s="156"/>
      <c r="G283" s="157"/>
      <c r="H283" s="8">
        <f t="shared" si="37"/>
        <v>0</v>
      </c>
      <c r="I283" s="174">
        <f t="shared" si="34"/>
        <v>0</v>
      </c>
      <c r="J283" s="161"/>
      <c r="L283" s="52">
        <f t="shared" si="35"/>
        <v>0</v>
      </c>
      <c r="M283" s="49">
        <f t="shared" si="36"/>
        <v>0</v>
      </c>
      <c r="N283" s="186"/>
      <c r="O283" s="187"/>
      <c r="P283" s="64"/>
      <c r="Q283" s="44"/>
      <c r="R283" s="61" t="s">
        <v>73</v>
      </c>
      <c r="S283" s="61" t="s">
        <v>72</v>
      </c>
      <c r="T283" s="61"/>
      <c r="U283" s="61"/>
      <c r="V283" s="61"/>
      <c r="W283" s="61"/>
      <c r="X283" s="46" t="s">
        <v>69</v>
      </c>
    </row>
    <row r="284" spans="1:28" ht="21.75" customHeight="1" thickBot="1" x14ac:dyDescent="0.45">
      <c r="A284" s="233"/>
      <c r="B284" s="286"/>
      <c r="C284" s="148" t="s">
        <v>185</v>
      </c>
      <c r="D284" s="149"/>
      <c r="E284" s="150"/>
      <c r="F284" s="151"/>
      <c r="G284" s="151"/>
      <c r="H284" s="69">
        <f t="shared" si="37"/>
        <v>0</v>
      </c>
      <c r="I284" s="172">
        <f t="shared" si="34"/>
        <v>0</v>
      </c>
      <c r="J284" s="158"/>
      <c r="L284" s="50">
        <f t="shared" si="35"/>
        <v>0</v>
      </c>
      <c r="M284" s="11">
        <f t="shared" si="36"/>
        <v>0</v>
      </c>
      <c r="N284" s="182"/>
      <c r="O284" s="183"/>
      <c r="P284" s="62"/>
      <c r="Q284" s="55"/>
      <c r="R284" s="87" t="str">
        <f>IFERROR(SUM('９－１人員配置体制（ＧＨ）その２'!L284:L293)/B286,"０")</f>
        <v>０</v>
      </c>
      <c r="S284" s="87" t="str">
        <f>IFERROR(AB285,"0")</f>
        <v>0</v>
      </c>
      <c r="T284" s="61"/>
      <c r="U284" s="61"/>
      <c r="V284" s="73" t="s">
        <v>74</v>
      </c>
      <c r="W284" s="73" t="s">
        <v>75</v>
      </c>
      <c r="X284" s="73" t="s">
        <v>65</v>
      </c>
      <c r="Y284" s="73" t="s">
        <v>62</v>
      </c>
      <c r="Z284" s="73" t="s">
        <v>63</v>
      </c>
      <c r="AA284" s="73" t="s">
        <v>64</v>
      </c>
    </row>
    <row r="285" spans="1:28" ht="21.75" customHeight="1" thickBot="1" x14ac:dyDescent="0.45">
      <c r="A285" s="142"/>
      <c r="B285" s="287" t="s">
        <v>0</v>
      </c>
      <c r="C285" s="140"/>
      <c r="D285" s="90"/>
      <c r="E285" s="152"/>
      <c r="F285" s="153"/>
      <c r="G285" s="154"/>
      <c r="H285" s="7">
        <f t="shared" si="37"/>
        <v>0</v>
      </c>
      <c r="I285" s="173">
        <f t="shared" si="34"/>
        <v>0</v>
      </c>
      <c r="J285" s="159"/>
      <c r="L285" s="51">
        <f t="shared" si="35"/>
        <v>0</v>
      </c>
      <c r="M285" s="48">
        <f t="shared" si="36"/>
        <v>0</v>
      </c>
      <c r="N285" s="184"/>
      <c r="O285" s="185"/>
      <c r="P285" s="63"/>
      <c r="Q285" s="56"/>
      <c r="R285" s="45">
        <f>ROUNDUP(R284,1)</f>
        <v>0</v>
      </c>
      <c r="S285" s="58">
        <f>ROUNDUP(S284,1)</f>
        <v>0</v>
      </c>
      <c r="T285" s="61"/>
      <c r="U285" s="47" t="s">
        <v>70</v>
      </c>
      <c r="V285" s="60" t="e">
        <f>SUMIFS($M284:$M293,$E284:$E293,1)/$B286</f>
        <v>#DIV/0!</v>
      </c>
      <c r="W285" s="60" t="e">
        <f>SUMIFS($M284:$M293,$E284:$E293,2)/$B286</f>
        <v>#DIV/0!</v>
      </c>
      <c r="X285" s="60" t="e">
        <f>SUMIFS($M284:$M293,$E284:$E293,3)/$B286</f>
        <v>#DIV/0!</v>
      </c>
      <c r="Y285" s="60" t="e">
        <f>SUMIFS($M284:$M293,$E284:$E293,4)/$B286</f>
        <v>#DIV/0!</v>
      </c>
      <c r="Z285" s="60" t="e">
        <f>SUMIFS($M284:$M293,$E284:$E293,5)/$B286</f>
        <v>#DIV/0!</v>
      </c>
      <c r="AA285" s="60" t="e">
        <f>SUMIFS($M284:$M293,$E284:$E293,6)/$B286</f>
        <v>#DIV/0!</v>
      </c>
      <c r="AB285" s="53" t="e">
        <f>SUM(X285:AA285)</f>
        <v>#DIV/0!</v>
      </c>
    </row>
    <row r="286" spans="1:28" ht="21.75" customHeight="1" thickBot="1" x14ac:dyDescent="0.45">
      <c r="A286" s="142"/>
      <c r="B286" s="288"/>
      <c r="C286" s="140"/>
      <c r="D286" s="91"/>
      <c r="E286" s="152"/>
      <c r="F286" s="153"/>
      <c r="G286" s="154"/>
      <c r="H286" s="7">
        <f t="shared" si="37"/>
        <v>0</v>
      </c>
      <c r="I286" s="173">
        <f t="shared" si="34"/>
        <v>0</v>
      </c>
      <c r="J286" s="160"/>
      <c r="L286" s="51">
        <f t="shared" si="35"/>
        <v>0</v>
      </c>
      <c r="M286" s="48">
        <f t="shared" si="36"/>
        <v>0</v>
      </c>
      <c r="N286" s="184"/>
      <c r="O286" s="185"/>
      <c r="P286" s="63"/>
      <c r="Q286" s="59"/>
      <c r="R286" s="45">
        <f>ROUND(R284,0)</f>
        <v>0</v>
      </c>
      <c r="S286" s="61"/>
      <c r="T286" s="61"/>
      <c r="U286" s="61"/>
      <c r="V286" s="61"/>
      <c r="W286" s="47" t="s">
        <v>76</v>
      </c>
      <c r="X286" s="73" t="e">
        <f>X285/9</f>
        <v>#DIV/0!</v>
      </c>
      <c r="Y286" s="73" t="e">
        <f>Y285/6</f>
        <v>#DIV/0!</v>
      </c>
      <c r="Z286" s="73" t="e">
        <f>Z285/4</f>
        <v>#DIV/0!</v>
      </c>
      <c r="AA286" s="73" t="e">
        <f>AA285/2.5</f>
        <v>#DIV/0!</v>
      </c>
      <c r="AB286" s="20" t="e">
        <f>SUM(X286:AA286)</f>
        <v>#DIV/0!</v>
      </c>
    </row>
    <row r="287" spans="1:28" ht="21.75" customHeight="1" thickBot="1" x14ac:dyDescent="0.45">
      <c r="A287" s="142"/>
      <c r="B287" s="651" t="s">
        <v>59</v>
      </c>
      <c r="C287" s="97"/>
      <c r="D287" s="99" t="s">
        <v>60</v>
      </c>
      <c r="E287" s="152"/>
      <c r="F287" s="153"/>
      <c r="G287" s="154"/>
      <c r="H287" s="7">
        <f t="shared" si="37"/>
        <v>0</v>
      </c>
      <c r="I287" s="173">
        <f t="shared" si="34"/>
        <v>0</v>
      </c>
      <c r="J287" s="160"/>
      <c r="L287" s="51">
        <f t="shared" si="35"/>
        <v>0</v>
      </c>
      <c r="M287" s="48">
        <f t="shared" si="36"/>
        <v>0</v>
      </c>
      <c r="N287" s="184"/>
      <c r="O287" s="185"/>
      <c r="P287" s="63"/>
      <c r="Q287" s="56"/>
      <c r="R287" s="61"/>
      <c r="S287" s="61"/>
      <c r="T287" s="61"/>
      <c r="U287" s="61"/>
      <c r="V287" s="61"/>
      <c r="W287" s="61"/>
      <c r="X287" s="61"/>
    </row>
    <row r="288" spans="1:28" ht="21.75" customHeight="1" thickBot="1" x14ac:dyDescent="0.45">
      <c r="A288" s="141" t="str">
        <f>C284</f>
        <v>イ</v>
      </c>
      <c r="B288" s="652"/>
      <c r="C288" s="97"/>
      <c r="D288" s="99" t="s">
        <v>61</v>
      </c>
      <c r="E288" s="152"/>
      <c r="F288" s="153"/>
      <c r="G288" s="154"/>
      <c r="H288" s="7">
        <f t="shared" si="37"/>
        <v>0</v>
      </c>
      <c r="I288" s="173">
        <f t="shared" si="34"/>
        <v>0</v>
      </c>
      <c r="J288" s="160"/>
      <c r="L288" s="51">
        <f t="shared" si="35"/>
        <v>0</v>
      </c>
      <c r="M288" s="48">
        <f t="shared" si="36"/>
        <v>0</v>
      </c>
      <c r="N288" s="170" t="str">
        <f>IF($C288=$Z$1,R288,R284)</f>
        <v>０</v>
      </c>
      <c r="O288" s="171" t="str">
        <f>IF($C288=$Z$1,S288,S284)</f>
        <v>0</v>
      </c>
      <c r="P288" s="146">
        <f>IF($C288=$Z$1,R290,R286)</f>
        <v>0</v>
      </c>
      <c r="Q288" s="56"/>
      <c r="R288" s="54">
        <f>SUM(V288:AA288)</f>
        <v>0</v>
      </c>
      <c r="S288" s="54">
        <f>AB288</f>
        <v>0</v>
      </c>
      <c r="T288" s="61"/>
      <c r="U288" s="47" t="s">
        <v>71</v>
      </c>
      <c r="V288" s="60">
        <f>SUMIFS($J284:$J293,$E284:$E293,1)*0.9</f>
        <v>0</v>
      </c>
      <c r="W288" s="60">
        <f>SUMIFS($J284:$J293,$E284:$E293,2)*0.9</f>
        <v>0</v>
      </c>
      <c r="X288" s="60">
        <f>SUMIFS($J284:$J293,$E284:$E293,3)*0.9</f>
        <v>0</v>
      </c>
      <c r="Y288" s="60">
        <f>SUMIFS($J284:$J293,$E284:$E293,4)*0.9</f>
        <v>0</v>
      </c>
      <c r="Z288" s="60">
        <f>SUMIFS($J284:$J293,$E284:$E293,5)*0.9</f>
        <v>0</v>
      </c>
      <c r="AA288" s="60">
        <f>SUMIFS($J284:$J293,$E284:$E293,6)*0.9</f>
        <v>0</v>
      </c>
      <c r="AB288" s="53">
        <f>SUM(X288:AA288)</f>
        <v>0</v>
      </c>
    </row>
    <row r="289" spans="1:28" ht="21.75" customHeight="1" thickBot="1" x14ac:dyDescent="0.45">
      <c r="A289" s="142"/>
      <c r="B289" s="652"/>
      <c r="C289" s="97"/>
      <c r="D289" s="99" t="s">
        <v>36</v>
      </c>
      <c r="E289" s="152"/>
      <c r="F289" s="153"/>
      <c r="G289" s="154"/>
      <c r="H289" s="7">
        <f t="shared" si="37"/>
        <v>0</v>
      </c>
      <c r="I289" s="173">
        <f t="shared" si="34"/>
        <v>0</v>
      </c>
      <c r="J289" s="160"/>
      <c r="L289" s="51">
        <f t="shared" si="35"/>
        <v>0</v>
      </c>
      <c r="M289" s="48">
        <f t="shared" si="36"/>
        <v>0</v>
      </c>
      <c r="N289" s="184"/>
      <c r="O289" s="185"/>
      <c r="P289" s="146"/>
      <c r="Q289" s="59"/>
      <c r="R289" s="235">
        <f>ROUNDUP(R288,1)</f>
        <v>0</v>
      </c>
      <c r="S289" s="58">
        <f>ROUNDUP(S288,1)</f>
        <v>0</v>
      </c>
      <c r="T289" s="61"/>
      <c r="U289" s="47" t="s">
        <v>76</v>
      </c>
      <c r="V289" s="61"/>
      <c r="W289" s="61"/>
      <c r="X289" s="73">
        <f>X288/9</f>
        <v>0</v>
      </c>
      <c r="Y289" s="73">
        <f>Y288/6</f>
        <v>0</v>
      </c>
      <c r="Z289" s="73">
        <f>Z288/4</f>
        <v>0</v>
      </c>
      <c r="AA289" s="73">
        <f>AA288/2.5</f>
        <v>0</v>
      </c>
      <c r="AB289" s="20">
        <f>SUM(X289:AA289)</f>
        <v>0</v>
      </c>
    </row>
    <row r="290" spans="1:28" ht="21.75" customHeight="1" thickBot="1" x14ac:dyDescent="0.45">
      <c r="A290" s="142"/>
      <c r="B290" s="652"/>
      <c r="C290" s="97"/>
      <c r="D290" s="99" t="s">
        <v>35</v>
      </c>
      <c r="E290" s="152"/>
      <c r="F290" s="153"/>
      <c r="G290" s="154"/>
      <c r="H290" s="7">
        <f t="shared" si="37"/>
        <v>0</v>
      </c>
      <c r="I290" s="173">
        <f t="shared" si="34"/>
        <v>0</v>
      </c>
      <c r="J290" s="160"/>
      <c r="L290" s="51">
        <f t="shared" si="35"/>
        <v>0</v>
      </c>
      <c r="M290" s="48">
        <f t="shared" si="36"/>
        <v>0</v>
      </c>
      <c r="N290" s="184"/>
      <c r="O290" s="185"/>
      <c r="P290" s="63"/>
      <c r="Q290" s="59"/>
      <c r="R290" s="54">
        <f>ROUND(R288,0)</f>
        <v>0</v>
      </c>
      <c r="S290" s="61"/>
      <c r="T290" s="61"/>
      <c r="U290" s="61"/>
      <c r="V290" s="61"/>
      <c r="W290" s="61"/>
      <c r="X290" s="61"/>
    </row>
    <row r="291" spans="1:28" ht="21.75" customHeight="1" thickBot="1" x14ac:dyDescent="0.45">
      <c r="A291" s="142"/>
      <c r="B291" s="653"/>
      <c r="C291" s="97"/>
      <c r="D291" s="99" t="s">
        <v>80</v>
      </c>
      <c r="E291" s="152"/>
      <c r="F291" s="153"/>
      <c r="G291" s="154"/>
      <c r="H291" s="175">
        <f t="shared" si="37"/>
        <v>0</v>
      </c>
      <c r="I291" s="173">
        <f t="shared" si="34"/>
        <v>0</v>
      </c>
      <c r="J291" s="160"/>
      <c r="L291" s="51">
        <f t="shared" si="35"/>
        <v>0</v>
      </c>
      <c r="M291" s="48">
        <f t="shared" si="36"/>
        <v>0</v>
      </c>
      <c r="N291" s="184"/>
      <c r="O291" s="185"/>
      <c r="P291" s="63"/>
      <c r="Q291" s="59"/>
      <c r="R291" s="61"/>
      <c r="S291" s="61"/>
      <c r="T291" s="61"/>
      <c r="U291" s="61"/>
      <c r="V291" s="61"/>
      <c r="W291" s="61"/>
      <c r="X291" s="61"/>
    </row>
    <row r="292" spans="1:28" ht="21.75" customHeight="1" thickBot="1" x14ac:dyDescent="0.45">
      <c r="A292" s="142"/>
      <c r="B292" s="289"/>
      <c r="C292" s="93"/>
      <c r="D292" s="91"/>
      <c r="E292" s="152"/>
      <c r="F292" s="153"/>
      <c r="G292" s="154"/>
      <c r="H292" s="7">
        <f t="shared" si="37"/>
        <v>0</v>
      </c>
      <c r="I292" s="173">
        <f t="shared" si="34"/>
        <v>0</v>
      </c>
      <c r="J292" s="160"/>
      <c r="L292" s="51">
        <f t="shared" si="35"/>
        <v>0</v>
      </c>
      <c r="M292" s="48">
        <f t="shared" si="36"/>
        <v>0</v>
      </c>
      <c r="N292" s="184"/>
      <c r="O292" s="185"/>
      <c r="P292" s="63"/>
      <c r="Q292" s="59"/>
      <c r="R292" s="45" t="str">
        <f>IF(C287=$Z$1,D287,IF(C288=$Z$1,D288,IF(C289=$Z$1,D289,IF(C290=$Z$1,D290,IF(C291=$Z$1,D291,"")))))</f>
        <v/>
      </c>
      <c r="S292" s="61"/>
      <c r="T292" s="61"/>
      <c r="U292" s="61"/>
      <c r="V292" s="61"/>
      <c r="W292" s="61"/>
      <c r="X292" s="61"/>
    </row>
    <row r="293" spans="1:28" ht="21.75" customHeight="1" thickBot="1" x14ac:dyDescent="0.45">
      <c r="A293" s="143"/>
      <c r="B293" s="290"/>
      <c r="C293" s="95"/>
      <c r="D293" s="96"/>
      <c r="E293" s="155"/>
      <c r="F293" s="156"/>
      <c r="G293" s="157"/>
      <c r="H293" s="8">
        <f t="shared" si="37"/>
        <v>0</v>
      </c>
      <c r="I293" s="174">
        <f t="shared" si="34"/>
        <v>0</v>
      </c>
      <c r="J293" s="161"/>
      <c r="L293" s="52">
        <f t="shared" si="35"/>
        <v>0</v>
      </c>
      <c r="M293" s="49">
        <f t="shared" si="36"/>
        <v>0</v>
      </c>
      <c r="N293" s="186"/>
      <c r="O293" s="187"/>
      <c r="P293" s="64"/>
      <c r="Q293" s="44"/>
      <c r="R293" s="61" t="s">
        <v>73</v>
      </c>
      <c r="S293" s="61" t="s">
        <v>72</v>
      </c>
      <c r="T293" s="61"/>
      <c r="U293" s="61"/>
      <c r="V293" s="61"/>
      <c r="W293" s="61"/>
      <c r="X293" s="46" t="s">
        <v>69</v>
      </c>
    </row>
    <row r="294" spans="1:28" ht="21.75" customHeight="1" thickBot="1" x14ac:dyDescent="0.45">
      <c r="A294" s="233"/>
      <c r="B294" s="286"/>
      <c r="C294" s="148" t="s">
        <v>186</v>
      </c>
      <c r="D294" s="149"/>
      <c r="E294" s="150"/>
      <c r="F294" s="151"/>
      <c r="G294" s="151"/>
      <c r="H294" s="69">
        <f t="shared" si="37"/>
        <v>0</v>
      </c>
      <c r="I294" s="172">
        <f t="shared" si="34"/>
        <v>0</v>
      </c>
      <c r="J294" s="158"/>
      <c r="L294" s="50">
        <f t="shared" si="35"/>
        <v>0</v>
      </c>
      <c r="M294" s="11">
        <f t="shared" si="36"/>
        <v>0</v>
      </c>
      <c r="N294" s="182"/>
      <c r="O294" s="183"/>
      <c r="P294" s="62"/>
      <c r="Q294" s="55"/>
      <c r="R294" s="87" t="str">
        <f>IFERROR(SUM('９－１人員配置体制（ＧＨ）その２'!L294:L303)/B296,"０")</f>
        <v>０</v>
      </c>
      <c r="S294" s="87" t="str">
        <f>IFERROR(AB295,"0")</f>
        <v>0</v>
      </c>
      <c r="T294" s="61"/>
      <c r="U294" s="61"/>
      <c r="V294" s="73" t="s">
        <v>74</v>
      </c>
      <c r="W294" s="73" t="s">
        <v>75</v>
      </c>
      <c r="X294" s="73" t="s">
        <v>65</v>
      </c>
      <c r="Y294" s="73" t="s">
        <v>62</v>
      </c>
      <c r="Z294" s="73" t="s">
        <v>63</v>
      </c>
      <c r="AA294" s="73" t="s">
        <v>64</v>
      </c>
    </row>
    <row r="295" spans="1:28" ht="21.75" customHeight="1" thickBot="1" x14ac:dyDescent="0.45">
      <c r="A295" s="142"/>
      <c r="B295" s="287" t="s">
        <v>0</v>
      </c>
      <c r="C295" s="140"/>
      <c r="D295" s="90"/>
      <c r="E295" s="152"/>
      <c r="F295" s="153"/>
      <c r="G295" s="154"/>
      <c r="H295" s="7">
        <f t="shared" si="37"/>
        <v>0</v>
      </c>
      <c r="I295" s="173">
        <f t="shared" si="34"/>
        <v>0</v>
      </c>
      <c r="J295" s="159"/>
      <c r="L295" s="51">
        <f t="shared" si="35"/>
        <v>0</v>
      </c>
      <c r="M295" s="48">
        <f t="shared" si="36"/>
        <v>0</v>
      </c>
      <c r="N295" s="184"/>
      <c r="O295" s="185"/>
      <c r="P295" s="63"/>
      <c r="Q295" s="56"/>
      <c r="R295" s="45">
        <f>ROUNDUP(R294,1)</f>
        <v>0</v>
      </c>
      <c r="S295" s="58">
        <f>ROUNDUP(S294,1)</f>
        <v>0</v>
      </c>
      <c r="T295" s="61"/>
      <c r="U295" s="47" t="s">
        <v>70</v>
      </c>
      <c r="V295" s="60" t="e">
        <f>SUMIFS($M294:$M303,$E294:$E303,1)/$B296</f>
        <v>#DIV/0!</v>
      </c>
      <c r="W295" s="60" t="e">
        <f>SUMIFS($M294:$M303,$E294:$E303,2)/$B296</f>
        <v>#DIV/0!</v>
      </c>
      <c r="X295" s="60" t="e">
        <f>SUMIFS($M294:$M303,$E294:$E303,3)/$B296</f>
        <v>#DIV/0!</v>
      </c>
      <c r="Y295" s="60" t="e">
        <f>SUMIFS($M294:$M303,$E294:$E303,4)/$B296</f>
        <v>#DIV/0!</v>
      </c>
      <c r="Z295" s="60" t="e">
        <f>SUMIFS($M294:$M303,$E294:$E303,5)/$B296</f>
        <v>#DIV/0!</v>
      </c>
      <c r="AA295" s="60" t="e">
        <f>SUMIFS($M294:$M303,$E294:$E303,6)/$B296</f>
        <v>#DIV/0!</v>
      </c>
      <c r="AB295" s="53" t="e">
        <f>SUM(X295:AA295)</f>
        <v>#DIV/0!</v>
      </c>
    </row>
    <row r="296" spans="1:28" ht="21.75" customHeight="1" thickBot="1" x14ac:dyDescent="0.45">
      <c r="A296" s="142"/>
      <c r="B296" s="288"/>
      <c r="C296" s="140"/>
      <c r="D296" s="91"/>
      <c r="E296" s="152"/>
      <c r="F296" s="153"/>
      <c r="G296" s="154"/>
      <c r="H296" s="7">
        <f t="shared" si="37"/>
        <v>0</v>
      </c>
      <c r="I296" s="173">
        <f t="shared" si="34"/>
        <v>0</v>
      </c>
      <c r="J296" s="160"/>
      <c r="L296" s="51">
        <f t="shared" si="35"/>
        <v>0</v>
      </c>
      <c r="M296" s="48">
        <f t="shared" si="36"/>
        <v>0</v>
      </c>
      <c r="N296" s="184"/>
      <c r="O296" s="185"/>
      <c r="P296" s="63"/>
      <c r="Q296" s="59"/>
      <c r="R296" s="45">
        <f>ROUND(R294,0)</f>
        <v>0</v>
      </c>
      <c r="S296" s="61"/>
      <c r="T296" s="61"/>
      <c r="U296" s="61"/>
      <c r="V296" s="61"/>
      <c r="W296" s="47" t="s">
        <v>76</v>
      </c>
      <c r="X296" s="73" t="e">
        <f>X295/9</f>
        <v>#DIV/0!</v>
      </c>
      <c r="Y296" s="73" t="e">
        <f>Y295/6</f>
        <v>#DIV/0!</v>
      </c>
      <c r="Z296" s="73" t="e">
        <f>Z295/4</f>
        <v>#DIV/0!</v>
      </c>
      <c r="AA296" s="73" t="e">
        <f>AA295/2.5</f>
        <v>#DIV/0!</v>
      </c>
      <c r="AB296" s="20" t="e">
        <f>SUM(X296:AA296)</f>
        <v>#DIV/0!</v>
      </c>
    </row>
    <row r="297" spans="1:28" ht="21.75" customHeight="1" thickBot="1" x14ac:dyDescent="0.45">
      <c r="A297" s="142"/>
      <c r="B297" s="651" t="s">
        <v>59</v>
      </c>
      <c r="C297" s="97"/>
      <c r="D297" s="99" t="s">
        <v>60</v>
      </c>
      <c r="E297" s="152"/>
      <c r="F297" s="153"/>
      <c r="G297" s="154"/>
      <c r="H297" s="7">
        <f t="shared" si="37"/>
        <v>0</v>
      </c>
      <c r="I297" s="173">
        <f t="shared" si="34"/>
        <v>0</v>
      </c>
      <c r="J297" s="160"/>
      <c r="L297" s="51">
        <f t="shared" si="35"/>
        <v>0</v>
      </c>
      <c r="M297" s="48">
        <f t="shared" si="36"/>
        <v>0</v>
      </c>
      <c r="N297" s="184"/>
      <c r="O297" s="185"/>
      <c r="P297" s="63"/>
      <c r="Q297" s="56"/>
      <c r="R297" s="61"/>
      <c r="S297" s="61"/>
      <c r="T297" s="61"/>
      <c r="U297" s="61"/>
      <c r="V297" s="61"/>
      <c r="W297" s="61"/>
      <c r="X297" s="61"/>
    </row>
    <row r="298" spans="1:28" ht="21.75" customHeight="1" thickBot="1" x14ac:dyDescent="0.45">
      <c r="A298" s="141" t="str">
        <f>C294</f>
        <v>ウ</v>
      </c>
      <c r="B298" s="652"/>
      <c r="C298" s="97"/>
      <c r="D298" s="99" t="s">
        <v>61</v>
      </c>
      <c r="E298" s="152"/>
      <c r="F298" s="153"/>
      <c r="G298" s="154"/>
      <c r="H298" s="7">
        <f t="shared" si="37"/>
        <v>0</v>
      </c>
      <c r="I298" s="173">
        <f t="shared" ref="I298:I361" si="38">G298/2</f>
        <v>0</v>
      </c>
      <c r="J298" s="160"/>
      <c r="L298" s="51">
        <f t="shared" ref="L298:L361" si="39">G298*J298</f>
        <v>0</v>
      </c>
      <c r="M298" s="48">
        <f t="shared" ref="M298:M361" si="40">H298*J298</f>
        <v>0</v>
      </c>
      <c r="N298" s="170" t="str">
        <f>IF($C298=$Z$1,R298,R294)</f>
        <v>０</v>
      </c>
      <c r="O298" s="171" t="str">
        <f>IF($C298=$Z$1,S298,S294)</f>
        <v>0</v>
      </c>
      <c r="P298" s="146">
        <f>IF($C298=$Z$1,R300,R296)</f>
        <v>0</v>
      </c>
      <c r="Q298" s="56"/>
      <c r="R298" s="54">
        <f>SUM(V298:AA298)</f>
        <v>0</v>
      </c>
      <c r="S298" s="54">
        <f>AB298</f>
        <v>0</v>
      </c>
      <c r="T298" s="61"/>
      <c r="U298" s="47" t="s">
        <v>71</v>
      </c>
      <c r="V298" s="60">
        <f>SUMIFS($J294:$J303,$E294:$E303,1)*0.9</f>
        <v>0</v>
      </c>
      <c r="W298" s="60">
        <f>SUMIFS($J294:$J303,$E294:$E303,2)*0.9</f>
        <v>0</v>
      </c>
      <c r="X298" s="60">
        <f>SUMIFS($J294:$J303,$E294:$E303,3)*0.9</f>
        <v>0</v>
      </c>
      <c r="Y298" s="60">
        <f>SUMIFS($J294:$J303,$E294:$E303,4)*0.9</f>
        <v>0</v>
      </c>
      <c r="Z298" s="60">
        <f>SUMIFS($J294:$J303,$E294:$E303,5)*0.9</f>
        <v>0</v>
      </c>
      <c r="AA298" s="60">
        <f>SUMIFS($J294:$J303,$E294:$E303,6)*0.9</f>
        <v>0</v>
      </c>
      <c r="AB298" s="53">
        <f>SUM(X298:AA298)</f>
        <v>0</v>
      </c>
    </row>
    <row r="299" spans="1:28" ht="21.75" customHeight="1" thickBot="1" x14ac:dyDescent="0.45">
      <c r="A299" s="142"/>
      <c r="B299" s="652"/>
      <c r="C299" s="97"/>
      <c r="D299" s="99" t="s">
        <v>36</v>
      </c>
      <c r="E299" s="152"/>
      <c r="F299" s="153"/>
      <c r="G299" s="154"/>
      <c r="H299" s="7">
        <f t="shared" si="37"/>
        <v>0</v>
      </c>
      <c r="I299" s="173">
        <f t="shared" si="38"/>
        <v>0</v>
      </c>
      <c r="J299" s="160"/>
      <c r="L299" s="51">
        <f t="shared" si="39"/>
        <v>0</v>
      </c>
      <c r="M299" s="48">
        <f t="shared" si="40"/>
        <v>0</v>
      </c>
      <c r="N299" s="184"/>
      <c r="O299" s="185"/>
      <c r="P299" s="146"/>
      <c r="Q299" s="59"/>
      <c r="R299" s="235">
        <f>ROUNDUP(R298,1)</f>
        <v>0</v>
      </c>
      <c r="S299" s="58">
        <f>ROUNDUP(S298,1)</f>
        <v>0</v>
      </c>
      <c r="T299" s="61"/>
      <c r="U299" s="47" t="s">
        <v>76</v>
      </c>
      <c r="V299" s="61"/>
      <c r="W299" s="61"/>
      <c r="X299" s="73">
        <f>X298/9</f>
        <v>0</v>
      </c>
      <c r="Y299" s="73">
        <f>Y298/6</f>
        <v>0</v>
      </c>
      <c r="Z299" s="73">
        <f>Z298/4</f>
        <v>0</v>
      </c>
      <c r="AA299" s="73">
        <f>AA298/2.5</f>
        <v>0</v>
      </c>
      <c r="AB299" s="20">
        <f>SUM(X299:AA299)</f>
        <v>0</v>
      </c>
    </row>
    <row r="300" spans="1:28" ht="21.75" customHeight="1" thickBot="1" x14ac:dyDescent="0.45">
      <c r="A300" s="142"/>
      <c r="B300" s="652"/>
      <c r="C300" s="97"/>
      <c r="D300" s="99" t="s">
        <v>35</v>
      </c>
      <c r="E300" s="152"/>
      <c r="F300" s="153"/>
      <c r="G300" s="154"/>
      <c r="H300" s="7">
        <f t="shared" si="37"/>
        <v>0</v>
      </c>
      <c r="I300" s="173">
        <f t="shared" si="38"/>
        <v>0</v>
      </c>
      <c r="J300" s="160"/>
      <c r="L300" s="51">
        <f t="shared" si="39"/>
        <v>0</v>
      </c>
      <c r="M300" s="48">
        <f t="shared" si="40"/>
        <v>0</v>
      </c>
      <c r="N300" s="184"/>
      <c r="O300" s="185"/>
      <c r="P300" s="63"/>
      <c r="Q300" s="59"/>
      <c r="R300" s="54">
        <f>ROUND(R298,0)</f>
        <v>0</v>
      </c>
      <c r="S300" s="61"/>
      <c r="T300" s="61"/>
      <c r="U300" s="61"/>
      <c r="V300" s="61"/>
      <c r="W300" s="61"/>
      <c r="X300" s="61"/>
    </row>
    <row r="301" spans="1:28" ht="21.75" customHeight="1" thickBot="1" x14ac:dyDescent="0.45">
      <c r="A301" s="142"/>
      <c r="B301" s="653"/>
      <c r="C301" s="97"/>
      <c r="D301" s="99" t="s">
        <v>80</v>
      </c>
      <c r="E301" s="152"/>
      <c r="F301" s="153"/>
      <c r="G301" s="154"/>
      <c r="H301" s="175">
        <f t="shared" si="37"/>
        <v>0</v>
      </c>
      <c r="I301" s="173">
        <f t="shared" si="38"/>
        <v>0</v>
      </c>
      <c r="J301" s="160"/>
      <c r="L301" s="51">
        <f t="shared" si="39"/>
        <v>0</v>
      </c>
      <c r="M301" s="48">
        <f t="shared" si="40"/>
        <v>0</v>
      </c>
      <c r="N301" s="184"/>
      <c r="O301" s="185"/>
      <c r="P301" s="63"/>
      <c r="Q301" s="59"/>
      <c r="R301" s="61"/>
      <c r="S301" s="61"/>
      <c r="T301" s="61"/>
      <c r="U301" s="61"/>
      <c r="V301" s="61"/>
      <c r="W301" s="61"/>
      <c r="X301" s="61"/>
    </row>
    <row r="302" spans="1:28" ht="21.75" customHeight="1" thickBot="1" x14ac:dyDescent="0.45">
      <c r="A302" s="142"/>
      <c r="B302" s="289"/>
      <c r="C302" s="93"/>
      <c r="D302" s="91"/>
      <c r="E302" s="152"/>
      <c r="F302" s="153"/>
      <c r="G302" s="154"/>
      <c r="H302" s="7">
        <f t="shared" si="37"/>
        <v>0</v>
      </c>
      <c r="I302" s="173">
        <f t="shared" si="38"/>
        <v>0</v>
      </c>
      <c r="J302" s="160"/>
      <c r="L302" s="51">
        <f t="shared" si="39"/>
        <v>0</v>
      </c>
      <c r="M302" s="48">
        <f t="shared" si="40"/>
        <v>0</v>
      </c>
      <c r="N302" s="184"/>
      <c r="O302" s="185"/>
      <c r="P302" s="63"/>
      <c r="Q302" s="59"/>
      <c r="R302" s="45" t="str">
        <f>IF(C297=$Z$1,D297,IF(C298=$Z$1,D298,IF(C299=$Z$1,D299,IF(C300=$Z$1,D300,IF(C301=$Z$1,D301,"")))))</f>
        <v/>
      </c>
      <c r="S302" s="61"/>
      <c r="T302" s="61"/>
      <c r="U302" s="61"/>
      <c r="V302" s="61"/>
      <c r="W302" s="61"/>
      <c r="X302" s="61"/>
    </row>
    <row r="303" spans="1:28" ht="21.75" customHeight="1" thickBot="1" x14ac:dyDescent="0.45">
      <c r="A303" s="143"/>
      <c r="B303" s="290"/>
      <c r="C303" s="95"/>
      <c r="D303" s="96"/>
      <c r="E303" s="155"/>
      <c r="F303" s="156"/>
      <c r="G303" s="157"/>
      <c r="H303" s="8">
        <f t="shared" si="37"/>
        <v>0</v>
      </c>
      <c r="I303" s="174">
        <f t="shared" si="38"/>
        <v>0</v>
      </c>
      <c r="J303" s="161"/>
      <c r="L303" s="52">
        <f t="shared" si="39"/>
        <v>0</v>
      </c>
      <c r="M303" s="49">
        <f t="shared" si="40"/>
        <v>0</v>
      </c>
      <c r="N303" s="186"/>
      <c r="O303" s="187"/>
      <c r="P303" s="64"/>
      <c r="Q303" s="44"/>
      <c r="R303" s="61" t="s">
        <v>73</v>
      </c>
      <c r="S303" s="61" t="s">
        <v>72</v>
      </c>
      <c r="T303" s="61"/>
      <c r="U303" s="61"/>
      <c r="V303" s="61"/>
      <c r="W303" s="61"/>
      <c r="X303" s="46" t="s">
        <v>69</v>
      </c>
    </row>
    <row r="304" spans="1:28" ht="21.75" customHeight="1" thickBot="1" x14ac:dyDescent="0.45">
      <c r="A304" s="233"/>
      <c r="B304" s="286"/>
      <c r="C304" s="148" t="s">
        <v>187</v>
      </c>
      <c r="D304" s="149"/>
      <c r="E304" s="150"/>
      <c r="F304" s="151"/>
      <c r="G304" s="151"/>
      <c r="H304" s="69">
        <f t="shared" si="37"/>
        <v>0</v>
      </c>
      <c r="I304" s="172">
        <f t="shared" si="38"/>
        <v>0</v>
      </c>
      <c r="J304" s="158"/>
      <c r="L304" s="50">
        <f t="shared" si="39"/>
        <v>0</v>
      </c>
      <c r="M304" s="11">
        <f t="shared" si="40"/>
        <v>0</v>
      </c>
      <c r="N304" s="182"/>
      <c r="O304" s="183"/>
      <c r="P304" s="62"/>
      <c r="Q304" s="55"/>
      <c r="R304" s="87" t="str">
        <f>IFERROR(SUM('９－１人員配置体制（ＧＨ）その２'!L304:L313)/B306,"０")</f>
        <v>０</v>
      </c>
      <c r="S304" s="87" t="str">
        <f>IFERROR(AB305,"0")</f>
        <v>0</v>
      </c>
      <c r="T304" s="61"/>
      <c r="U304" s="61"/>
      <c r="V304" s="73" t="s">
        <v>74</v>
      </c>
      <c r="W304" s="73" t="s">
        <v>75</v>
      </c>
      <c r="X304" s="73" t="s">
        <v>65</v>
      </c>
      <c r="Y304" s="73" t="s">
        <v>62</v>
      </c>
      <c r="Z304" s="73" t="s">
        <v>63</v>
      </c>
      <c r="AA304" s="73" t="s">
        <v>64</v>
      </c>
    </row>
    <row r="305" spans="1:28" ht="21.75" customHeight="1" thickBot="1" x14ac:dyDescent="0.45">
      <c r="A305" s="142"/>
      <c r="B305" s="287" t="s">
        <v>0</v>
      </c>
      <c r="C305" s="140"/>
      <c r="D305" s="90"/>
      <c r="E305" s="152"/>
      <c r="F305" s="153"/>
      <c r="G305" s="154"/>
      <c r="H305" s="7">
        <f t="shared" si="37"/>
        <v>0</v>
      </c>
      <c r="I305" s="173">
        <f t="shared" si="38"/>
        <v>0</v>
      </c>
      <c r="J305" s="159"/>
      <c r="L305" s="51">
        <f t="shared" si="39"/>
        <v>0</v>
      </c>
      <c r="M305" s="48">
        <f t="shared" si="40"/>
        <v>0</v>
      </c>
      <c r="N305" s="184"/>
      <c r="O305" s="185"/>
      <c r="P305" s="63"/>
      <c r="Q305" s="56"/>
      <c r="R305" s="45">
        <f>ROUNDUP(R304,1)</f>
        <v>0</v>
      </c>
      <c r="S305" s="58">
        <f>ROUNDUP(S304,1)</f>
        <v>0</v>
      </c>
      <c r="T305" s="61"/>
      <c r="U305" s="47" t="s">
        <v>70</v>
      </c>
      <c r="V305" s="60" t="e">
        <f>SUMIFS($M304:$M313,$E304:$E313,1)/$B306</f>
        <v>#DIV/0!</v>
      </c>
      <c r="W305" s="60" t="e">
        <f>SUMIFS($M304:$M313,$E304:$E313,2)/$B306</f>
        <v>#DIV/0!</v>
      </c>
      <c r="X305" s="60" t="e">
        <f>SUMIFS($M304:$M313,$E304:$E313,3)/$B306</f>
        <v>#DIV/0!</v>
      </c>
      <c r="Y305" s="60" t="e">
        <f>SUMIFS($M304:$M313,$E304:$E313,4)/$B306</f>
        <v>#DIV/0!</v>
      </c>
      <c r="Z305" s="60" t="e">
        <f>SUMIFS($M304:$M313,$E304:$E313,5)/$B306</f>
        <v>#DIV/0!</v>
      </c>
      <c r="AA305" s="60" t="e">
        <f>SUMIFS($M304:$M313,$E304:$E313,6)/$B306</f>
        <v>#DIV/0!</v>
      </c>
      <c r="AB305" s="53" t="e">
        <f>SUM(X305:AA305)</f>
        <v>#DIV/0!</v>
      </c>
    </row>
    <row r="306" spans="1:28" ht="21.75" customHeight="1" thickBot="1" x14ac:dyDescent="0.45">
      <c r="A306" s="142"/>
      <c r="B306" s="288"/>
      <c r="C306" s="140"/>
      <c r="D306" s="91"/>
      <c r="E306" s="152"/>
      <c r="F306" s="153"/>
      <c r="G306" s="154"/>
      <c r="H306" s="7">
        <f t="shared" si="37"/>
        <v>0</v>
      </c>
      <c r="I306" s="173">
        <f t="shared" si="38"/>
        <v>0</v>
      </c>
      <c r="J306" s="160"/>
      <c r="L306" s="51">
        <f t="shared" si="39"/>
        <v>0</v>
      </c>
      <c r="M306" s="48">
        <f t="shared" si="40"/>
        <v>0</v>
      </c>
      <c r="N306" s="184"/>
      <c r="O306" s="185"/>
      <c r="P306" s="63"/>
      <c r="Q306" s="59"/>
      <c r="R306" s="45">
        <f>ROUND(R304,0)</f>
        <v>0</v>
      </c>
      <c r="S306" s="61"/>
      <c r="T306" s="61"/>
      <c r="U306" s="61"/>
      <c r="V306" s="61"/>
      <c r="W306" s="47" t="s">
        <v>76</v>
      </c>
      <c r="X306" s="73" t="e">
        <f>X305/9</f>
        <v>#DIV/0!</v>
      </c>
      <c r="Y306" s="73" t="e">
        <f>Y305/6</f>
        <v>#DIV/0!</v>
      </c>
      <c r="Z306" s="73" t="e">
        <f>Z305/4</f>
        <v>#DIV/0!</v>
      </c>
      <c r="AA306" s="73" t="e">
        <f>AA305/2.5</f>
        <v>#DIV/0!</v>
      </c>
      <c r="AB306" s="20" t="e">
        <f>SUM(X306:AA306)</f>
        <v>#DIV/0!</v>
      </c>
    </row>
    <row r="307" spans="1:28" ht="21.75" customHeight="1" thickBot="1" x14ac:dyDescent="0.45">
      <c r="A307" s="142"/>
      <c r="B307" s="651" t="s">
        <v>59</v>
      </c>
      <c r="C307" s="97"/>
      <c r="D307" s="99" t="s">
        <v>60</v>
      </c>
      <c r="E307" s="152"/>
      <c r="F307" s="153"/>
      <c r="G307" s="154"/>
      <c r="H307" s="7">
        <f t="shared" si="37"/>
        <v>0</v>
      </c>
      <c r="I307" s="173">
        <f t="shared" si="38"/>
        <v>0</v>
      </c>
      <c r="J307" s="160"/>
      <c r="L307" s="51">
        <f t="shared" si="39"/>
        <v>0</v>
      </c>
      <c r="M307" s="48">
        <f t="shared" si="40"/>
        <v>0</v>
      </c>
      <c r="N307" s="184"/>
      <c r="O307" s="185"/>
      <c r="P307" s="63"/>
      <c r="Q307" s="56"/>
      <c r="R307" s="61"/>
      <c r="S307" s="61"/>
      <c r="T307" s="61"/>
      <c r="U307" s="61"/>
      <c r="V307" s="61"/>
      <c r="W307" s="61"/>
      <c r="X307" s="61"/>
    </row>
    <row r="308" spans="1:28" ht="21.75" customHeight="1" thickBot="1" x14ac:dyDescent="0.45">
      <c r="A308" s="141" t="str">
        <f>C304</f>
        <v>エ</v>
      </c>
      <c r="B308" s="652"/>
      <c r="C308" s="97"/>
      <c r="D308" s="99" t="s">
        <v>61</v>
      </c>
      <c r="E308" s="152"/>
      <c r="F308" s="153"/>
      <c r="G308" s="154"/>
      <c r="H308" s="7">
        <f t="shared" si="37"/>
        <v>0</v>
      </c>
      <c r="I308" s="173">
        <f t="shared" si="38"/>
        <v>0</v>
      </c>
      <c r="J308" s="160"/>
      <c r="L308" s="51">
        <f t="shared" si="39"/>
        <v>0</v>
      </c>
      <c r="M308" s="48">
        <f t="shared" si="40"/>
        <v>0</v>
      </c>
      <c r="N308" s="170" t="str">
        <f>IF($C308=$Z$1,R308,R304)</f>
        <v>０</v>
      </c>
      <c r="O308" s="171" t="str">
        <f>IF($C308=$Z$1,S308,S304)</f>
        <v>0</v>
      </c>
      <c r="P308" s="146">
        <f>IF($C308=$Z$1,R310,R306)</f>
        <v>0</v>
      </c>
      <c r="Q308" s="56"/>
      <c r="R308" s="54">
        <f>SUM(V308:AA308)</f>
        <v>0</v>
      </c>
      <c r="S308" s="54">
        <f>AB308</f>
        <v>0</v>
      </c>
      <c r="T308" s="61"/>
      <c r="U308" s="47" t="s">
        <v>71</v>
      </c>
      <c r="V308" s="60">
        <f>SUMIFS($J304:$J313,$E304:$E313,1)*0.9</f>
        <v>0</v>
      </c>
      <c r="W308" s="60">
        <f>SUMIFS($J304:$J313,$E304:$E313,2)*0.9</f>
        <v>0</v>
      </c>
      <c r="X308" s="60">
        <f>SUMIFS($J304:$J313,$E304:$E313,3)*0.9</f>
        <v>0</v>
      </c>
      <c r="Y308" s="60">
        <f>SUMIFS($J304:$J313,$E304:$E313,4)*0.9</f>
        <v>0</v>
      </c>
      <c r="Z308" s="60">
        <f>SUMIFS($J304:$J313,$E304:$E313,5)*0.9</f>
        <v>0</v>
      </c>
      <c r="AA308" s="60">
        <f>SUMIFS($J304:$J313,$E304:$E313,6)*0.9</f>
        <v>0</v>
      </c>
      <c r="AB308" s="53">
        <f>SUM(X308:AA308)</f>
        <v>0</v>
      </c>
    </row>
    <row r="309" spans="1:28" ht="21.75" customHeight="1" thickBot="1" x14ac:dyDescent="0.45">
      <c r="A309" s="142"/>
      <c r="B309" s="652"/>
      <c r="C309" s="97"/>
      <c r="D309" s="99" t="s">
        <v>36</v>
      </c>
      <c r="E309" s="152"/>
      <c r="F309" s="153"/>
      <c r="G309" s="154"/>
      <c r="H309" s="7">
        <f t="shared" si="37"/>
        <v>0</v>
      </c>
      <c r="I309" s="173">
        <f t="shared" si="38"/>
        <v>0</v>
      </c>
      <c r="J309" s="160"/>
      <c r="L309" s="51">
        <f t="shared" si="39"/>
        <v>0</v>
      </c>
      <c r="M309" s="48">
        <f t="shared" si="40"/>
        <v>0</v>
      </c>
      <c r="N309" s="184"/>
      <c r="O309" s="185"/>
      <c r="P309" s="146"/>
      <c r="Q309" s="59"/>
      <c r="R309" s="235">
        <f>ROUNDUP(R308,1)</f>
        <v>0</v>
      </c>
      <c r="S309" s="58">
        <f>ROUNDUP(S308,1)</f>
        <v>0</v>
      </c>
      <c r="T309" s="61"/>
      <c r="U309" s="47" t="s">
        <v>76</v>
      </c>
      <c r="V309" s="61"/>
      <c r="W309" s="61"/>
      <c r="X309" s="73">
        <f>X308/9</f>
        <v>0</v>
      </c>
      <c r="Y309" s="73">
        <f>Y308/6</f>
        <v>0</v>
      </c>
      <c r="Z309" s="73">
        <f>Z308/4</f>
        <v>0</v>
      </c>
      <c r="AA309" s="73">
        <f>AA308/2.5</f>
        <v>0</v>
      </c>
      <c r="AB309" s="20">
        <f>SUM(X309:AA309)</f>
        <v>0</v>
      </c>
    </row>
    <row r="310" spans="1:28" ht="21.75" customHeight="1" thickBot="1" x14ac:dyDescent="0.45">
      <c r="A310" s="142"/>
      <c r="B310" s="652"/>
      <c r="C310" s="97"/>
      <c r="D310" s="99" t="s">
        <v>35</v>
      </c>
      <c r="E310" s="152"/>
      <c r="F310" s="153"/>
      <c r="G310" s="154"/>
      <c r="H310" s="7">
        <f t="shared" si="37"/>
        <v>0</v>
      </c>
      <c r="I310" s="173">
        <f t="shared" si="38"/>
        <v>0</v>
      </c>
      <c r="J310" s="160"/>
      <c r="L310" s="51">
        <f t="shared" si="39"/>
        <v>0</v>
      </c>
      <c r="M310" s="48">
        <f t="shared" si="40"/>
        <v>0</v>
      </c>
      <c r="N310" s="184"/>
      <c r="O310" s="185"/>
      <c r="P310" s="63"/>
      <c r="Q310" s="59"/>
      <c r="R310" s="54">
        <f>ROUND(R308,0)</f>
        <v>0</v>
      </c>
      <c r="S310" s="61"/>
      <c r="T310" s="61"/>
      <c r="U310" s="61"/>
      <c r="V310" s="61"/>
      <c r="W310" s="61"/>
      <c r="X310" s="61"/>
    </row>
    <row r="311" spans="1:28" ht="21.75" customHeight="1" thickBot="1" x14ac:dyDescent="0.45">
      <c r="A311" s="142"/>
      <c r="B311" s="653"/>
      <c r="C311" s="97"/>
      <c r="D311" s="99" t="s">
        <v>80</v>
      </c>
      <c r="E311" s="152"/>
      <c r="F311" s="153"/>
      <c r="G311" s="154"/>
      <c r="H311" s="175">
        <f t="shared" si="37"/>
        <v>0</v>
      </c>
      <c r="I311" s="173">
        <f t="shared" si="38"/>
        <v>0</v>
      </c>
      <c r="J311" s="160"/>
      <c r="L311" s="51">
        <f t="shared" si="39"/>
        <v>0</v>
      </c>
      <c r="M311" s="48">
        <f t="shared" si="40"/>
        <v>0</v>
      </c>
      <c r="N311" s="184"/>
      <c r="O311" s="185"/>
      <c r="P311" s="63"/>
      <c r="Q311" s="59"/>
      <c r="R311" s="61"/>
      <c r="S311" s="61"/>
      <c r="T311" s="61"/>
      <c r="U311" s="61"/>
      <c r="V311" s="61"/>
      <c r="W311" s="61"/>
      <c r="X311" s="61"/>
    </row>
    <row r="312" spans="1:28" ht="21.75" customHeight="1" thickBot="1" x14ac:dyDescent="0.45">
      <c r="A312" s="142"/>
      <c r="B312" s="289"/>
      <c r="C312" s="93"/>
      <c r="D312" s="91"/>
      <c r="E312" s="152"/>
      <c r="F312" s="153"/>
      <c r="G312" s="154"/>
      <c r="H312" s="7">
        <f t="shared" si="37"/>
        <v>0</v>
      </c>
      <c r="I312" s="173">
        <f t="shared" si="38"/>
        <v>0</v>
      </c>
      <c r="J312" s="160"/>
      <c r="L312" s="51">
        <f t="shared" si="39"/>
        <v>0</v>
      </c>
      <c r="M312" s="48">
        <f t="shared" si="40"/>
        <v>0</v>
      </c>
      <c r="N312" s="184"/>
      <c r="O312" s="185"/>
      <c r="P312" s="63"/>
      <c r="Q312" s="59"/>
      <c r="R312" s="45" t="str">
        <f>IF(C307=$Z$1,D307,IF(C308=$Z$1,D308,IF(C309=$Z$1,D309,IF(C310=$Z$1,D310,IF(C311=$Z$1,D311,"")))))</f>
        <v/>
      </c>
      <c r="S312" s="61"/>
      <c r="T312" s="61"/>
      <c r="U312" s="61"/>
      <c r="V312" s="61"/>
      <c r="W312" s="61"/>
      <c r="X312" s="61"/>
    </row>
    <row r="313" spans="1:28" ht="21.75" customHeight="1" thickBot="1" x14ac:dyDescent="0.45">
      <c r="A313" s="143"/>
      <c r="B313" s="290"/>
      <c r="C313" s="95"/>
      <c r="D313" s="96"/>
      <c r="E313" s="155"/>
      <c r="F313" s="156"/>
      <c r="G313" s="157"/>
      <c r="H313" s="8">
        <f t="shared" si="37"/>
        <v>0</v>
      </c>
      <c r="I313" s="174">
        <f t="shared" si="38"/>
        <v>0</v>
      </c>
      <c r="J313" s="161"/>
      <c r="L313" s="52">
        <f t="shared" si="39"/>
        <v>0</v>
      </c>
      <c r="M313" s="49">
        <f t="shared" si="40"/>
        <v>0</v>
      </c>
      <c r="N313" s="186"/>
      <c r="O313" s="187"/>
      <c r="P313" s="64"/>
      <c r="Q313" s="44"/>
      <c r="R313" s="61" t="s">
        <v>73</v>
      </c>
      <c r="S313" s="61" t="s">
        <v>72</v>
      </c>
      <c r="T313" s="61"/>
      <c r="U313" s="61"/>
      <c r="V313" s="61"/>
      <c r="W313" s="61"/>
      <c r="X313" s="46" t="s">
        <v>69</v>
      </c>
    </row>
    <row r="314" spans="1:28" ht="21.75" customHeight="1" thickBot="1" x14ac:dyDescent="0.45">
      <c r="A314" s="233"/>
      <c r="B314" s="286"/>
      <c r="C314" s="148" t="s">
        <v>188</v>
      </c>
      <c r="D314" s="149"/>
      <c r="E314" s="150"/>
      <c r="F314" s="151"/>
      <c r="G314" s="151"/>
      <c r="H314" s="69">
        <f t="shared" si="37"/>
        <v>0</v>
      </c>
      <c r="I314" s="172">
        <f t="shared" si="38"/>
        <v>0</v>
      </c>
      <c r="J314" s="158"/>
      <c r="L314" s="50">
        <f t="shared" si="39"/>
        <v>0</v>
      </c>
      <c r="M314" s="11">
        <f t="shared" si="40"/>
        <v>0</v>
      </c>
      <c r="N314" s="182"/>
      <c r="O314" s="183"/>
      <c r="P314" s="62"/>
      <c r="Q314" s="55"/>
      <c r="R314" s="87" t="str">
        <f>IFERROR(SUM('９－１人員配置体制（ＧＨ）その２'!L314:L323)/B316,"０")</f>
        <v>０</v>
      </c>
      <c r="S314" s="87" t="str">
        <f>IFERROR(AB315,"0")</f>
        <v>0</v>
      </c>
      <c r="T314" s="61"/>
      <c r="U314" s="61"/>
      <c r="V314" s="73" t="s">
        <v>74</v>
      </c>
      <c r="W314" s="73" t="s">
        <v>75</v>
      </c>
      <c r="X314" s="73" t="s">
        <v>65</v>
      </c>
      <c r="Y314" s="73" t="s">
        <v>62</v>
      </c>
      <c r="Z314" s="73" t="s">
        <v>63</v>
      </c>
      <c r="AA314" s="73" t="s">
        <v>64</v>
      </c>
    </row>
    <row r="315" spans="1:28" ht="21.75" customHeight="1" thickBot="1" x14ac:dyDescent="0.45">
      <c r="A315" s="142"/>
      <c r="B315" s="287" t="s">
        <v>0</v>
      </c>
      <c r="C315" s="140"/>
      <c r="D315" s="90"/>
      <c r="E315" s="152"/>
      <c r="F315" s="153"/>
      <c r="G315" s="154"/>
      <c r="H315" s="7">
        <f t="shared" si="37"/>
        <v>0</v>
      </c>
      <c r="I315" s="173">
        <f t="shared" si="38"/>
        <v>0</v>
      </c>
      <c r="J315" s="159"/>
      <c r="L315" s="51">
        <f t="shared" si="39"/>
        <v>0</v>
      </c>
      <c r="M315" s="48">
        <f t="shared" si="40"/>
        <v>0</v>
      </c>
      <c r="N315" s="184"/>
      <c r="O315" s="185"/>
      <c r="P315" s="63"/>
      <c r="Q315" s="56"/>
      <c r="R315" s="45">
        <f>ROUNDUP(R314,1)</f>
        <v>0</v>
      </c>
      <c r="S315" s="58">
        <f>ROUNDUP(S314,1)</f>
        <v>0</v>
      </c>
      <c r="T315" s="61"/>
      <c r="U315" s="47" t="s">
        <v>70</v>
      </c>
      <c r="V315" s="60" t="e">
        <f>SUMIFS($M314:$M323,$E314:$E323,1)/$B316</f>
        <v>#DIV/0!</v>
      </c>
      <c r="W315" s="60" t="e">
        <f>SUMIFS($M314:$M323,$E314:$E323,2)/$B316</f>
        <v>#DIV/0!</v>
      </c>
      <c r="X315" s="60" t="e">
        <f>SUMIFS($M314:$M323,$E314:$E323,3)/$B316</f>
        <v>#DIV/0!</v>
      </c>
      <c r="Y315" s="60" t="e">
        <f>SUMIFS($M314:$M323,$E314:$E323,4)/$B316</f>
        <v>#DIV/0!</v>
      </c>
      <c r="Z315" s="60" t="e">
        <f>SUMIFS($M314:$M323,$E314:$E323,5)/$B316</f>
        <v>#DIV/0!</v>
      </c>
      <c r="AA315" s="60" t="e">
        <f>SUMIFS($M314:$M323,$E314:$E323,6)/$B316</f>
        <v>#DIV/0!</v>
      </c>
      <c r="AB315" s="53" t="e">
        <f>SUM(X315:AA315)</f>
        <v>#DIV/0!</v>
      </c>
    </row>
    <row r="316" spans="1:28" ht="21.75" customHeight="1" thickBot="1" x14ac:dyDescent="0.45">
      <c r="A316" s="142"/>
      <c r="B316" s="288"/>
      <c r="C316" s="140"/>
      <c r="D316" s="91"/>
      <c r="E316" s="152"/>
      <c r="F316" s="153"/>
      <c r="G316" s="154"/>
      <c r="H316" s="7">
        <f t="shared" si="37"/>
        <v>0</v>
      </c>
      <c r="I316" s="173">
        <f t="shared" si="38"/>
        <v>0</v>
      </c>
      <c r="J316" s="160"/>
      <c r="L316" s="51">
        <f t="shared" si="39"/>
        <v>0</v>
      </c>
      <c r="M316" s="48">
        <f t="shared" si="40"/>
        <v>0</v>
      </c>
      <c r="N316" s="184"/>
      <c r="O316" s="185"/>
      <c r="P316" s="63"/>
      <c r="Q316" s="59"/>
      <c r="R316" s="45">
        <f>ROUND(R314,0)</f>
        <v>0</v>
      </c>
      <c r="S316" s="61"/>
      <c r="T316" s="61"/>
      <c r="U316" s="61"/>
      <c r="V316" s="61"/>
      <c r="W316" s="47" t="s">
        <v>76</v>
      </c>
      <c r="X316" s="73" t="e">
        <f>X315/9</f>
        <v>#DIV/0!</v>
      </c>
      <c r="Y316" s="73" t="e">
        <f>Y315/6</f>
        <v>#DIV/0!</v>
      </c>
      <c r="Z316" s="73" t="e">
        <f>Z315/4</f>
        <v>#DIV/0!</v>
      </c>
      <c r="AA316" s="73" t="e">
        <f>AA315/2.5</f>
        <v>#DIV/0!</v>
      </c>
      <c r="AB316" s="20" t="e">
        <f>SUM(X316:AA316)</f>
        <v>#DIV/0!</v>
      </c>
    </row>
    <row r="317" spans="1:28" ht="21.75" customHeight="1" thickBot="1" x14ac:dyDescent="0.45">
      <c r="A317" s="142"/>
      <c r="B317" s="651" t="s">
        <v>59</v>
      </c>
      <c r="C317" s="97"/>
      <c r="D317" s="99" t="s">
        <v>60</v>
      </c>
      <c r="E317" s="152"/>
      <c r="F317" s="153"/>
      <c r="G317" s="154"/>
      <c r="H317" s="7">
        <f t="shared" si="37"/>
        <v>0</v>
      </c>
      <c r="I317" s="173">
        <f t="shared" si="38"/>
        <v>0</v>
      </c>
      <c r="J317" s="160"/>
      <c r="L317" s="51">
        <f t="shared" si="39"/>
        <v>0</v>
      </c>
      <c r="M317" s="48">
        <f t="shared" si="40"/>
        <v>0</v>
      </c>
      <c r="N317" s="184"/>
      <c r="O317" s="185"/>
      <c r="P317" s="63"/>
      <c r="Q317" s="56"/>
      <c r="R317" s="61"/>
      <c r="S317" s="61"/>
      <c r="T317" s="61"/>
      <c r="U317" s="61"/>
      <c r="V317" s="61"/>
      <c r="W317" s="61"/>
      <c r="X317" s="61"/>
    </row>
    <row r="318" spans="1:28" ht="21.75" customHeight="1" thickBot="1" x14ac:dyDescent="0.45">
      <c r="A318" s="141" t="str">
        <f>C314</f>
        <v>オ</v>
      </c>
      <c r="B318" s="652"/>
      <c r="C318" s="97"/>
      <c r="D318" s="99" t="s">
        <v>61</v>
      </c>
      <c r="E318" s="152"/>
      <c r="F318" s="153"/>
      <c r="G318" s="154"/>
      <c r="H318" s="7">
        <f t="shared" si="37"/>
        <v>0</v>
      </c>
      <c r="I318" s="173">
        <f t="shared" si="38"/>
        <v>0</v>
      </c>
      <c r="J318" s="160"/>
      <c r="L318" s="51">
        <f t="shared" si="39"/>
        <v>0</v>
      </c>
      <c r="M318" s="48">
        <f t="shared" si="40"/>
        <v>0</v>
      </c>
      <c r="N318" s="170" t="str">
        <f>IF($C318=$Z$1,R318,R314)</f>
        <v>０</v>
      </c>
      <c r="O318" s="171" t="str">
        <f>IF($C318=$Z$1,S318,S314)</f>
        <v>0</v>
      </c>
      <c r="P318" s="146">
        <f>IF($C318=$Z$1,R320,R316)</f>
        <v>0</v>
      </c>
      <c r="Q318" s="56"/>
      <c r="R318" s="54">
        <f>SUM(V318:AA318)</f>
        <v>0</v>
      </c>
      <c r="S318" s="54">
        <f>AB318</f>
        <v>0</v>
      </c>
      <c r="T318" s="61"/>
      <c r="U318" s="47" t="s">
        <v>71</v>
      </c>
      <c r="V318" s="60">
        <f>SUMIFS($J314:$J323,$E314:$E323,1)*0.9</f>
        <v>0</v>
      </c>
      <c r="W318" s="60">
        <f>SUMIFS($J314:$J323,$E314:$E323,2)*0.9</f>
        <v>0</v>
      </c>
      <c r="X318" s="60">
        <f>SUMIFS($J314:$J323,$E314:$E323,3)*0.9</f>
        <v>0</v>
      </c>
      <c r="Y318" s="60">
        <f>SUMIFS($J314:$J323,$E314:$E323,4)*0.9</f>
        <v>0</v>
      </c>
      <c r="Z318" s="60">
        <f>SUMIFS($J314:$J323,$E314:$E323,5)*0.9</f>
        <v>0</v>
      </c>
      <c r="AA318" s="60">
        <f>SUMIFS($J314:$J323,$E314:$E323,6)*0.9</f>
        <v>0</v>
      </c>
      <c r="AB318" s="53">
        <f>SUM(X318:AA318)</f>
        <v>0</v>
      </c>
    </row>
    <row r="319" spans="1:28" ht="21.75" customHeight="1" thickBot="1" x14ac:dyDescent="0.45">
      <c r="A319" s="142"/>
      <c r="B319" s="652"/>
      <c r="C319" s="97"/>
      <c r="D319" s="99" t="s">
        <v>36</v>
      </c>
      <c r="E319" s="152"/>
      <c r="F319" s="153"/>
      <c r="G319" s="154"/>
      <c r="H319" s="7">
        <f t="shared" si="37"/>
        <v>0</v>
      </c>
      <c r="I319" s="173">
        <f t="shared" si="38"/>
        <v>0</v>
      </c>
      <c r="J319" s="160"/>
      <c r="L319" s="51">
        <f t="shared" si="39"/>
        <v>0</v>
      </c>
      <c r="M319" s="48">
        <f t="shared" si="40"/>
        <v>0</v>
      </c>
      <c r="N319" s="184"/>
      <c r="O319" s="185"/>
      <c r="P319" s="146"/>
      <c r="Q319" s="59"/>
      <c r="R319" s="235">
        <f>ROUNDUP(R318,1)</f>
        <v>0</v>
      </c>
      <c r="S319" s="58">
        <f>ROUNDUP(S318,1)</f>
        <v>0</v>
      </c>
      <c r="T319" s="61"/>
      <c r="U319" s="47" t="s">
        <v>76</v>
      </c>
      <c r="V319" s="61"/>
      <c r="W319" s="61"/>
      <c r="X319" s="73">
        <f>X318/9</f>
        <v>0</v>
      </c>
      <c r="Y319" s="73">
        <f>Y318/6</f>
        <v>0</v>
      </c>
      <c r="Z319" s="73">
        <f>Z318/4</f>
        <v>0</v>
      </c>
      <c r="AA319" s="73">
        <f>AA318/2.5</f>
        <v>0</v>
      </c>
      <c r="AB319" s="20">
        <f>SUM(X319:AA319)</f>
        <v>0</v>
      </c>
    </row>
    <row r="320" spans="1:28" ht="21.75" customHeight="1" thickBot="1" x14ac:dyDescent="0.45">
      <c r="A320" s="142"/>
      <c r="B320" s="652"/>
      <c r="C320" s="97"/>
      <c r="D320" s="99" t="s">
        <v>35</v>
      </c>
      <c r="E320" s="152"/>
      <c r="F320" s="153"/>
      <c r="G320" s="154"/>
      <c r="H320" s="7">
        <f t="shared" si="37"/>
        <v>0</v>
      </c>
      <c r="I320" s="173">
        <f t="shared" si="38"/>
        <v>0</v>
      </c>
      <c r="J320" s="160"/>
      <c r="L320" s="51">
        <f t="shared" si="39"/>
        <v>0</v>
      </c>
      <c r="M320" s="48">
        <f t="shared" si="40"/>
        <v>0</v>
      </c>
      <c r="N320" s="184"/>
      <c r="O320" s="185"/>
      <c r="P320" s="63"/>
      <c r="Q320" s="59"/>
      <c r="R320" s="54">
        <f>ROUND(R318,0)</f>
        <v>0</v>
      </c>
      <c r="S320" s="61"/>
      <c r="T320" s="61"/>
      <c r="U320" s="61"/>
      <c r="V320" s="61"/>
      <c r="W320" s="61"/>
      <c r="X320" s="61"/>
    </row>
    <row r="321" spans="1:28" ht="21.75" customHeight="1" thickBot="1" x14ac:dyDescent="0.45">
      <c r="A321" s="142"/>
      <c r="B321" s="653"/>
      <c r="C321" s="97"/>
      <c r="D321" s="99" t="s">
        <v>80</v>
      </c>
      <c r="E321" s="152"/>
      <c r="F321" s="153"/>
      <c r="G321" s="154"/>
      <c r="H321" s="175">
        <f t="shared" si="37"/>
        <v>0</v>
      </c>
      <c r="I321" s="173">
        <f t="shared" si="38"/>
        <v>0</v>
      </c>
      <c r="J321" s="160"/>
      <c r="L321" s="51">
        <f t="shared" si="39"/>
        <v>0</v>
      </c>
      <c r="M321" s="48">
        <f t="shared" si="40"/>
        <v>0</v>
      </c>
      <c r="N321" s="184"/>
      <c r="O321" s="185"/>
      <c r="P321" s="63"/>
      <c r="Q321" s="59"/>
      <c r="R321" s="61"/>
      <c r="S321" s="61"/>
      <c r="T321" s="61"/>
      <c r="U321" s="61"/>
      <c r="V321" s="61"/>
      <c r="W321" s="61"/>
      <c r="X321" s="61"/>
    </row>
    <row r="322" spans="1:28" ht="21.75" customHeight="1" thickBot="1" x14ac:dyDescent="0.45">
      <c r="A322" s="142"/>
      <c r="B322" s="289"/>
      <c r="C322" s="93"/>
      <c r="D322" s="91"/>
      <c r="E322" s="152"/>
      <c r="F322" s="153"/>
      <c r="G322" s="154"/>
      <c r="H322" s="7">
        <f t="shared" si="37"/>
        <v>0</v>
      </c>
      <c r="I322" s="173">
        <f t="shared" si="38"/>
        <v>0</v>
      </c>
      <c r="J322" s="160"/>
      <c r="L322" s="51">
        <f t="shared" si="39"/>
        <v>0</v>
      </c>
      <c r="M322" s="48">
        <f t="shared" si="40"/>
        <v>0</v>
      </c>
      <c r="N322" s="184"/>
      <c r="O322" s="185"/>
      <c r="P322" s="63"/>
      <c r="Q322" s="59"/>
      <c r="R322" s="45" t="str">
        <f>IF(C317=$Z$1,D317,IF(C318=$Z$1,D318,IF(C319=$Z$1,D319,IF(C320=$Z$1,D320,IF(C321=$Z$1,D321,"")))))</f>
        <v/>
      </c>
      <c r="S322" s="61"/>
      <c r="T322" s="61"/>
      <c r="U322" s="61"/>
      <c r="V322" s="61"/>
      <c r="W322" s="61"/>
      <c r="X322" s="61"/>
    </row>
    <row r="323" spans="1:28" ht="21.75" customHeight="1" thickBot="1" x14ac:dyDescent="0.45">
      <c r="A323" s="143"/>
      <c r="B323" s="290"/>
      <c r="C323" s="95"/>
      <c r="D323" s="96"/>
      <c r="E323" s="155"/>
      <c r="F323" s="156"/>
      <c r="G323" s="157"/>
      <c r="H323" s="8">
        <f t="shared" si="37"/>
        <v>0</v>
      </c>
      <c r="I323" s="174">
        <f t="shared" si="38"/>
        <v>0</v>
      </c>
      <c r="J323" s="161"/>
      <c r="L323" s="52">
        <f t="shared" si="39"/>
        <v>0</v>
      </c>
      <c r="M323" s="49">
        <f t="shared" si="40"/>
        <v>0</v>
      </c>
      <c r="N323" s="186"/>
      <c r="O323" s="187"/>
      <c r="P323" s="64"/>
      <c r="Q323" s="44"/>
      <c r="R323" s="61" t="s">
        <v>73</v>
      </c>
      <c r="S323" s="61" t="s">
        <v>72</v>
      </c>
      <c r="T323" s="61"/>
      <c r="U323" s="61"/>
      <c r="V323" s="61"/>
      <c r="W323" s="61"/>
      <c r="X323" s="46" t="s">
        <v>69</v>
      </c>
    </row>
    <row r="324" spans="1:28" ht="21.75" customHeight="1" thickBot="1" x14ac:dyDescent="0.45">
      <c r="A324" s="233"/>
      <c r="B324" s="286"/>
      <c r="C324" s="148" t="s">
        <v>189</v>
      </c>
      <c r="D324" s="149"/>
      <c r="E324" s="150"/>
      <c r="F324" s="151"/>
      <c r="G324" s="151"/>
      <c r="H324" s="69">
        <f t="shared" si="37"/>
        <v>0</v>
      </c>
      <c r="I324" s="172">
        <f t="shared" si="38"/>
        <v>0</v>
      </c>
      <c r="J324" s="158"/>
      <c r="L324" s="50">
        <f t="shared" si="39"/>
        <v>0</v>
      </c>
      <c r="M324" s="11">
        <f t="shared" si="40"/>
        <v>0</v>
      </c>
      <c r="N324" s="182"/>
      <c r="O324" s="183"/>
      <c r="P324" s="62"/>
      <c r="Q324" s="55"/>
      <c r="R324" s="87" t="str">
        <f>IFERROR(SUM('９－１人員配置体制（ＧＨ）その２'!L324:L333)/B326,"０")</f>
        <v>０</v>
      </c>
      <c r="S324" s="87" t="str">
        <f>IFERROR(AB325,"0")</f>
        <v>0</v>
      </c>
      <c r="T324" s="61"/>
      <c r="U324" s="61"/>
      <c r="V324" s="73" t="s">
        <v>74</v>
      </c>
      <c r="W324" s="73" t="s">
        <v>75</v>
      </c>
      <c r="X324" s="73" t="s">
        <v>65</v>
      </c>
      <c r="Y324" s="73" t="s">
        <v>62</v>
      </c>
      <c r="Z324" s="73" t="s">
        <v>63</v>
      </c>
      <c r="AA324" s="73" t="s">
        <v>64</v>
      </c>
    </row>
    <row r="325" spans="1:28" ht="21.75" customHeight="1" thickBot="1" x14ac:dyDescent="0.45">
      <c r="A325" s="142"/>
      <c r="B325" s="287" t="s">
        <v>0</v>
      </c>
      <c r="C325" s="140"/>
      <c r="D325" s="90"/>
      <c r="E325" s="152"/>
      <c r="F325" s="153"/>
      <c r="G325" s="154"/>
      <c r="H325" s="7">
        <f t="shared" si="37"/>
        <v>0</v>
      </c>
      <c r="I325" s="173">
        <f t="shared" si="38"/>
        <v>0</v>
      </c>
      <c r="J325" s="159"/>
      <c r="L325" s="51">
        <f t="shared" si="39"/>
        <v>0</v>
      </c>
      <c r="M325" s="48">
        <f t="shared" si="40"/>
        <v>0</v>
      </c>
      <c r="N325" s="184"/>
      <c r="O325" s="185"/>
      <c r="P325" s="63"/>
      <c r="Q325" s="56"/>
      <c r="R325" s="45">
        <f>ROUNDUP(R324,1)</f>
        <v>0</v>
      </c>
      <c r="S325" s="58">
        <f>ROUNDUP(S324,1)</f>
        <v>0</v>
      </c>
      <c r="T325" s="61"/>
      <c r="U325" s="47" t="s">
        <v>70</v>
      </c>
      <c r="V325" s="60" t="e">
        <f>SUMIFS($M324:$M333,$E324:$E333,1)/$B326</f>
        <v>#DIV/0!</v>
      </c>
      <c r="W325" s="60" t="e">
        <f>SUMIFS($M324:$M333,$E324:$E333,2)/$B326</f>
        <v>#DIV/0!</v>
      </c>
      <c r="X325" s="60" t="e">
        <f>SUMIFS($M324:$M333,$E324:$E333,3)/$B326</f>
        <v>#DIV/0!</v>
      </c>
      <c r="Y325" s="60" t="e">
        <f>SUMIFS($M324:$M333,$E324:$E333,4)/$B326</f>
        <v>#DIV/0!</v>
      </c>
      <c r="Z325" s="60" t="e">
        <f>SUMIFS($M324:$M333,$E324:$E333,5)/$B326</f>
        <v>#DIV/0!</v>
      </c>
      <c r="AA325" s="60" t="e">
        <f>SUMIFS($M324:$M333,$E324:$E333,6)/$B326</f>
        <v>#DIV/0!</v>
      </c>
      <c r="AB325" s="53" t="e">
        <f>SUM(X325:AA325)</f>
        <v>#DIV/0!</v>
      </c>
    </row>
    <row r="326" spans="1:28" ht="21.75" customHeight="1" thickBot="1" x14ac:dyDescent="0.45">
      <c r="A326" s="142"/>
      <c r="B326" s="288"/>
      <c r="C326" s="140"/>
      <c r="D326" s="91"/>
      <c r="E326" s="152"/>
      <c r="F326" s="153"/>
      <c r="G326" s="154"/>
      <c r="H326" s="7">
        <f t="shared" si="37"/>
        <v>0</v>
      </c>
      <c r="I326" s="173">
        <f t="shared" si="38"/>
        <v>0</v>
      </c>
      <c r="J326" s="160"/>
      <c r="L326" s="51">
        <f t="shared" si="39"/>
        <v>0</v>
      </c>
      <c r="M326" s="48">
        <f t="shared" si="40"/>
        <v>0</v>
      </c>
      <c r="N326" s="184"/>
      <c r="O326" s="185"/>
      <c r="P326" s="63"/>
      <c r="Q326" s="59"/>
      <c r="R326" s="45">
        <f>ROUND(R324,0)</f>
        <v>0</v>
      </c>
      <c r="S326" s="61"/>
      <c r="T326" s="61"/>
      <c r="U326" s="61"/>
      <c r="V326" s="61"/>
      <c r="W326" s="47" t="s">
        <v>76</v>
      </c>
      <c r="X326" s="73" t="e">
        <f>X325/9</f>
        <v>#DIV/0!</v>
      </c>
      <c r="Y326" s="73" t="e">
        <f>Y325/6</f>
        <v>#DIV/0!</v>
      </c>
      <c r="Z326" s="73" t="e">
        <f>Z325/4</f>
        <v>#DIV/0!</v>
      </c>
      <c r="AA326" s="73" t="e">
        <f>AA325/2.5</f>
        <v>#DIV/0!</v>
      </c>
      <c r="AB326" s="20" t="e">
        <f>SUM(X326:AA326)</f>
        <v>#DIV/0!</v>
      </c>
    </row>
    <row r="327" spans="1:28" ht="21.75" customHeight="1" thickBot="1" x14ac:dyDescent="0.45">
      <c r="A327" s="142"/>
      <c r="B327" s="651" t="s">
        <v>59</v>
      </c>
      <c r="C327" s="97"/>
      <c r="D327" s="99" t="s">
        <v>60</v>
      </c>
      <c r="E327" s="152"/>
      <c r="F327" s="153"/>
      <c r="G327" s="154"/>
      <c r="H327" s="7">
        <f t="shared" si="37"/>
        <v>0</v>
      </c>
      <c r="I327" s="173">
        <f t="shared" si="38"/>
        <v>0</v>
      </c>
      <c r="J327" s="160"/>
      <c r="L327" s="51">
        <f t="shared" si="39"/>
        <v>0</v>
      </c>
      <c r="M327" s="48">
        <f t="shared" si="40"/>
        <v>0</v>
      </c>
      <c r="N327" s="184"/>
      <c r="O327" s="185"/>
      <c r="P327" s="63"/>
      <c r="Q327" s="56"/>
      <c r="R327" s="61"/>
      <c r="S327" s="61"/>
      <c r="T327" s="61"/>
      <c r="U327" s="61"/>
      <c r="V327" s="61"/>
      <c r="W327" s="61"/>
      <c r="X327" s="61"/>
    </row>
    <row r="328" spans="1:28" ht="21.75" customHeight="1" thickBot="1" x14ac:dyDescent="0.45">
      <c r="A328" s="141" t="str">
        <f>C324</f>
        <v>カ</v>
      </c>
      <c r="B328" s="652"/>
      <c r="C328" s="97"/>
      <c r="D328" s="99" t="s">
        <v>61</v>
      </c>
      <c r="E328" s="152"/>
      <c r="F328" s="153"/>
      <c r="G328" s="154"/>
      <c r="H328" s="7">
        <f t="shared" si="37"/>
        <v>0</v>
      </c>
      <c r="I328" s="173">
        <f t="shared" si="38"/>
        <v>0</v>
      </c>
      <c r="J328" s="160"/>
      <c r="L328" s="51">
        <f t="shared" si="39"/>
        <v>0</v>
      </c>
      <c r="M328" s="48">
        <f t="shared" si="40"/>
        <v>0</v>
      </c>
      <c r="N328" s="170" t="str">
        <f>IF($C328=$Z$1,R328,R324)</f>
        <v>０</v>
      </c>
      <c r="O328" s="171" t="str">
        <f>IF($C328=$Z$1,S328,S324)</f>
        <v>0</v>
      </c>
      <c r="P328" s="146">
        <f>IF($C328=$Z$1,R330,R326)</f>
        <v>0</v>
      </c>
      <c r="Q328" s="56"/>
      <c r="R328" s="54">
        <f>SUM(V328:AA328)</f>
        <v>0</v>
      </c>
      <c r="S328" s="54">
        <f>AB328</f>
        <v>0</v>
      </c>
      <c r="T328" s="61"/>
      <c r="U328" s="47" t="s">
        <v>71</v>
      </c>
      <c r="V328" s="60">
        <f>SUMIFS($J324:$J333,$E324:$E333,1)*0.9</f>
        <v>0</v>
      </c>
      <c r="W328" s="60">
        <f>SUMIFS($J324:$J333,$E324:$E333,2)*0.9</f>
        <v>0</v>
      </c>
      <c r="X328" s="60">
        <f>SUMIFS($J324:$J333,$E324:$E333,3)*0.9</f>
        <v>0</v>
      </c>
      <c r="Y328" s="60">
        <f>SUMIFS($J324:$J333,$E324:$E333,4)*0.9</f>
        <v>0</v>
      </c>
      <c r="Z328" s="60">
        <f>SUMIFS($J324:$J333,$E324:$E333,5)*0.9</f>
        <v>0</v>
      </c>
      <c r="AA328" s="60">
        <f>SUMIFS($J324:$J333,$E324:$E333,6)*0.9</f>
        <v>0</v>
      </c>
      <c r="AB328" s="53">
        <f>SUM(X328:AA328)</f>
        <v>0</v>
      </c>
    </row>
    <row r="329" spans="1:28" ht="21.75" customHeight="1" thickBot="1" x14ac:dyDescent="0.45">
      <c r="A329" s="142"/>
      <c r="B329" s="652"/>
      <c r="C329" s="97"/>
      <c r="D329" s="99" t="s">
        <v>36</v>
      </c>
      <c r="E329" s="152"/>
      <c r="F329" s="153"/>
      <c r="G329" s="154"/>
      <c r="H329" s="7">
        <f t="shared" si="37"/>
        <v>0</v>
      </c>
      <c r="I329" s="173">
        <f t="shared" si="38"/>
        <v>0</v>
      </c>
      <c r="J329" s="160"/>
      <c r="L329" s="51">
        <f t="shared" si="39"/>
        <v>0</v>
      </c>
      <c r="M329" s="48">
        <f t="shared" si="40"/>
        <v>0</v>
      </c>
      <c r="N329" s="184"/>
      <c r="O329" s="185"/>
      <c r="P329" s="146"/>
      <c r="Q329" s="59"/>
      <c r="R329" s="235">
        <f>ROUNDUP(R328,1)</f>
        <v>0</v>
      </c>
      <c r="S329" s="58">
        <f>ROUNDUP(S328,1)</f>
        <v>0</v>
      </c>
      <c r="T329" s="61"/>
      <c r="U329" s="47" t="s">
        <v>76</v>
      </c>
      <c r="V329" s="61"/>
      <c r="W329" s="61"/>
      <c r="X329" s="73">
        <f>X328/9</f>
        <v>0</v>
      </c>
      <c r="Y329" s="73">
        <f>Y328/6</f>
        <v>0</v>
      </c>
      <c r="Z329" s="73">
        <f>Z328/4</f>
        <v>0</v>
      </c>
      <c r="AA329" s="73">
        <f>AA328/2.5</f>
        <v>0</v>
      </c>
      <c r="AB329" s="20">
        <f>SUM(X329:AA329)</f>
        <v>0</v>
      </c>
    </row>
    <row r="330" spans="1:28" ht="21.75" customHeight="1" thickBot="1" x14ac:dyDescent="0.45">
      <c r="A330" s="142"/>
      <c r="B330" s="652"/>
      <c r="C330" s="97"/>
      <c r="D330" s="99" t="s">
        <v>35</v>
      </c>
      <c r="E330" s="152"/>
      <c r="F330" s="153"/>
      <c r="G330" s="154"/>
      <c r="H330" s="7">
        <f t="shared" si="37"/>
        <v>0</v>
      </c>
      <c r="I330" s="173">
        <f t="shared" si="38"/>
        <v>0</v>
      </c>
      <c r="J330" s="160"/>
      <c r="L330" s="51">
        <f t="shared" si="39"/>
        <v>0</v>
      </c>
      <c r="M330" s="48">
        <f t="shared" si="40"/>
        <v>0</v>
      </c>
      <c r="N330" s="184"/>
      <c r="O330" s="185"/>
      <c r="P330" s="63"/>
      <c r="Q330" s="59"/>
      <c r="R330" s="54">
        <f>ROUND(R328,0)</f>
        <v>0</v>
      </c>
      <c r="S330" s="61"/>
      <c r="T330" s="61"/>
      <c r="U330" s="61"/>
      <c r="V330" s="61"/>
      <c r="W330" s="61"/>
      <c r="X330" s="61"/>
    </row>
    <row r="331" spans="1:28" ht="21.75" customHeight="1" thickBot="1" x14ac:dyDescent="0.45">
      <c r="A331" s="142"/>
      <c r="B331" s="653"/>
      <c r="C331" s="97"/>
      <c r="D331" s="99" t="s">
        <v>80</v>
      </c>
      <c r="E331" s="152"/>
      <c r="F331" s="153"/>
      <c r="G331" s="154"/>
      <c r="H331" s="175">
        <f t="shared" si="37"/>
        <v>0</v>
      </c>
      <c r="I331" s="173">
        <f t="shared" si="38"/>
        <v>0</v>
      </c>
      <c r="J331" s="160"/>
      <c r="L331" s="51">
        <f t="shared" si="39"/>
        <v>0</v>
      </c>
      <c r="M331" s="48">
        <f t="shared" si="40"/>
        <v>0</v>
      </c>
      <c r="N331" s="184"/>
      <c r="O331" s="185"/>
      <c r="P331" s="63"/>
      <c r="Q331" s="59"/>
      <c r="R331" s="61"/>
      <c r="S331" s="61"/>
      <c r="T331" s="61"/>
      <c r="U331" s="61"/>
      <c r="V331" s="61"/>
      <c r="W331" s="61"/>
      <c r="X331" s="61"/>
    </row>
    <row r="332" spans="1:28" ht="21.75" customHeight="1" thickBot="1" x14ac:dyDescent="0.45">
      <c r="A332" s="142"/>
      <c r="B332" s="289"/>
      <c r="C332" s="93"/>
      <c r="D332" s="91"/>
      <c r="E332" s="152"/>
      <c r="F332" s="153"/>
      <c r="G332" s="154"/>
      <c r="H332" s="7">
        <f t="shared" si="37"/>
        <v>0</v>
      </c>
      <c r="I332" s="173">
        <f t="shared" si="38"/>
        <v>0</v>
      </c>
      <c r="J332" s="160"/>
      <c r="L332" s="51">
        <f t="shared" si="39"/>
        <v>0</v>
      </c>
      <c r="M332" s="48">
        <f t="shared" si="40"/>
        <v>0</v>
      </c>
      <c r="N332" s="184"/>
      <c r="O332" s="185"/>
      <c r="P332" s="63"/>
      <c r="Q332" s="59"/>
      <c r="R332" s="45" t="str">
        <f>IF(C327=$Z$1,D327,IF(C328=$Z$1,D328,IF(C329=$Z$1,D329,IF(C330=$Z$1,D330,IF(C331=$Z$1,D331,"")))))</f>
        <v/>
      </c>
      <c r="S332" s="61"/>
      <c r="T332" s="61"/>
      <c r="U332" s="61"/>
      <c r="V332" s="61"/>
      <c r="W332" s="61"/>
      <c r="X332" s="61"/>
    </row>
    <row r="333" spans="1:28" ht="21.75" customHeight="1" thickBot="1" x14ac:dyDescent="0.45">
      <c r="A333" s="143"/>
      <c r="B333" s="290"/>
      <c r="C333" s="95"/>
      <c r="D333" s="96"/>
      <c r="E333" s="155"/>
      <c r="F333" s="156"/>
      <c r="G333" s="157"/>
      <c r="H333" s="8">
        <f t="shared" si="37"/>
        <v>0</v>
      </c>
      <c r="I333" s="174">
        <f t="shared" si="38"/>
        <v>0</v>
      </c>
      <c r="J333" s="161"/>
      <c r="L333" s="52">
        <f t="shared" si="39"/>
        <v>0</v>
      </c>
      <c r="M333" s="49">
        <f t="shared" si="40"/>
        <v>0</v>
      </c>
      <c r="N333" s="186"/>
      <c r="O333" s="187"/>
      <c r="P333" s="64"/>
      <c r="Q333" s="44"/>
      <c r="R333" s="61" t="s">
        <v>73</v>
      </c>
      <c r="S333" s="61" t="s">
        <v>72</v>
      </c>
      <c r="T333" s="61"/>
      <c r="U333" s="61"/>
      <c r="V333" s="61"/>
      <c r="W333" s="61"/>
      <c r="X333" s="46" t="s">
        <v>69</v>
      </c>
    </row>
    <row r="334" spans="1:28" ht="21.75" customHeight="1" thickBot="1" x14ac:dyDescent="0.45">
      <c r="A334" s="233"/>
      <c r="B334" s="286"/>
      <c r="C334" s="148" t="s">
        <v>190</v>
      </c>
      <c r="D334" s="149"/>
      <c r="E334" s="150"/>
      <c r="F334" s="151"/>
      <c r="G334" s="151"/>
      <c r="H334" s="69">
        <f t="shared" ref="H334:H363" si="41">IF(F334=$Z$2,I334,G334)</f>
        <v>0</v>
      </c>
      <c r="I334" s="172">
        <f t="shared" si="38"/>
        <v>0</v>
      </c>
      <c r="J334" s="158"/>
      <c r="L334" s="50">
        <f t="shared" si="39"/>
        <v>0</v>
      </c>
      <c r="M334" s="11">
        <f t="shared" si="40"/>
        <v>0</v>
      </c>
      <c r="N334" s="182"/>
      <c r="O334" s="183"/>
      <c r="P334" s="62"/>
      <c r="Q334" s="55"/>
      <c r="R334" s="87" t="str">
        <f>IFERROR(SUM('９－１人員配置体制（ＧＨ）その２'!L334:L343)/B336,"０")</f>
        <v>０</v>
      </c>
      <c r="S334" s="87" t="str">
        <f>IFERROR(AB335,"0")</f>
        <v>0</v>
      </c>
      <c r="T334" s="61"/>
      <c r="U334" s="61"/>
      <c r="V334" s="73" t="s">
        <v>74</v>
      </c>
      <c r="W334" s="73" t="s">
        <v>75</v>
      </c>
      <c r="X334" s="73" t="s">
        <v>65</v>
      </c>
      <c r="Y334" s="73" t="s">
        <v>62</v>
      </c>
      <c r="Z334" s="73" t="s">
        <v>63</v>
      </c>
      <c r="AA334" s="73" t="s">
        <v>64</v>
      </c>
    </row>
    <row r="335" spans="1:28" ht="21.75" customHeight="1" thickBot="1" x14ac:dyDescent="0.45">
      <c r="A335" s="142"/>
      <c r="B335" s="287" t="s">
        <v>0</v>
      </c>
      <c r="C335" s="140"/>
      <c r="D335" s="90"/>
      <c r="E335" s="152"/>
      <c r="F335" s="153"/>
      <c r="G335" s="154"/>
      <c r="H335" s="7">
        <f t="shared" si="41"/>
        <v>0</v>
      </c>
      <c r="I335" s="173">
        <f t="shared" si="38"/>
        <v>0</v>
      </c>
      <c r="J335" s="159"/>
      <c r="L335" s="51">
        <f t="shared" si="39"/>
        <v>0</v>
      </c>
      <c r="M335" s="48">
        <f t="shared" si="40"/>
        <v>0</v>
      </c>
      <c r="N335" s="184"/>
      <c r="O335" s="185"/>
      <c r="P335" s="63"/>
      <c r="Q335" s="56"/>
      <c r="R335" s="45">
        <f>ROUNDUP(R334,1)</f>
        <v>0</v>
      </c>
      <c r="S335" s="58">
        <f>ROUNDUP(S334,1)</f>
        <v>0</v>
      </c>
      <c r="T335" s="61"/>
      <c r="U335" s="47" t="s">
        <v>70</v>
      </c>
      <c r="V335" s="60" t="e">
        <f>SUMIFS($M334:$M343,$E334:$E343,1)/$B336</f>
        <v>#DIV/0!</v>
      </c>
      <c r="W335" s="60" t="e">
        <f>SUMIFS($M334:$M343,$E334:$E343,2)/$B336</f>
        <v>#DIV/0!</v>
      </c>
      <c r="X335" s="60" t="e">
        <f>SUMIFS($M334:$M343,$E334:$E343,3)/$B336</f>
        <v>#DIV/0!</v>
      </c>
      <c r="Y335" s="60" t="e">
        <f>SUMIFS($M334:$M343,$E334:$E343,4)/$B336</f>
        <v>#DIV/0!</v>
      </c>
      <c r="Z335" s="60" t="e">
        <f>SUMIFS($M334:$M343,$E334:$E343,5)/$B336</f>
        <v>#DIV/0!</v>
      </c>
      <c r="AA335" s="60" t="e">
        <f>SUMIFS($M334:$M343,$E334:$E343,6)/$B336</f>
        <v>#DIV/0!</v>
      </c>
      <c r="AB335" s="53" t="e">
        <f>SUM(X335:AA335)</f>
        <v>#DIV/0!</v>
      </c>
    </row>
    <row r="336" spans="1:28" ht="21.75" customHeight="1" thickBot="1" x14ac:dyDescent="0.45">
      <c r="A336" s="142"/>
      <c r="B336" s="288"/>
      <c r="C336" s="140"/>
      <c r="D336" s="91"/>
      <c r="E336" s="152"/>
      <c r="F336" s="153"/>
      <c r="G336" s="154"/>
      <c r="H336" s="7">
        <f t="shared" si="41"/>
        <v>0</v>
      </c>
      <c r="I336" s="173">
        <f t="shared" si="38"/>
        <v>0</v>
      </c>
      <c r="J336" s="160"/>
      <c r="L336" s="51">
        <f t="shared" si="39"/>
        <v>0</v>
      </c>
      <c r="M336" s="48">
        <f t="shared" si="40"/>
        <v>0</v>
      </c>
      <c r="N336" s="184"/>
      <c r="O336" s="185"/>
      <c r="P336" s="63"/>
      <c r="Q336" s="59"/>
      <c r="R336" s="45">
        <f>ROUND(R334,0)</f>
        <v>0</v>
      </c>
      <c r="S336" s="61"/>
      <c r="T336" s="61"/>
      <c r="U336" s="61"/>
      <c r="V336" s="61"/>
      <c r="W336" s="47" t="s">
        <v>76</v>
      </c>
      <c r="X336" s="73" t="e">
        <f>X335/9</f>
        <v>#DIV/0!</v>
      </c>
      <c r="Y336" s="73" t="e">
        <f>Y335/6</f>
        <v>#DIV/0!</v>
      </c>
      <c r="Z336" s="73" t="e">
        <f>Z335/4</f>
        <v>#DIV/0!</v>
      </c>
      <c r="AA336" s="73" t="e">
        <f>AA335/2.5</f>
        <v>#DIV/0!</v>
      </c>
      <c r="AB336" s="20" t="e">
        <f>SUM(X336:AA336)</f>
        <v>#DIV/0!</v>
      </c>
    </row>
    <row r="337" spans="1:28" ht="21.75" customHeight="1" thickBot="1" x14ac:dyDescent="0.45">
      <c r="A337" s="142"/>
      <c r="B337" s="651" t="s">
        <v>59</v>
      </c>
      <c r="C337" s="97"/>
      <c r="D337" s="99" t="s">
        <v>60</v>
      </c>
      <c r="E337" s="152"/>
      <c r="F337" s="153"/>
      <c r="G337" s="154"/>
      <c r="H337" s="7">
        <f t="shared" si="41"/>
        <v>0</v>
      </c>
      <c r="I337" s="173">
        <f t="shared" si="38"/>
        <v>0</v>
      </c>
      <c r="J337" s="160"/>
      <c r="L337" s="51">
        <f t="shared" si="39"/>
        <v>0</v>
      </c>
      <c r="M337" s="48">
        <f t="shared" si="40"/>
        <v>0</v>
      </c>
      <c r="N337" s="184"/>
      <c r="O337" s="185"/>
      <c r="P337" s="63"/>
      <c r="Q337" s="56"/>
      <c r="R337" s="61"/>
      <c r="S337" s="61"/>
      <c r="T337" s="61"/>
      <c r="U337" s="61"/>
      <c r="V337" s="61"/>
      <c r="W337" s="61"/>
      <c r="X337" s="61"/>
    </row>
    <row r="338" spans="1:28" ht="21.75" customHeight="1" thickBot="1" x14ac:dyDescent="0.45">
      <c r="A338" s="141" t="str">
        <f>C334</f>
        <v>キ</v>
      </c>
      <c r="B338" s="652"/>
      <c r="C338" s="97"/>
      <c r="D338" s="99" t="s">
        <v>61</v>
      </c>
      <c r="E338" s="152"/>
      <c r="F338" s="153"/>
      <c r="G338" s="154"/>
      <c r="H338" s="7">
        <f t="shared" si="41"/>
        <v>0</v>
      </c>
      <c r="I338" s="173">
        <f t="shared" si="38"/>
        <v>0</v>
      </c>
      <c r="J338" s="160"/>
      <c r="L338" s="51">
        <f t="shared" si="39"/>
        <v>0</v>
      </c>
      <c r="M338" s="48">
        <f t="shared" si="40"/>
        <v>0</v>
      </c>
      <c r="N338" s="170" t="str">
        <f>IF($C338=$Z$1,R338,R334)</f>
        <v>０</v>
      </c>
      <c r="O338" s="171" t="str">
        <f>IF($C338=$Z$1,S338,S334)</f>
        <v>0</v>
      </c>
      <c r="P338" s="146">
        <f>IF($C338=$Z$1,R340,R336)</f>
        <v>0</v>
      </c>
      <c r="Q338" s="56"/>
      <c r="R338" s="54">
        <f>SUM(V338:AA338)</f>
        <v>0</v>
      </c>
      <c r="S338" s="54">
        <f>AB338</f>
        <v>0</v>
      </c>
      <c r="T338" s="61"/>
      <c r="U338" s="47" t="s">
        <v>71</v>
      </c>
      <c r="V338" s="60">
        <f>SUMIFS($J334:$J343,$E334:$E343,1)*0.9</f>
        <v>0</v>
      </c>
      <c r="W338" s="60">
        <f>SUMIFS($J334:$J343,$E334:$E343,2)*0.9</f>
        <v>0</v>
      </c>
      <c r="X338" s="60">
        <f>SUMIFS($J334:$J343,$E334:$E343,3)*0.9</f>
        <v>0</v>
      </c>
      <c r="Y338" s="60">
        <f>SUMIFS($J334:$J343,$E334:$E343,4)*0.9</f>
        <v>0</v>
      </c>
      <c r="Z338" s="60">
        <f>SUMIFS($J334:$J343,$E334:$E343,5)*0.9</f>
        <v>0</v>
      </c>
      <c r="AA338" s="60">
        <f>SUMIFS($J334:$J343,$E334:$E343,6)*0.9</f>
        <v>0</v>
      </c>
      <c r="AB338" s="53">
        <f>SUM(X338:AA338)</f>
        <v>0</v>
      </c>
    </row>
    <row r="339" spans="1:28" ht="21.75" customHeight="1" thickBot="1" x14ac:dyDescent="0.45">
      <c r="A339" s="142"/>
      <c r="B339" s="652"/>
      <c r="C339" s="97"/>
      <c r="D339" s="99" t="s">
        <v>36</v>
      </c>
      <c r="E339" s="152"/>
      <c r="F339" s="153"/>
      <c r="G339" s="154"/>
      <c r="H339" s="7">
        <f t="shared" si="41"/>
        <v>0</v>
      </c>
      <c r="I339" s="173">
        <f t="shared" si="38"/>
        <v>0</v>
      </c>
      <c r="J339" s="160"/>
      <c r="L339" s="51">
        <f t="shared" si="39"/>
        <v>0</v>
      </c>
      <c r="M339" s="48">
        <f t="shared" si="40"/>
        <v>0</v>
      </c>
      <c r="N339" s="184"/>
      <c r="O339" s="185"/>
      <c r="P339" s="146"/>
      <c r="Q339" s="59"/>
      <c r="R339" s="235">
        <f>ROUNDUP(R338,1)</f>
        <v>0</v>
      </c>
      <c r="S339" s="58">
        <f>ROUNDUP(S338,1)</f>
        <v>0</v>
      </c>
      <c r="T339" s="61"/>
      <c r="U339" s="47" t="s">
        <v>76</v>
      </c>
      <c r="V339" s="61"/>
      <c r="W339" s="61"/>
      <c r="X339" s="73">
        <f>X338/9</f>
        <v>0</v>
      </c>
      <c r="Y339" s="73">
        <f>Y338/6</f>
        <v>0</v>
      </c>
      <c r="Z339" s="73">
        <f>Z338/4</f>
        <v>0</v>
      </c>
      <c r="AA339" s="73">
        <f>AA338/2.5</f>
        <v>0</v>
      </c>
      <c r="AB339" s="20">
        <f>SUM(X339:AA339)</f>
        <v>0</v>
      </c>
    </row>
    <row r="340" spans="1:28" ht="21.75" customHeight="1" thickBot="1" x14ac:dyDescent="0.45">
      <c r="A340" s="142"/>
      <c r="B340" s="652"/>
      <c r="C340" s="97"/>
      <c r="D340" s="99" t="s">
        <v>35</v>
      </c>
      <c r="E340" s="152"/>
      <c r="F340" s="153"/>
      <c r="G340" s="154"/>
      <c r="H340" s="7">
        <f t="shared" si="41"/>
        <v>0</v>
      </c>
      <c r="I340" s="173">
        <f t="shared" si="38"/>
        <v>0</v>
      </c>
      <c r="J340" s="160"/>
      <c r="L340" s="51">
        <f t="shared" si="39"/>
        <v>0</v>
      </c>
      <c r="M340" s="48">
        <f t="shared" si="40"/>
        <v>0</v>
      </c>
      <c r="N340" s="184"/>
      <c r="O340" s="185"/>
      <c r="P340" s="63"/>
      <c r="Q340" s="59"/>
      <c r="R340" s="54">
        <f>ROUND(R338,0)</f>
        <v>0</v>
      </c>
      <c r="S340" s="61"/>
      <c r="T340" s="61"/>
      <c r="U340" s="61"/>
      <c r="V340" s="61"/>
      <c r="W340" s="61"/>
      <c r="X340" s="61"/>
    </row>
    <row r="341" spans="1:28" ht="21.75" customHeight="1" thickBot="1" x14ac:dyDescent="0.45">
      <c r="A341" s="142"/>
      <c r="B341" s="653"/>
      <c r="C341" s="97"/>
      <c r="D341" s="99" t="s">
        <v>80</v>
      </c>
      <c r="E341" s="152"/>
      <c r="F341" s="153"/>
      <c r="G341" s="154"/>
      <c r="H341" s="175">
        <f t="shared" si="41"/>
        <v>0</v>
      </c>
      <c r="I341" s="173">
        <f t="shared" si="38"/>
        <v>0</v>
      </c>
      <c r="J341" s="160"/>
      <c r="L341" s="51">
        <f t="shared" si="39"/>
        <v>0</v>
      </c>
      <c r="M341" s="48">
        <f t="shared" si="40"/>
        <v>0</v>
      </c>
      <c r="N341" s="184"/>
      <c r="O341" s="185"/>
      <c r="P341" s="63"/>
      <c r="Q341" s="59"/>
      <c r="R341" s="61"/>
      <c r="S341" s="61"/>
      <c r="T341" s="61"/>
      <c r="U341" s="61"/>
      <c r="V341" s="61"/>
      <c r="W341" s="61"/>
      <c r="X341" s="61"/>
    </row>
    <row r="342" spans="1:28" ht="21.75" customHeight="1" thickBot="1" x14ac:dyDescent="0.45">
      <c r="A342" s="142"/>
      <c r="B342" s="289"/>
      <c r="C342" s="93"/>
      <c r="D342" s="91"/>
      <c r="E342" s="152"/>
      <c r="F342" s="153"/>
      <c r="G342" s="154"/>
      <c r="H342" s="7">
        <f t="shared" si="41"/>
        <v>0</v>
      </c>
      <c r="I342" s="173">
        <f t="shared" si="38"/>
        <v>0</v>
      </c>
      <c r="J342" s="160"/>
      <c r="L342" s="51">
        <f t="shared" si="39"/>
        <v>0</v>
      </c>
      <c r="M342" s="48">
        <f t="shared" si="40"/>
        <v>0</v>
      </c>
      <c r="N342" s="184"/>
      <c r="O342" s="185"/>
      <c r="P342" s="63"/>
      <c r="Q342" s="59"/>
      <c r="R342" s="45" t="str">
        <f>IF(C337=$Z$1,D337,IF(C338=$Z$1,D338,IF(C339=$Z$1,D339,IF(C340=$Z$1,D340,IF(C341=$Z$1,D341,"")))))</f>
        <v/>
      </c>
      <c r="S342" s="61"/>
      <c r="T342" s="61"/>
      <c r="U342" s="61"/>
      <c r="V342" s="61"/>
      <c r="W342" s="61"/>
      <c r="X342" s="61"/>
    </row>
    <row r="343" spans="1:28" ht="21.75" customHeight="1" thickBot="1" x14ac:dyDescent="0.45">
      <c r="A343" s="143"/>
      <c r="B343" s="290"/>
      <c r="C343" s="95"/>
      <c r="D343" s="96"/>
      <c r="E343" s="155"/>
      <c r="F343" s="156"/>
      <c r="G343" s="157"/>
      <c r="H343" s="8">
        <f t="shared" si="41"/>
        <v>0</v>
      </c>
      <c r="I343" s="174">
        <f t="shared" si="38"/>
        <v>0</v>
      </c>
      <c r="J343" s="161"/>
      <c r="L343" s="52">
        <f t="shared" si="39"/>
        <v>0</v>
      </c>
      <c r="M343" s="49">
        <f t="shared" si="40"/>
        <v>0</v>
      </c>
      <c r="N343" s="186"/>
      <c r="O343" s="187"/>
      <c r="P343" s="64"/>
      <c r="Q343" s="44"/>
      <c r="R343" s="61" t="s">
        <v>73</v>
      </c>
      <c r="S343" s="61" t="s">
        <v>72</v>
      </c>
      <c r="T343" s="61"/>
      <c r="U343" s="61"/>
      <c r="V343" s="61"/>
      <c r="W343" s="61"/>
      <c r="X343" s="46" t="s">
        <v>69</v>
      </c>
    </row>
    <row r="344" spans="1:28" ht="21.75" customHeight="1" thickBot="1" x14ac:dyDescent="0.45">
      <c r="A344" s="233"/>
      <c r="B344" s="286"/>
      <c r="C344" s="148" t="s">
        <v>191</v>
      </c>
      <c r="D344" s="149"/>
      <c r="E344" s="150"/>
      <c r="F344" s="151"/>
      <c r="G344" s="151"/>
      <c r="H344" s="69">
        <f t="shared" si="41"/>
        <v>0</v>
      </c>
      <c r="I344" s="172">
        <f t="shared" si="38"/>
        <v>0</v>
      </c>
      <c r="J344" s="158"/>
      <c r="L344" s="50">
        <f t="shared" si="39"/>
        <v>0</v>
      </c>
      <c r="M344" s="11">
        <f t="shared" si="40"/>
        <v>0</v>
      </c>
      <c r="N344" s="182"/>
      <c r="O344" s="183"/>
      <c r="P344" s="62"/>
      <c r="Q344" s="55"/>
      <c r="R344" s="87" t="str">
        <f>IFERROR(SUM('９－１人員配置体制（ＧＨ）その２'!L344:L353)/B346,"０")</f>
        <v>０</v>
      </c>
      <c r="S344" s="87" t="str">
        <f>IFERROR(AB345,"0")</f>
        <v>0</v>
      </c>
      <c r="T344" s="61"/>
      <c r="U344" s="61"/>
      <c r="V344" s="73" t="s">
        <v>74</v>
      </c>
      <c r="W344" s="73" t="s">
        <v>75</v>
      </c>
      <c r="X344" s="73" t="s">
        <v>65</v>
      </c>
      <c r="Y344" s="73" t="s">
        <v>62</v>
      </c>
      <c r="Z344" s="73" t="s">
        <v>63</v>
      </c>
      <c r="AA344" s="73" t="s">
        <v>64</v>
      </c>
    </row>
    <row r="345" spans="1:28" ht="21.75" customHeight="1" thickBot="1" x14ac:dyDescent="0.45">
      <c r="A345" s="142"/>
      <c r="B345" s="287" t="s">
        <v>0</v>
      </c>
      <c r="C345" s="140"/>
      <c r="D345" s="90"/>
      <c r="E345" s="152"/>
      <c r="F345" s="153"/>
      <c r="G345" s="154"/>
      <c r="H345" s="7">
        <f t="shared" si="41"/>
        <v>0</v>
      </c>
      <c r="I345" s="173">
        <f t="shared" si="38"/>
        <v>0</v>
      </c>
      <c r="J345" s="159"/>
      <c r="L345" s="51">
        <f t="shared" si="39"/>
        <v>0</v>
      </c>
      <c r="M345" s="48">
        <f t="shared" si="40"/>
        <v>0</v>
      </c>
      <c r="N345" s="184"/>
      <c r="O345" s="185"/>
      <c r="P345" s="63"/>
      <c r="Q345" s="56"/>
      <c r="R345" s="45">
        <f>ROUNDUP(R344,1)</f>
        <v>0</v>
      </c>
      <c r="S345" s="58">
        <f>ROUNDUP(S344,1)</f>
        <v>0</v>
      </c>
      <c r="T345" s="61"/>
      <c r="U345" s="47" t="s">
        <v>70</v>
      </c>
      <c r="V345" s="60" t="e">
        <f>SUMIFS($M344:$M353,$E344:$E353,1)/$B346</f>
        <v>#DIV/0!</v>
      </c>
      <c r="W345" s="60" t="e">
        <f>SUMIFS($M344:$M353,$E344:$E353,2)/$B346</f>
        <v>#DIV/0!</v>
      </c>
      <c r="X345" s="60" t="e">
        <f>SUMIFS($M344:$M353,$E344:$E353,3)/$B346</f>
        <v>#DIV/0!</v>
      </c>
      <c r="Y345" s="60" t="e">
        <f>SUMIFS($M344:$M353,$E344:$E353,4)/$B346</f>
        <v>#DIV/0!</v>
      </c>
      <c r="Z345" s="60" t="e">
        <f>SUMIFS($M344:$M353,$E344:$E353,5)/$B346</f>
        <v>#DIV/0!</v>
      </c>
      <c r="AA345" s="60" t="e">
        <f>SUMIFS($M344:$M353,$E344:$E353,6)/$B346</f>
        <v>#DIV/0!</v>
      </c>
      <c r="AB345" s="53" t="e">
        <f>SUM(X345:AA345)</f>
        <v>#DIV/0!</v>
      </c>
    </row>
    <row r="346" spans="1:28" ht="21.75" customHeight="1" thickBot="1" x14ac:dyDescent="0.45">
      <c r="A346" s="142"/>
      <c r="B346" s="288"/>
      <c r="C346" s="140"/>
      <c r="D346" s="91"/>
      <c r="E346" s="152"/>
      <c r="F346" s="153"/>
      <c r="G346" s="154"/>
      <c r="H346" s="7">
        <f t="shared" si="41"/>
        <v>0</v>
      </c>
      <c r="I346" s="173">
        <f t="shared" si="38"/>
        <v>0</v>
      </c>
      <c r="J346" s="160"/>
      <c r="L346" s="51">
        <f t="shared" si="39"/>
        <v>0</v>
      </c>
      <c r="M346" s="48">
        <f t="shared" si="40"/>
        <v>0</v>
      </c>
      <c r="N346" s="184"/>
      <c r="O346" s="185"/>
      <c r="P346" s="63"/>
      <c r="Q346" s="59"/>
      <c r="R346" s="45">
        <f>ROUND(R344,0)</f>
        <v>0</v>
      </c>
      <c r="S346" s="61"/>
      <c r="T346" s="61"/>
      <c r="U346" s="61"/>
      <c r="V346" s="61"/>
      <c r="W346" s="47" t="s">
        <v>76</v>
      </c>
      <c r="X346" s="73" t="e">
        <f>X345/9</f>
        <v>#DIV/0!</v>
      </c>
      <c r="Y346" s="73" t="e">
        <f>Y345/6</f>
        <v>#DIV/0!</v>
      </c>
      <c r="Z346" s="73" t="e">
        <f>Z345/4</f>
        <v>#DIV/0!</v>
      </c>
      <c r="AA346" s="73" t="e">
        <f>AA345/2.5</f>
        <v>#DIV/0!</v>
      </c>
      <c r="AB346" s="20" t="e">
        <f>SUM(X346:AA346)</f>
        <v>#DIV/0!</v>
      </c>
    </row>
    <row r="347" spans="1:28" ht="21.75" customHeight="1" thickBot="1" x14ac:dyDescent="0.45">
      <c r="A347" s="142"/>
      <c r="B347" s="651" t="s">
        <v>59</v>
      </c>
      <c r="C347" s="97"/>
      <c r="D347" s="99" t="s">
        <v>60</v>
      </c>
      <c r="E347" s="152"/>
      <c r="F347" s="153"/>
      <c r="G347" s="154"/>
      <c r="H347" s="7">
        <f t="shared" si="41"/>
        <v>0</v>
      </c>
      <c r="I347" s="173">
        <f t="shared" si="38"/>
        <v>0</v>
      </c>
      <c r="J347" s="160"/>
      <c r="L347" s="51">
        <f t="shared" si="39"/>
        <v>0</v>
      </c>
      <c r="M347" s="48">
        <f t="shared" si="40"/>
        <v>0</v>
      </c>
      <c r="N347" s="184"/>
      <c r="O347" s="185"/>
      <c r="P347" s="63"/>
      <c r="Q347" s="56"/>
      <c r="R347" s="61"/>
      <c r="S347" s="61"/>
      <c r="T347" s="61"/>
      <c r="U347" s="61"/>
      <c r="V347" s="61"/>
      <c r="W347" s="61"/>
      <c r="X347" s="61"/>
    </row>
    <row r="348" spans="1:28" ht="21.75" customHeight="1" thickBot="1" x14ac:dyDescent="0.45">
      <c r="A348" s="141" t="str">
        <f>C344</f>
        <v>ク</v>
      </c>
      <c r="B348" s="652"/>
      <c r="C348" s="97"/>
      <c r="D348" s="99" t="s">
        <v>61</v>
      </c>
      <c r="E348" s="152"/>
      <c r="F348" s="153"/>
      <c r="G348" s="154"/>
      <c r="H348" s="7">
        <f t="shared" si="41"/>
        <v>0</v>
      </c>
      <c r="I348" s="173">
        <f t="shared" si="38"/>
        <v>0</v>
      </c>
      <c r="J348" s="160"/>
      <c r="L348" s="51">
        <f t="shared" si="39"/>
        <v>0</v>
      </c>
      <c r="M348" s="48">
        <f t="shared" si="40"/>
        <v>0</v>
      </c>
      <c r="N348" s="170" t="str">
        <f>IF($C348=$Z$1,R348,R344)</f>
        <v>０</v>
      </c>
      <c r="O348" s="171" t="str">
        <f>IF($C348=$Z$1,S348,S344)</f>
        <v>0</v>
      </c>
      <c r="P348" s="146">
        <f>IF($C348=$Z$1,R350,R346)</f>
        <v>0</v>
      </c>
      <c r="Q348" s="56"/>
      <c r="R348" s="54">
        <f>SUM(V348:AA348)</f>
        <v>0</v>
      </c>
      <c r="S348" s="54">
        <f>AB348</f>
        <v>0</v>
      </c>
      <c r="T348" s="61"/>
      <c r="U348" s="47" t="s">
        <v>71</v>
      </c>
      <c r="V348" s="60">
        <f>SUMIFS($J344:$J353,$E344:$E353,1)*0.9</f>
        <v>0</v>
      </c>
      <c r="W348" s="60">
        <f>SUMIFS($J344:$J353,$E344:$E353,2)*0.9</f>
        <v>0</v>
      </c>
      <c r="X348" s="60">
        <f>SUMIFS($J344:$J353,$E344:$E353,3)*0.9</f>
        <v>0</v>
      </c>
      <c r="Y348" s="60">
        <f>SUMIFS($J344:$J353,$E344:$E353,4)*0.9</f>
        <v>0</v>
      </c>
      <c r="Z348" s="60">
        <f>SUMIFS($J344:$J353,$E344:$E353,5)*0.9</f>
        <v>0</v>
      </c>
      <c r="AA348" s="60">
        <f>SUMIFS($J344:$J353,$E344:$E353,6)*0.9</f>
        <v>0</v>
      </c>
      <c r="AB348" s="53">
        <f>SUM(X348:AA348)</f>
        <v>0</v>
      </c>
    </row>
    <row r="349" spans="1:28" ht="21.75" customHeight="1" thickBot="1" x14ac:dyDescent="0.45">
      <c r="A349" s="142"/>
      <c r="B349" s="652"/>
      <c r="C349" s="97"/>
      <c r="D349" s="99" t="s">
        <v>36</v>
      </c>
      <c r="E349" s="152"/>
      <c r="F349" s="153"/>
      <c r="G349" s="154"/>
      <c r="H349" s="7">
        <f t="shared" si="41"/>
        <v>0</v>
      </c>
      <c r="I349" s="173">
        <f t="shared" si="38"/>
        <v>0</v>
      </c>
      <c r="J349" s="160"/>
      <c r="L349" s="51">
        <f t="shared" si="39"/>
        <v>0</v>
      </c>
      <c r="M349" s="48">
        <f t="shared" si="40"/>
        <v>0</v>
      </c>
      <c r="N349" s="184"/>
      <c r="O349" s="185"/>
      <c r="P349" s="146"/>
      <c r="Q349" s="59"/>
      <c r="R349" s="235">
        <f>ROUNDUP(R348,1)</f>
        <v>0</v>
      </c>
      <c r="S349" s="58">
        <f>ROUNDUP(S348,1)</f>
        <v>0</v>
      </c>
      <c r="T349" s="61"/>
      <c r="U349" s="47" t="s">
        <v>76</v>
      </c>
      <c r="V349" s="61"/>
      <c r="W349" s="61"/>
      <c r="X349" s="73">
        <f>X348/9</f>
        <v>0</v>
      </c>
      <c r="Y349" s="73">
        <f>Y348/6</f>
        <v>0</v>
      </c>
      <c r="Z349" s="73">
        <f>Z348/4</f>
        <v>0</v>
      </c>
      <c r="AA349" s="73">
        <f>AA348/2.5</f>
        <v>0</v>
      </c>
      <c r="AB349" s="20">
        <f>SUM(X349:AA349)</f>
        <v>0</v>
      </c>
    </row>
    <row r="350" spans="1:28" ht="21.75" customHeight="1" thickBot="1" x14ac:dyDescent="0.45">
      <c r="A350" s="142"/>
      <c r="B350" s="652"/>
      <c r="C350" s="97"/>
      <c r="D350" s="99" t="s">
        <v>35</v>
      </c>
      <c r="E350" s="152"/>
      <c r="F350" s="153"/>
      <c r="G350" s="154"/>
      <c r="H350" s="7">
        <f t="shared" si="41"/>
        <v>0</v>
      </c>
      <c r="I350" s="173">
        <f t="shared" si="38"/>
        <v>0</v>
      </c>
      <c r="J350" s="160"/>
      <c r="L350" s="51">
        <f t="shared" si="39"/>
        <v>0</v>
      </c>
      <c r="M350" s="48">
        <f t="shared" si="40"/>
        <v>0</v>
      </c>
      <c r="N350" s="184"/>
      <c r="O350" s="185"/>
      <c r="P350" s="63"/>
      <c r="Q350" s="59"/>
      <c r="R350" s="54">
        <f>ROUND(R348,0)</f>
        <v>0</v>
      </c>
      <c r="S350" s="61"/>
      <c r="T350" s="61"/>
      <c r="U350" s="61"/>
      <c r="V350" s="61"/>
      <c r="W350" s="61"/>
      <c r="X350" s="61"/>
    </row>
    <row r="351" spans="1:28" ht="21.75" customHeight="1" thickBot="1" x14ac:dyDescent="0.45">
      <c r="A351" s="142"/>
      <c r="B351" s="653"/>
      <c r="C351" s="97"/>
      <c r="D351" s="99" t="s">
        <v>80</v>
      </c>
      <c r="E351" s="152"/>
      <c r="F351" s="153"/>
      <c r="G351" s="154"/>
      <c r="H351" s="175">
        <f t="shared" si="41"/>
        <v>0</v>
      </c>
      <c r="I351" s="173">
        <f t="shared" si="38"/>
        <v>0</v>
      </c>
      <c r="J351" s="160"/>
      <c r="L351" s="51">
        <f t="shared" si="39"/>
        <v>0</v>
      </c>
      <c r="M351" s="48">
        <f t="shared" si="40"/>
        <v>0</v>
      </c>
      <c r="N351" s="184"/>
      <c r="O351" s="185"/>
      <c r="P351" s="63"/>
      <c r="Q351" s="59"/>
      <c r="R351" s="61"/>
      <c r="S351" s="61"/>
      <c r="T351" s="61"/>
      <c r="U351" s="61"/>
      <c r="V351" s="61"/>
      <c r="W351" s="61"/>
      <c r="X351" s="61"/>
    </row>
    <row r="352" spans="1:28" ht="21.75" customHeight="1" thickBot="1" x14ac:dyDescent="0.45">
      <c r="A352" s="142"/>
      <c r="B352" s="289"/>
      <c r="C352" s="93"/>
      <c r="D352" s="91"/>
      <c r="E352" s="152"/>
      <c r="F352" s="153"/>
      <c r="G352" s="154"/>
      <c r="H352" s="7">
        <f t="shared" si="41"/>
        <v>0</v>
      </c>
      <c r="I352" s="173">
        <f t="shared" si="38"/>
        <v>0</v>
      </c>
      <c r="J352" s="160"/>
      <c r="L352" s="51">
        <f t="shared" si="39"/>
        <v>0</v>
      </c>
      <c r="M352" s="48">
        <f t="shared" si="40"/>
        <v>0</v>
      </c>
      <c r="N352" s="184"/>
      <c r="O352" s="185"/>
      <c r="P352" s="63"/>
      <c r="Q352" s="59"/>
      <c r="R352" s="45" t="str">
        <f>IF(C347=$Z$1,D347,IF(C348=$Z$1,D348,IF(C349=$Z$1,D349,IF(C350=$Z$1,D350,IF(C351=$Z$1,D351,"")))))</f>
        <v/>
      </c>
      <c r="S352" s="61"/>
      <c r="T352" s="61"/>
      <c r="U352" s="61"/>
      <c r="V352" s="61"/>
      <c r="W352" s="61"/>
      <c r="X352" s="61"/>
    </row>
    <row r="353" spans="1:28" ht="21.75" customHeight="1" thickBot="1" x14ac:dyDescent="0.45">
      <c r="A353" s="143"/>
      <c r="B353" s="290"/>
      <c r="C353" s="95"/>
      <c r="D353" s="96"/>
      <c r="E353" s="155"/>
      <c r="F353" s="156"/>
      <c r="G353" s="157"/>
      <c r="H353" s="8">
        <f t="shared" si="41"/>
        <v>0</v>
      </c>
      <c r="I353" s="174">
        <f t="shared" si="38"/>
        <v>0</v>
      </c>
      <c r="J353" s="161"/>
      <c r="L353" s="52">
        <f t="shared" si="39"/>
        <v>0</v>
      </c>
      <c r="M353" s="49">
        <f t="shared" si="40"/>
        <v>0</v>
      </c>
      <c r="N353" s="186"/>
      <c r="O353" s="187"/>
      <c r="P353" s="64"/>
      <c r="Q353" s="44"/>
      <c r="R353" s="61" t="s">
        <v>73</v>
      </c>
      <c r="S353" s="61" t="s">
        <v>72</v>
      </c>
      <c r="T353" s="61"/>
      <c r="U353" s="61"/>
      <c r="V353" s="61"/>
      <c r="W353" s="61"/>
      <c r="X353" s="46" t="s">
        <v>69</v>
      </c>
    </row>
    <row r="354" spans="1:28" ht="21.75" customHeight="1" thickBot="1" x14ac:dyDescent="0.45">
      <c r="A354" s="233"/>
      <c r="B354" s="286"/>
      <c r="C354" s="148" t="s">
        <v>192</v>
      </c>
      <c r="D354" s="149"/>
      <c r="E354" s="150"/>
      <c r="F354" s="151"/>
      <c r="G354" s="151"/>
      <c r="H354" s="69">
        <f t="shared" si="41"/>
        <v>0</v>
      </c>
      <c r="I354" s="172">
        <f t="shared" si="38"/>
        <v>0</v>
      </c>
      <c r="J354" s="158"/>
      <c r="L354" s="50">
        <f t="shared" si="39"/>
        <v>0</v>
      </c>
      <c r="M354" s="11">
        <f t="shared" si="40"/>
        <v>0</v>
      </c>
      <c r="N354" s="182"/>
      <c r="O354" s="183"/>
      <c r="P354" s="62"/>
      <c r="Q354" s="55"/>
      <c r="R354" s="87" t="str">
        <f>IFERROR(SUM('９－１人員配置体制（ＧＨ）その２'!L354:L363)/B356,"０")</f>
        <v>０</v>
      </c>
      <c r="S354" s="87" t="str">
        <f>IFERROR(AB355,"0")</f>
        <v>0</v>
      </c>
      <c r="T354" s="61"/>
      <c r="U354" s="61"/>
      <c r="V354" s="73" t="s">
        <v>74</v>
      </c>
      <c r="W354" s="73" t="s">
        <v>75</v>
      </c>
      <c r="X354" s="73" t="s">
        <v>65</v>
      </c>
      <c r="Y354" s="73" t="s">
        <v>62</v>
      </c>
      <c r="Z354" s="73" t="s">
        <v>63</v>
      </c>
      <c r="AA354" s="73" t="s">
        <v>64</v>
      </c>
    </row>
    <row r="355" spans="1:28" ht="21.75" customHeight="1" thickBot="1" x14ac:dyDescent="0.45">
      <c r="A355" s="142"/>
      <c r="B355" s="287" t="s">
        <v>0</v>
      </c>
      <c r="C355" s="140"/>
      <c r="D355" s="90"/>
      <c r="E355" s="152"/>
      <c r="F355" s="153"/>
      <c r="G355" s="154"/>
      <c r="H355" s="7">
        <f t="shared" si="41"/>
        <v>0</v>
      </c>
      <c r="I355" s="173">
        <f t="shared" si="38"/>
        <v>0</v>
      </c>
      <c r="J355" s="159"/>
      <c r="L355" s="51">
        <f t="shared" si="39"/>
        <v>0</v>
      </c>
      <c r="M355" s="48">
        <f t="shared" si="40"/>
        <v>0</v>
      </c>
      <c r="N355" s="184"/>
      <c r="O355" s="185"/>
      <c r="P355" s="63"/>
      <c r="Q355" s="56"/>
      <c r="R355" s="45">
        <f>ROUNDUP(R354,1)</f>
        <v>0</v>
      </c>
      <c r="S355" s="58">
        <f>ROUNDUP(S354,1)</f>
        <v>0</v>
      </c>
      <c r="T355" s="61"/>
      <c r="U355" s="47" t="s">
        <v>70</v>
      </c>
      <c r="V355" s="60" t="e">
        <f>SUMIFS($M354:$M363,$E354:$E363,1)/$B356</f>
        <v>#DIV/0!</v>
      </c>
      <c r="W355" s="60" t="e">
        <f>SUMIFS($M354:$M363,$E354:$E363,2)/$B356</f>
        <v>#DIV/0!</v>
      </c>
      <c r="X355" s="60" t="e">
        <f>SUMIFS($M354:$M363,$E354:$E363,3)/$B356</f>
        <v>#DIV/0!</v>
      </c>
      <c r="Y355" s="60" t="e">
        <f>SUMIFS($M354:$M363,$E354:$E363,4)/$B356</f>
        <v>#DIV/0!</v>
      </c>
      <c r="Z355" s="60" t="e">
        <f>SUMIFS($M354:$M363,$E354:$E363,5)/$B356</f>
        <v>#DIV/0!</v>
      </c>
      <c r="AA355" s="60" t="e">
        <f>SUMIFS($M354:$M363,$E354:$E363,6)/$B356</f>
        <v>#DIV/0!</v>
      </c>
      <c r="AB355" s="53" t="e">
        <f>SUM(X355:AA355)</f>
        <v>#DIV/0!</v>
      </c>
    </row>
    <row r="356" spans="1:28" ht="21.75" customHeight="1" thickBot="1" x14ac:dyDescent="0.45">
      <c r="A356" s="142"/>
      <c r="B356" s="288"/>
      <c r="C356" s="140"/>
      <c r="D356" s="91"/>
      <c r="E356" s="152"/>
      <c r="F356" s="153"/>
      <c r="G356" s="154"/>
      <c r="H356" s="7">
        <f t="shared" si="41"/>
        <v>0</v>
      </c>
      <c r="I356" s="173">
        <f t="shared" si="38"/>
        <v>0</v>
      </c>
      <c r="J356" s="160"/>
      <c r="L356" s="51">
        <f t="shared" si="39"/>
        <v>0</v>
      </c>
      <c r="M356" s="48">
        <f t="shared" si="40"/>
        <v>0</v>
      </c>
      <c r="N356" s="184"/>
      <c r="O356" s="185"/>
      <c r="P356" s="63"/>
      <c r="Q356" s="59"/>
      <c r="R356" s="45">
        <f>ROUND(R354,0)</f>
        <v>0</v>
      </c>
      <c r="S356" s="61"/>
      <c r="T356" s="61"/>
      <c r="U356" s="61"/>
      <c r="V356" s="61"/>
      <c r="W356" s="47" t="s">
        <v>76</v>
      </c>
      <c r="X356" s="73" t="e">
        <f>X355/9</f>
        <v>#DIV/0!</v>
      </c>
      <c r="Y356" s="73" t="e">
        <f>Y355/6</f>
        <v>#DIV/0!</v>
      </c>
      <c r="Z356" s="73" t="e">
        <f>Z355/4</f>
        <v>#DIV/0!</v>
      </c>
      <c r="AA356" s="73" t="e">
        <f>AA355/2.5</f>
        <v>#DIV/0!</v>
      </c>
      <c r="AB356" s="20" t="e">
        <f>SUM(X356:AA356)</f>
        <v>#DIV/0!</v>
      </c>
    </row>
    <row r="357" spans="1:28" ht="21.75" customHeight="1" thickBot="1" x14ac:dyDescent="0.45">
      <c r="A357" s="142"/>
      <c r="B357" s="651" t="s">
        <v>59</v>
      </c>
      <c r="C357" s="97"/>
      <c r="D357" s="99" t="s">
        <v>60</v>
      </c>
      <c r="E357" s="152"/>
      <c r="F357" s="153"/>
      <c r="G357" s="154"/>
      <c r="H357" s="7">
        <f t="shared" si="41"/>
        <v>0</v>
      </c>
      <c r="I357" s="173">
        <f t="shared" si="38"/>
        <v>0</v>
      </c>
      <c r="J357" s="160"/>
      <c r="L357" s="51">
        <f t="shared" si="39"/>
        <v>0</v>
      </c>
      <c r="M357" s="48">
        <f t="shared" si="40"/>
        <v>0</v>
      </c>
      <c r="N357" s="184"/>
      <c r="O357" s="185"/>
      <c r="P357" s="63"/>
      <c r="Q357" s="56"/>
      <c r="R357" s="61"/>
      <c r="S357" s="61"/>
      <c r="T357" s="61"/>
      <c r="U357" s="61"/>
      <c r="V357" s="61"/>
      <c r="W357" s="61"/>
      <c r="X357" s="61"/>
    </row>
    <row r="358" spans="1:28" ht="21.75" customHeight="1" thickBot="1" x14ac:dyDescent="0.45">
      <c r="A358" s="141" t="str">
        <f>C354</f>
        <v>ケ</v>
      </c>
      <c r="B358" s="652"/>
      <c r="C358" s="97"/>
      <c r="D358" s="99" t="s">
        <v>61</v>
      </c>
      <c r="E358" s="152"/>
      <c r="F358" s="153"/>
      <c r="G358" s="154"/>
      <c r="H358" s="7">
        <f t="shared" si="41"/>
        <v>0</v>
      </c>
      <c r="I358" s="173">
        <f t="shared" si="38"/>
        <v>0</v>
      </c>
      <c r="J358" s="160"/>
      <c r="L358" s="51">
        <f t="shared" si="39"/>
        <v>0</v>
      </c>
      <c r="M358" s="48">
        <f t="shared" si="40"/>
        <v>0</v>
      </c>
      <c r="N358" s="170" t="str">
        <f>IF($C358=$Z$1,R358,R354)</f>
        <v>０</v>
      </c>
      <c r="O358" s="171" t="str">
        <f>IF($C358=$Z$1,S358,S354)</f>
        <v>0</v>
      </c>
      <c r="P358" s="146">
        <f>IF($C358=$Z$1,R360,R356)</f>
        <v>0</v>
      </c>
      <c r="Q358" s="56"/>
      <c r="R358" s="54">
        <f>SUM(V358:AA358)</f>
        <v>0</v>
      </c>
      <c r="S358" s="54">
        <f>AB358</f>
        <v>0</v>
      </c>
      <c r="T358" s="61"/>
      <c r="U358" s="47" t="s">
        <v>71</v>
      </c>
      <c r="V358" s="60">
        <f>SUMIFS($J354:$J363,$E354:$E363,1)*0.9</f>
        <v>0</v>
      </c>
      <c r="W358" s="60">
        <f>SUMIFS($J354:$J363,$E354:$E363,2)*0.9</f>
        <v>0</v>
      </c>
      <c r="X358" s="60">
        <f>SUMIFS($J354:$J363,$E354:$E363,3)*0.9</f>
        <v>0</v>
      </c>
      <c r="Y358" s="60">
        <f>SUMIFS($J354:$J363,$E354:$E363,4)*0.9</f>
        <v>0</v>
      </c>
      <c r="Z358" s="60">
        <f>SUMIFS($J354:$J363,$E354:$E363,5)*0.9</f>
        <v>0</v>
      </c>
      <c r="AA358" s="60">
        <f>SUMIFS($J354:$J363,$E354:$E363,6)*0.9</f>
        <v>0</v>
      </c>
      <c r="AB358" s="53">
        <f>SUM(X358:AA358)</f>
        <v>0</v>
      </c>
    </row>
    <row r="359" spans="1:28" ht="21.75" customHeight="1" thickBot="1" x14ac:dyDescent="0.45">
      <c r="A359" s="142"/>
      <c r="B359" s="652"/>
      <c r="C359" s="97"/>
      <c r="D359" s="99" t="s">
        <v>36</v>
      </c>
      <c r="E359" s="152"/>
      <c r="F359" s="153"/>
      <c r="G359" s="154"/>
      <c r="H359" s="7">
        <f t="shared" si="41"/>
        <v>0</v>
      </c>
      <c r="I359" s="173">
        <f t="shared" si="38"/>
        <v>0</v>
      </c>
      <c r="J359" s="160"/>
      <c r="L359" s="51">
        <f t="shared" si="39"/>
        <v>0</v>
      </c>
      <c r="M359" s="48">
        <f t="shared" si="40"/>
        <v>0</v>
      </c>
      <c r="N359" s="184"/>
      <c r="O359" s="185"/>
      <c r="P359" s="146"/>
      <c r="Q359" s="59"/>
      <c r="R359" s="235">
        <f>ROUNDUP(R358,1)</f>
        <v>0</v>
      </c>
      <c r="S359" s="58">
        <f>ROUNDUP(S358,1)</f>
        <v>0</v>
      </c>
      <c r="T359" s="61"/>
      <c r="U359" s="47" t="s">
        <v>76</v>
      </c>
      <c r="V359" s="61"/>
      <c r="W359" s="61"/>
      <c r="X359" s="73">
        <f>X358/9</f>
        <v>0</v>
      </c>
      <c r="Y359" s="73">
        <f>Y358/6</f>
        <v>0</v>
      </c>
      <c r="Z359" s="73">
        <f>Z358/4</f>
        <v>0</v>
      </c>
      <c r="AA359" s="73">
        <f>AA358/2.5</f>
        <v>0</v>
      </c>
      <c r="AB359" s="20">
        <f>SUM(X359:AA359)</f>
        <v>0</v>
      </c>
    </row>
    <row r="360" spans="1:28" ht="21.75" customHeight="1" thickBot="1" x14ac:dyDescent="0.45">
      <c r="A360" s="142"/>
      <c r="B360" s="652"/>
      <c r="C360" s="97"/>
      <c r="D360" s="99" t="s">
        <v>35</v>
      </c>
      <c r="E360" s="152"/>
      <c r="F360" s="153"/>
      <c r="G360" s="154"/>
      <c r="H360" s="7">
        <f t="shared" si="41"/>
        <v>0</v>
      </c>
      <c r="I360" s="173">
        <f t="shared" si="38"/>
        <v>0</v>
      </c>
      <c r="J360" s="160"/>
      <c r="L360" s="51">
        <f t="shared" si="39"/>
        <v>0</v>
      </c>
      <c r="M360" s="48">
        <f t="shared" si="40"/>
        <v>0</v>
      </c>
      <c r="N360" s="184"/>
      <c r="O360" s="185"/>
      <c r="P360" s="63"/>
      <c r="Q360" s="59"/>
      <c r="R360" s="54">
        <f>ROUND(R358,0)</f>
        <v>0</v>
      </c>
      <c r="S360" s="61"/>
      <c r="T360" s="61"/>
      <c r="U360" s="61"/>
      <c r="V360" s="61"/>
      <c r="W360" s="61"/>
      <c r="X360" s="61"/>
    </row>
    <row r="361" spans="1:28" ht="21.75" customHeight="1" thickBot="1" x14ac:dyDescent="0.45">
      <c r="A361" s="142"/>
      <c r="B361" s="653"/>
      <c r="C361" s="97"/>
      <c r="D361" s="99" t="s">
        <v>80</v>
      </c>
      <c r="E361" s="152"/>
      <c r="F361" s="153"/>
      <c r="G361" s="154"/>
      <c r="H361" s="175">
        <f t="shared" si="41"/>
        <v>0</v>
      </c>
      <c r="I361" s="173">
        <f t="shared" si="38"/>
        <v>0</v>
      </c>
      <c r="J361" s="160"/>
      <c r="L361" s="51">
        <f t="shared" si="39"/>
        <v>0</v>
      </c>
      <c r="M361" s="48">
        <f t="shared" si="40"/>
        <v>0</v>
      </c>
      <c r="N361" s="184"/>
      <c r="O361" s="185"/>
      <c r="P361" s="63"/>
      <c r="Q361" s="59"/>
      <c r="R361" s="61"/>
      <c r="S361" s="61"/>
      <c r="T361" s="61"/>
      <c r="U361" s="61"/>
      <c r="V361" s="61"/>
      <c r="W361" s="61"/>
      <c r="X361" s="61"/>
    </row>
    <row r="362" spans="1:28" ht="21.75" customHeight="1" thickBot="1" x14ac:dyDescent="0.45">
      <c r="A362" s="142"/>
      <c r="B362" s="289"/>
      <c r="C362" s="93"/>
      <c r="D362" s="91"/>
      <c r="E362" s="152"/>
      <c r="F362" s="153"/>
      <c r="G362" s="154"/>
      <c r="H362" s="7">
        <f t="shared" si="41"/>
        <v>0</v>
      </c>
      <c r="I362" s="173">
        <f t="shared" ref="I362:I363" si="42">G362/2</f>
        <v>0</v>
      </c>
      <c r="J362" s="160"/>
      <c r="L362" s="51">
        <f t="shared" ref="L362:L363" si="43">G362*J362</f>
        <v>0</v>
      </c>
      <c r="M362" s="48">
        <f t="shared" ref="M362:M363" si="44">H362*J362</f>
        <v>0</v>
      </c>
      <c r="N362" s="184"/>
      <c r="O362" s="185"/>
      <c r="P362" s="63"/>
      <c r="Q362" s="59"/>
      <c r="R362" s="45" t="str">
        <f>IF(C357=$Z$1,D357,IF(C358=$Z$1,D358,IF(C359=$Z$1,D359,IF(C360=$Z$1,D360,IF(C361=$Z$1,D361,"")))))</f>
        <v/>
      </c>
      <c r="S362" s="61"/>
      <c r="T362" s="61"/>
      <c r="U362" s="61"/>
      <c r="V362" s="61"/>
      <c r="W362" s="61"/>
      <c r="X362" s="61"/>
    </row>
    <row r="363" spans="1:28" ht="21.75" customHeight="1" thickBot="1" x14ac:dyDescent="0.45">
      <c r="A363" s="143"/>
      <c r="B363" s="290"/>
      <c r="C363" s="95"/>
      <c r="D363" s="96"/>
      <c r="E363" s="155"/>
      <c r="F363" s="156"/>
      <c r="G363" s="157"/>
      <c r="H363" s="8">
        <f t="shared" si="41"/>
        <v>0</v>
      </c>
      <c r="I363" s="174">
        <f t="shared" si="42"/>
        <v>0</v>
      </c>
      <c r="J363" s="161"/>
      <c r="L363" s="52">
        <f t="shared" si="43"/>
        <v>0</v>
      </c>
      <c r="M363" s="49">
        <f t="shared" si="44"/>
        <v>0</v>
      </c>
      <c r="N363" s="186"/>
      <c r="O363" s="187"/>
      <c r="P363" s="64"/>
      <c r="Q363" s="44"/>
      <c r="R363" s="61"/>
      <c r="S363" s="61"/>
      <c r="T363" s="61"/>
      <c r="U363" s="61"/>
      <c r="V363" s="61"/>
      <c r="W363" s="61"/>
      <c r="X363" s="46"/>
    </row>
  </sheetData>
  <sheetProtection algorithmName="SHA-512" hashValue="eHoVz6H72CYKXLF9k4lUVHIeqMJNJ6qjebUHenUX8d0UgcmULv0z7N+S9gHP/yDrMTNY7Fs5pZkMWT+MqQ1GJw==" saltValue="ltVJvEHPtEQz489fQiagZw==" spinCount="100000" sheet="1" objects="1" scenarios="1"/>
  <protectedRanges>
    <protectedRange sqref="B314 B316 D314 C317:C321 B324 D324 B326 C327:C331 B334 B336 D334 C337:C341 B344 D344 B346 C347:C351 B354 B356 D354 C357:C361 E314:G363 J314:J363" name="範囲6"/>
    <protectedRange sqref="B254 D254 B256 C257:C261 B264 B266 D264 C267:C271 B274 B276 D274 C277:C281 B284 D284 B286 C287:C291 B294 B296 D294 C297:C301 B304 D304 B306 C307:C311 E254:G313 J254:J313" name="範囲5"/>
    <protectedRange sqref="B194 D194 B196 C197:C201 B204 B206 D204 C207:C211 B214 B216 D214 C217:C221 B224 B226 D224 C227:C231 B234 D234 B236 C237:C241 B244 B246 D244 C247:C251 E194:G253 J194:J253" name="範囲4"/>
    <protectedRange sqref="B134 B136 D134 C137:C141 B144 B146 D144 C147:C151 B154 B156 D154 C157:C161 B164 D164 B166 C167:C171 B174 B176 D174 C177:C181 B184 B186 D184 C187:C191 E134:G193 J134:J193" name="範囲3"/>
    <protectedRange sqref="B74 B76 D74 C77:C81 B84 B86 D84 C87:C91 B94 B96 D94 C97:C101 B104 B106 D104 C107:C111 B114 B116 D114 C117:C121 B124 B126 D124 C127:C131 E74:G133 J74:J133" name="範囲2"/>
    <protectedRange sqref="B14 B16 D14 C17:C21 B24 B26 D24 C27:C31 B34 D34 B36 C37:C41 B44 D44 B46 C47:C51 B54 D54 B56 B64 D64 B66 C67:C71 E14:G73 J14:J73 C57:C61" name="範囲1"/>
    <protectedRange sqref="R6:X6" name="範囲7"/>
  </protectedRanges>
  <autoFilter ref="A13:CJ363">
    <filterColumn colId="2" showButton="0"/>
    <filterColumn colId="9" showButton="0"/>
    <filterColumn colId="11" showButton="0"/>
  </autoFilter>
  <mergeCells count="82">
    <mergeCell ref="V4:X4"/>
    <mergeCell ref="Y4:Y5"/>
    <mergeCell ref="T6:U6"/>
    <mergeCell ref="T5:U5"/>
    <mergeCell ref="R4:U4"/>
    <mergeCell ref="B87:B91"/>
    <mergeCell ref="B67:B71"/>
    <mergeCell ref="B327:B331"/>
    <mergeCell ref="B287:B291"/>
    <mergeCell ref="B297:B301"/>
    <mergeCell ref="B307:B311"/>
    <mergeCell ref="B317:B321"/>
    <mergeCell ref="B227:B231"/>
    <mergeCell ref="B97:B101"/>
    <mergeCell ref="B107:B111"/>
    <mergeCell ref="B117:B121"/>
    <mergeCell ref="B127:B131"/>
    <mergeCell ref="B137:B141"/>
    <mergeCell ref="B147:B151"/>
    <mergeCell ref="B157:B161"/>
    <mergeCell ref="B167:B171"/>
    <mergeCell ref="B177:B181"/>
    <mergeCell ref="B187:B191"/>
    <mergeCell ref="B197:B201"/>
    <mergeCell ref="B207:B211"/>
    <mergeCell ref="B217:B221"/>
    <mergeCell ref="B47:B51"/>
    <mergeCell ref="B57:B61"/>
    <mergeCell ref="B17:B21"/>
    <mergeCell ref="K174:K183"/>
    <mergeCell ref="K164:K173"/>
    <mergeCell ref="K154:K163"/>
    <mergeCell ref="K114:K123"/>
    <mergeCell ref="K104:K113"/>
    <mergeCell ref="K94:K103"/>
    <mergeCell ref="K144:K153"/>
    <mergeCell ref="K134:K143"/>
    <mergeCell ref="K124:K133"/>
    <mergeCell ref="K84:K93"/>
    <mergeCell ref="K74:K83"/>
    <mergeCell ref="K64:K73"/>
    <mergeCell ref="B77:B81"/>
    <mergeCell ref="K184:K193"/>
    <mergeCell ref="K194:K203"/>
    <mergeCell ref="K214:K223"/>
    <mergeCell ref="K204:K213"/>
    <mergeCell ref="C13:D13"/>
    <mergeCell ref="K44:K53"/>
    <mergeCell ref="K54:K63"/>
    <mergeCell ref="A1:B1"/>
    <mergeCell ref="A4:O4"/>
    <mergeCell ref="B3:P3"/>
    <mergeCell ref="B5:P5"/>
    <mergeCell ref="A2:P2"/>
    <mergeCell ref="Q11:CI11"/>
    <mergeCell ref="Q9:X9"/>
    <mergeCell ref="B6:P6"/>
    <mergeCell ref="G8:H8"/>
    <mergeCell ref="N12:P12"/>
    <mergeCell ref="N8:P8"/>
    <mergeCell ref="L12:M13"/>
    <mergeCell ref="E12:F12"/>
    <mergeCell ref="Q8:Y8"/>
    <mergeCell ref="A12:A13"/>
    <mergeCell ref="K14:K23"/>
    <mergeCell ref="J12:K13"/>
    <mergeCell ref="K24:K33"/>
    <mergeCell ref="K34:K43"/>
    <mergeCell ref="G12:G13"/>
    <mergeCell ref="H12:H13"/>
    <mergeCell ref="B12:B13"/>
    <mergeCell ref="C12:D12"/>
    <mergeCell ref="B27:B31"/>
    <mergeCell ref="B37:B41"/>
    <mergeCell ref="B337:B341"/>
    <mergeCell ref="B347:B351"/>
    <mergeCell ref="B357:B361"/>
    <mergeCell ref="B237:B241"/>
    <mergeCell ref="B247:B251"/>
    <mergeCell ref="B257:B261"/>
    <mergeCell ref="B267:B271"/>
    <mergeCell ref="B277:B281"/>
  </mergeCells>
  <phoneticPr fontId="2"/>
  <dataValidations count="2">
    <dataValidation type="list" allowBlank="1" showInputMessage="1" showErrorMessage="1" sqref="C27:C31 C57:C61 C17:C21 C37:C41 C47:C51 C67:C71 C77:C81 C87:C91 C97:C101 C107:C111 C117:C121 C127:C131 C137:C141 C147:C151 C157:C161 C167:C171 C177:C181 C187:C191 C197:C201 C207:C211 C227:C231 C217:C221 C237:C241 C247:C251 C257:C261 C267:C271 C277:C281 C287:C291 C297:C301 C307:C311 C317:C321 C327:C331 C337:C341 C347:C351 C357:C361">
      <formula1>$Z$1</formula1>
    </dataValidation>
    <dataValidation type="list" allowBlank="1" showInputMessage="1" showErrorMessage="1" sqref="F14:F363">
      <formula1>$Z$2</formula1>
    </dataValidation>
  </dataValidations>
  <printOptions horizontalCentered="1"/>
  <pageMargins left="0.82677165354330717" right="0.74803149606299213" top="0.62992125984251968" bottom="0.51181102362204722" header="0.31496062992125984" footer="0.31496062992125984"/>
  <pageSetup paperSize="9" scale="44" fitToHeight="0" orientation="portrait" r:id="rId1"/>
  <headerFooter>
    <oddFooter>&amp;C&amp;"BIZ UDPゴシック,太字"&amp;14&amp;P/&amp;N</oddFooter>
  </headerFooter>
  <rowBreaks count="5" manualBreakCount="5">
    <brk id="73" max="15" man="1"/>
    <brk id="133" max="15" man="1"/>
    <brk id="193" max="15" man="1"/>
    <brk id="253" max="15" man="1"/>
    <brk id="313" max="15" man="1"/>
  </rowBreaks>
  <extLst>
    <ext xmlns:x14="http://schemas.microsoft.com/office/spreadsheetml/2009/9/main" uri="{78C0D931-6437-407d-A8EE-F0AAD7539E65}">
      <x14:conditionalFormattings>
        <x14:conditionalFormatting xmlns:xm="http://schemas.microsoft.com/office/excel/2006/main">
          <x14:cfRule type="expression" priority="70" id="{B891946C-5B60-4A7D-B970-AD6297812DAD}">
            <xm:f>'※削除不可（９データ）'!$K$3&gt;0</xm:f>
            <x14:dxf>
              <fill>
                <patternFill>
                  <bgColor rgb="FFFFC000"/>
                </patternFill>
              </fill>
            </x14:dxf>
          </x14:cfRule>
          <xm:sqref>B17:B21 C18:D21</xm:sqref>
        </x14:conditionalFormatting>
        <x14:conditionalFormatting xmlns:xm="http://schemas.microsoft.com/office/excel/2006/main">
          <x14:cfRule type="expression" priority="68" id="{CE01A34B-763E-4457-9036-13B6F8493D8A}">
            <xm:f>'※削除不可（９データ）'!$K$4&gt;0</xm:f>
            <x14:dxf>
              <fill>
                <patternFill>
                  <bgColor rgb="FFFFC000"/>
                </patternFill>
              </fill>
            </x14:dxf>
          </x14:cfRule>
          <xm:sqref>C28:D31 B27</xm:sqref>
        </x14:conditionalFormatting>
        <x14:conditionalFormatting xmlns:xm="http://schemas.microsoft.com/office/excel/2006/main">
          <x14:cfRule type="expression" priority="67" id="{59677085-6E56-44C6-A2B6-E5F00204C1BC}">
            <xm:f>'※削除不可（９データ）'!$K$5&gt;0</xm:f>
            <x14:dxf>
              <fill>
                <patternFill>
                  <bgColor rgb="FFFFC000"/>
                </patternFill>
              </fill>
            </x14:dxf>
          </x14:cfRule>
          <xm:sqref>B37</xm:sqref>
        </x14:conditionalFormatting>
        <x14:conditionalFormatting xmlns:xm="http://schemas.microsoft.com/office/excel/2006/main">
          <x14:cfRule type="expression" priority="66" id="{B8FC3635-993F-487D-8A18-A7324F56433C}">
            <xm:f>'※削除不可（９データ）'!$K$5&gt;0</xm:f>
            <x14:dxf>
              <fill>
                <patternFill>
                  <bgColor rgb="FFFFC000"/>
                </patternFill>
              </fill>
            </x14:dxf>
          </x14:cfRule>
          <xm:sqref>C38:D41</xm:sqref>
        </x14:conditionalFormatting>
        <x14:conditionalFormatting xmlns:xm="http://schemas.microsoft.com/office/excel/2006/main">
          <x14:cfRule type="expression" priority="65" id="{C4ACF962-AEE8-401A-9D89-39FA1ED05028}">
            <xm:f>'※削除不可（９データ）'!$K$6&gt;0</xm:f>
            <x14:dxf>
              <fill>
                <patternFill>
                  <bgColor rgb="FFFFC000"/>
                </patternFill>
              </fill>
            </x14:dxf>
          </x14:cfRule>
          <xm:sqref>B47</xm:sqref>
        </x14:conditionalFormatting>
        <x14:conditionalFormatting xmlns:xm="http://schemas.microsoft.com/office/excel/2006/main">
          <x14:cfRule type="expression" priority="64" id="{74903481-A029-4888-AD1B-DABD9A8FB293}">
            <xm:f>'※削除不可（９データ）'!$K$6&gt;0</xm:f>
            <x14:dxf>
              <fill>
                <patternFill>
                  <bgColor rgb="FFFFC000"/>
                </patternFill>
              </fill>
            </x14:dxf>
          </x14:cfRule>
          <xm:sqref>C48:D51</xm:sqref>
        </x14:conditionalFormatting>
        <x14:conditionalFormatting xmlns:xm="http://schemas.microsoft.com/office/excel/2006/main">
          <x14:cfRule type="expression" priority="63" id="{BE3C69F6-99AE-489D-93F7-A20CE8BE5825}">
            <xm:f>'※削除不可（９データ）'!$K$8&gt;0</xm:f>
            <x14:dxf>
              <fill>
                <patternFill>
                  <bgColor rgb="FFFFC000"/>
                </patternFill>
              </fill>
            </x14:dxf>
          </x14:cfRule>
          <xm:sqref>B67 C68:D71</xm:sqref>
        </x14:conditionalFormatting>
        <x14:conditionalFormatting xmlns:xm="http://schemas.microsoft.com/office/excel/2006/main">
          <x14:cfRule type="expression" priority="62" id="{4B5CC507-7EC0-4BAA-9D35-B50C91691B6E}">
            <xm:f>'※削除不可（９データ）'!$K$8&gt;0</xm:f>
            <x14:dxf>
              <fill>
                <patternFill>
                  <bgColor rgb="FFFFC000"/>
                </patternFill>
              </fill>
            </x14:dxf>
          </x14:cfRule>
          <xm:sqref>B67:B71</xm:sqref>
        </x14:conditionalFormatting>
        <x14:conditionalFormatting xmlns:xm="http://schemas.microsoft.com/office/excel/2006/main">
          <x14:cfRule type="expression" priority="61" id="{66F578E0-892B-499A-9BF8-927559587A17}">
            <xm:f>'※削除不可（９データ）'!$K$9&gt;0</xm:f>
            <x14:dxf>
              <fill>
                <patternFill>
                  <bgColor rgb="FFFFC000"/>
                </patternFill>
              </fill>
            </x14:dxf>
          </x14:cfRule>
          <xm:sqref>B77:B81 C78:D81</xm:sqref>
        </x14:conditionalFormatting>
        <x14:conditionalFormatting xmlns:xm="http://schemas.microsoft.com/office/excel/2006/main">
          <x14:cfRule type="expression" priority="33" id="{8026726B-1716-4C1F-A0FD-A79A10FA8894}">
            <xm:f>'※削除不可（９データ）'!$K$22&gt;0</xm:f>
            <x14:dxf>
              <fill>
                <patternFill>
                  <bgColor rgb="FFFFC000"/>
                </patternFill>
              </fill>
            </x14:dxf>
          </x14:cfRule>
          <xm:sqref>B207:B211 C208:D211</xm:sqref>
        </x14:conditionalFormatting>
        <x14:conditionalFormatting xmlns:xm="http://schemas.microsoft.com/office/excel/2006/main">
          <x14:cfRule type="expression" priority="46" id="{55E255DB-4024-457D-B57F-057469B0A624}">
            <xm:f>'※削除不可（９データ）'!$K$24&gt;0</xm:f>
            <x14:dxf>
              <fill>
                <patternFill>
                  <bgColor rgb="FFFFC000"/>
                </patternFill>
              </fill>
            </x14:dxf>
          </x14:cfRule>
          <xm:sqref>B227:B231 C228:D231</xm:sqref>
        </x14:conditionalFormatting>
        <x14:conditionalFormatting xmlns:xm="http://schemas.microsoft.com/office/excel/2006/main">
          <x14:cfRule type="expression" priority="44" id="{0CEA47C4-5406-43CF-B720-674D1D96A2FC}">
            <xm:f>'※削除不可（９データ）'!$K$11&gt;0</xm:f>
            <x14:dxf>
              <fill>
                <patternFill>
                  <bgColor rgb="FFFFC000"/>
                </patternFill>
              </fill>
            </x14:dxf>
          </x14:cfRule>
          <xm:sqref>B97:B101 C98:D101</xm:sqref>
        </x14:conditionalFormatting>
        <x14:conditionalFormatting xmlns:xm="http://schemas.microsoft.com/office/excel/2006/main">
          <x14:cfRule type="expression" priority="43" id="{79983ED2-95ED-4AD4-940B-1E8F650E007E}">
            <xm:f>'※削除不可（９データ）'!$K$12&gt;0</xm:f>
            <x14:dxf>
              <fill>
                <patternFill>
                  <bgColor rgb="FFFFC000"/>
                </patternFill>
              </fill>
            </x14:dxf>
          </x14:cfRule>
          <xm:sqref>B107:B111 C108:D111</xm:sqref>
        </x14:conditionalFormatting>
        <x14:conditionalFormatting xmlns:xm="http://schemas.microsoft.com/office/excel/2006/main">
          <x14:cfRule type="expression" priority="42" id="{A3C4D945-5C89-458D-8D43-95989D3D95F3}">
            <xm:f>'※削除不可（９データ）'!$K$13&gt;0</xm:f>
            <x14:dxf>
              <fill>
                <patternFill>
                  <bgColor rgb="FFFFC000"/>
                </patternFill>
              </fill>
            </x14:dxf>
          </x14:cfRule>
          <xm:sqref>B117:B121 C118:D121</xm:sqref>
        </x14:conditionalFormatting>
        <x14:conditionalFormatting xmlns:xm="http://schemas.microsoft.com/office/excel/2006/main">
          <x14:cfRule type="expression" priority="41" id="{41630CC1-AA74-442A-8AB8-684CF4BB6E20}">
            <xm:f>'※削除不可（９データ）'!$K$14&gt;0</xm:f>
            <x14:dxf>
              <fill>
                <patternFill>
                  <bgColor rgb="FFFFC000"/>
                </patternFill>
              </fill>
            </x14:dxf>
          </x14:cfRule>
          <xm:sqref>B127:B131 C128:D131</xm:sqref>
        </x14:conditionalFormatting>
        <x14:conditionalFormatting xmlns:xm="http://schemas.microsoft.com/office/excel/2006/main">
          <x14:cfRule type="expression" priority="40" id="{2C691806-F3D1-40DC-BAA9-8BD28AD63066}">
            <xm:f>'※削除不可（９データ）'!$K$15&gt;0</xm:f>
            <x14:dxf>
              <fill>
                <patternFill>
                  <bgColor rgb="FFFFC000"/>
                </patternFill>
              </fill>
            </x14:dxf>
          </x14:cfRule>
          <xm:sqref>B137:B141 C138:D141</xm:sqref>
        </x14:conditionalFormatting>
        <x14:conditionalFormatting xmlns:xm="http://schemas.microsoft.com/office/excel/2006/main">
          <x14:cfRule type="expression" priority="39" id="{E7C95F15-5183-4462-B244-3E70B2C5B6B2}">
            <xm:f>'※削除不可（９データ）'!$K$7&gt;0</xm:f>
            <x14:dxf>
              <fill>
                <patternFill>
                  <bgColor rgb="FFFFC000"/>
                </patternFill>
              </fill>
            </x14:dxf>
          </x14:cfRule>
          <xm:sqref>B147:B151 C148:D151</xm:sqref>
        </x14:conditionalFormatting>
        <x14:conditionalFormatting xmlns:xm="http://schemas.microsoft.com/office/excel/2006/main">
          <x14:cfRule type="expression" priority="38" id="{9CEF5B81-8698-4869-82D9-61B42D2A8725}">
            <xm:f>'※削除不可（９データ）'!$K$17&gt;0</xm:f>
            <x14:dxf>
              <fill>
                <patternFill>
                  <bgColor rgb="FFFFC000"/>
                </patternFill>
              </fill>
            </x14:dxf>
          </x14:cfRule>
          <xm:sqref>B157:B161 C158:D161</xm:sqref>
        </x14:conditionalFormatting>
        <x14:conditionalFormatting xmlns:xm="http://schemas.microsoft.com/office/excel/2006/main">
          <x14:cfRule type="expression" priority="37" id="{BDF0FFE2-6651-44A5-9B56-D4C078991EDB}">
            <xm:f>'※削除不可（９データ）'!$K$18&gt;0</xm:f>
            <x14:dxf>
              <fill>
                <patternFill>
                  <bgColor rgb="FFFFC000"/>
                </patternFill>
              </fill>
            </x14:dxf>
          </x14:cfRule>
          <xm:sqref>B167:B171 C168:D171</xm:sqref>
        </x14:conditionalFormatting>
        <x14:conditionalFormatting xmlns:xm="http://schemas.microsoft.com/office/excel/2006/main">
          <x14:cfRule type="expression" priority="36" id="{6BD94E3B-CA68-4B53-A211-A270799244BA}">
            <xm:f>'※削除不可（９データ）'!$K$19&gt;0</xm:f>
            <x14:dxf>
              <fill>
                <patternFill>
                  <bgColor rgb="FFFFC000"/>
                </patternFill>
              </fill>
            </x14:dxf>
          </x14:cfRule>
          <xm:sqref>B177:B181 C178:D181</xm:sqref>
        </x14:conditionalFormatting>
        <x14:conditionalFormatting xmlns:xm="http://schemas.microsoft.com/office/excel/2006/main">
          <x14:cfRule type="expression" priority="35" id="{951EAAE0-E732-4F45-B494-9763BE5793A3}">
            <xm:f>'※削除不可（９データ）'!$K$20&gt;0</xm:f>
            <x14:dxf>
              <fill>
                <patternFill>
                  <bgColor rgb="FFFFC000"/>
                </patternFill>
              </fill>
            </x14:dxf>
          </x14:cfRule>
          <xm:sqref>B187:B191 C188:D191</xm:sqref>
        </x14:conditionalFormatting>
        <x14:conditionalFormatting xmlns:xm="http://schemas.microsoft.com/office/excel/2006/main">
          <x14:cfRule type="expression" priority="34" id="{C1D8307C-3521-446D-AD2A-C551BF15A6CF}">
            <xm:f>'※削除不可（９データ）'!$K$21&gt;0</xm:f>
            <x14:dxf>
              <fill>
                <patternFill>
                  <bgColor rgb="FFFFC000"/>
                </patternFill>
              </fill>
            </x14:dxf>
          </x14:cfRule>
          <xm:sqref>B197:B201 C198:D201</xm:sqref>
        </x14:conditionalFormatting>
        <x14:conditionalFormatting xmlns:xm="http://schemas.microsoft.com/office/excel/2006/main">
          <x14:cfRule type="expression" priority="32" id="{6B1404F5-4B4D-40B8-81BC-C0B81D2A5643}">
            <xm:f>'※削除不可（９データ）'!$K$23&gt;0</xm:f>
            <x14:dxf>
              <fill>
                <patternFill>
                  <bgColor rgb="FFFFC000"/>
                </patternFill>
              </fill>
            </x14:dxf>
          </x14:cfRule>
          <xm:sqref>B217:B221 C218:D221</xm:sqref>
        </x14:conditionalFormatting>
        <x14:conditionalFormatting xmlns:xm="http://schemas.microsoft.com/office/excel/2006/main">
          <x14:cfRule type="expression" priority="18" id="{01E6819C-23B6-4978-85EC-6705D622B690}">
            <xm:f>'※削除不可（９データ）'!$K$10&gt;0</xm:f>
            <x14:dxf>
              <fill>
                <patternFill>
                  <bgColor rgb="FFFFC000"/>
                </patternFill>
              </fill>
            </x14:dxf>
          </x14:cfRule>
          <xm:sqref>B87:B91 C88:D91</xm:sqref>
        </x14:conditionalFormatting>
        <x14:conditionalFormatting xmlns:xm="http://schemas.microsoft.com/office/excel/2006/main">
          <x14:cfRule type="expression" priority="17" id="{EAC7B990-AD08-4BB7-BF0D-39662D94FD56}">
            <xm:f>'※削除不可（９データ）'!$K$25&gt;0</xm:f>
            <x14:dxf>
              <fill>
                <patternFill>
                  <bgColor rgb="FFFFC000"/>
                </patternFill>
              </fill>
            </x14:dxf>
          </x14:cfRule>
          <xm:sqref>B237:B241 C238:D241</xm:sqref>
        </x14:conditionalFormatting>
        <x14:conditionalFormatting xmlns:xm="http://schemas.microsoft.com/office/excel/2006/main">
          <x14:cfRule type="expression" priority="16" id="{C617ED15-FFC8-4331-AA3A-0FDBD09B830A}">
            <xm:f>'※削除不可（９データ）'!$K$26&gt;0</xm:f>
            <x14:dxf>
              <fill>
                <patternFill>
                  <bgColor rgb="FFFFC000"/>
                </patternFill>
              </fill>
            </x14:dxf>
          </x14:cfRule>
          <xm:sqref>B247:B251 C248:D251</xm:sqref>
        </x14:conditionalFormatting>
        <x14:conditionalFormatting xmlns:xm="http://schemas.microsoft.com/office/excel/2006/main">
          <x14:cfRule type="expression" priority="15" id="{55D9F4F7-9219-4A49-9ED7-8AB049FBDED3}">
            <xm:f>'※削除不可（９データ）'!$K$27&gt;0</xm:f>
            <x14:dxf>
              <fill>
                <patternFill>
                  <bgColor rgb="FFFFC000"/>
                </patternFill>
              </fill>
            </x14:dxf>
          </x14:cfRule>
          <xm:sqref>B257:B261 C258:D261</xm:sqref>
        </x14:conditionalFormatting>
        <x14:conditionalFormatting xmlns:xm="http://schemas.microsoft.com/office/excel/2006/main">
          <x14:cfRule type="expression" priority="14" id="{700976AE-97E2-4F0F-8904-9B129EB683E1}">
            <xm:f>'※削除不可（９データ）'!$K$28&gt;0</xm:f>
            <x14:dxf>
              <fill>
                <patternFill>
                  <bgColor rgb="FFFFC000"/>
                </patternFill>
              </fill>
            </x14:dxf>
          </x14:cfRule>
          <xm:sqref>B267:B271 C268:D271</xm:sqref>
        </x14:conditionalFormatting>
        <x14:conditionalFormatting xmlns:xm="http://schemas.microsoft.com/office/excel/2006/main">
          <x14:cfRule type="expression" priority="13" id="{01769F1E-DC7B-4B1D-B3A9-AB22E7C70FC2}">
            <xm:f>'※削除不可（９データ）'!$K$29&gt;0</xm:f>
            <x14:dxf>
              <fill>
                <patternFill>
                  <bgColor rgb="FFFFC000"/>
                </patternFill>
              </fill>
            </x14:dxf>
          </x14:cfRule>
          <xm:sqref>B277:B281 C278:D281</xm:sqref>
        </x14:conditionalFormatting>
        <x14:conditionalFormatting xmlns:xm="http://schemas.microsoft.com/office/excel/2006/main">
          <x14:cfRule type="expression" priority="12" id="{75D1881E-B8D6-463B-9995-DE9269B23291}">
            <xm:f>'※削除不可（９データ）'!$K$30&gt;0</xm:f>
            <x14:dxf>
              <fill>
                <patternFill>
                  <bgColor rgb="FFFFC000"/>
                </patternFill>
              </fill>
            </x14:dxf>
          </x14:cfRule>
          <xm:sqref>B287:B291 C288:D291</xm:sqref>
        </x14:conditionalFormatting>
        <x14:conditionalFormatting xmlns:xm="http://schemas.microsoft.com/office/excel/2006/main">
          <x14:cfRule type="expression" priority="11" id="{DCAB0863-F8D3-46D6-81FC-8C83182E4C70}">
            <xm:f>'※削除不可（９データ）'!$K$31&gt;0</xm:f>
            <x14:dxf>
              <fill>
                <patternFill>
                  <bgColor rgb="FFFFC000"/>
                </patternFill>
              </fill>
            </x14:dxf>
          </x14:cfRule>
          <xm:sqref>B297:B301 C298:D301</xm:sqref>
        </x14:conditionalFormatting>
        <x14:conditionalFormatting xmlns:xm="http://schemas.microsoft.com/office/excel/2006/main">
          <x14:cfRule type="expression" priority="10" id="{1356CA42-3643-4B68-991E-694BC2CFCC7C}">
            <xm:f>'※削除不可（９データ）'!$K$32&gt;0</xm:f>
            <x14:dxf>
              <fill>
                <patternFill>
                  <bgColor rgb="FFFFC000"/>
                </patternFill>
              </fill>
            </x14:dxf>
          </x14:cfRule>
          <xm:sqref>B307:B311 C308:D311</xm:sqref>
        </x14:conditionalFormatting>
        <x14:conditionalFormatting xmlns:xm="http://schemas.microsoft.com/office/excel/2006/main">
          <x14:cfRule type="expression" priority="9" id="{358A97D1-DE82-4381-8236-B704417EAE0C}">
            <xm:f>'※削除不可（９データ）'!$K$33&gt;0</xm:f>
            <x14:dxf>
              <fill>
                <patternFill>
                  <bgColor rgb="FFFFC000"/>
                </patternFill>
              </fill>
            </x14:dxf>
          </x14:cfRule>
          <xm:sqref>B317:B321 C318:D321</xm:sqref>
        </x14:conditionalFormatting>
        <x14:conditionalFormatting xmlns:xm="http://schemas.microsoft.com/office/excel/2006/main">
          <x14:cfRule type="expression" priority="8" id="{8842D815-C0E3-4531-B6C7-5ADF92E26858}">
            <xm:f>'※削除不可（９データ）'!$K$34&gt;0</xm:f>
            <x14:dxf>
              <fill>
                <patternFill>
                  <bgColor rgb="FFFFC000"/>
                </patternFill>
              </fill>
            </x14:dxf>
          </x14:cfRule>
          <xm:sqref>B327:B331 C328:D331</xm:sqref>
        </x14:conditionalFormatting>
        <x14:conditionalFormatting xmlns:xm="http://schemas.microsoft.com/office/excel/2006/main">
          <x14:cfRule type="expression" priority="7" id="{EB7B1FB6-3264-4118-A91B-3A59727E607F}">
            <xm:f>'※削除不可（９データ）'!$K$35&gt;0</xm:f>
            <x14:dxf>
              <fill>
                <patternFill>
                  <bgColor rgb="FFFFC000"/>
                </patternFill>
              </fill>
            </x14:dxf>
          </x14:cfRule>
          <xm:sqref>B337:B341 C338:D341</xm:sqref>
        </x14:conditionalFormatting>
        <x14:conditionalFormatting xmlns:xm="http://schemas.microsoft.com/office/excel/2006/main">
          <x14:cfRule type="expression" priority="6" id="{F4AD9E65-1D87-483E-99C3-C8805AEBE176}">
            <xm:f>'※削除不可（９データ）'!$K$36&gt;0</xm:f>
            <x14:dxf>
              <fill>
                <patternFill>
                  <bgColor rgb="FFFFC000"/>
                </patternFill>
              </fill>
            </x14:dxf>
          </x14:cfRule>
          <xm:sqref>B347:B351 C348:D351</xm:sqref>
        </x14:conditionalFormatting>
        <x14:conditionalFormatting xmlns:xm="http://schemas.microsoft.com/office/excel/2006/main">
          <x14:cfRule type="expression" priority="5" id="{9DEEED8D-0176-47B6-BCCB-84D65731A081}">
            <xm:f>'※削除不可（９データ）'!$K$37&gt;0</xm:f>
            <x14:dxf>
              <fill>
                <patternFill>
                  <bgColor rgb="FFFFC000"/>
                </patternFill>
              </fill>
            </x14:dxf>
          </x14:cfRule>
          <xm:sqref>B357:B361 C358:D361</xm:sqref>
        </x14:conditionalFormatting>
        <x14:conditionalFormatting xmlns:xm="http://schemas.microsoft.com/office/excel/2006/main">
          <x14:cfRule type="expression" priority="4" id="{C92F4F5C-1AA5-4C11-8AB4-9432FE5193CB}">
            <xm:f>'※削除不可（９データ）'!$K$7&gt;0</xm:f>
            <x14:dxf>
              <fill>
                <patternFill>
                  <bgColor rgb="FFFFC000"/>
                </patternFill>
              </fill>
            </x14:dxf>
          </x14:cfRule>
          <xm:sqref>B57</xm:sqref>
        </x14:conditionalFormatting>
        <x14:conditionalFormatting xmlns:xm="http://schemas.microsoft.com/office/excel/2006/main">
          <x14:cfRule type="expression" priority="1" id="{4A4D75FA-91FE-41BE-B2F2-0CEDC27A0D20}">
            <xm:f>'※削除不可（９データ）'!$K$7&gt;0</xm:f>
            <x14:dxf>
              <fill>
                <patternFill>
                  <bgColor rgb="FFFFC000"/>
                </patternFill>
              </fill>
            </x14:dxf>
          </x14:cfRule>
          <xm:sqref>C58:D61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E685"/>
  <sheetViews>
    <sheetView view="pageBreakPreview" zoomScale="55" zoomScaleNormal="85" zoomScaleSheetLayoutView="55" workbookViewId="0">
      <selection activeCell="N8" sqref="N8"/>
    </sheetView>
  </sheetViews>
  <sheetFormatPr defaultRowHeight="24.75" x14ac:dyDescent="0.4"/>
  <cols>
    <col min="1" max="2" width="9" style="1"/>
    <col min="3" max="3" width="5.125" style="1" customWidth="1"/>
    <col min="4" max="4" width="21" style="295" customWidth="1"/>
    <col min="5" max="5" width="1.75" style="1" customWidth="1"/>
    <col min="6" max="7" width="6.125" style="80" customWidth="1"/>
    <col min="8" max="8" width="6.125" style="12" customWidth="1"/>
    <col min="9" max="12" width="7" style="12" customWidth="1"/>
    <col min="13" max="13" width="7" style="13" customWidth="1"/>
    <col min="14" max="14" width="7" style="14" customWidth="1"/>
    <col min="15" max="20" width="7" style="12" customWidth="1"/>
    <col min="21" max="21" width="2" style="12" customWidth="1"/>
    <col min="22" max="23" width="6.125" style="80" customWidth="1"/>
    <col min="24" max="24" width="6.125" style="12" customWidth="1"/>
    <col min="25" max="36" width="6.625" style="12" customWidth="1"/>
    <col min="37" max="37" width="4.25" style="303" customWidth="1"/>
    <col min="38" max="38" width="4.25" style="12" customWidth="1"/>
    <col min="39" max="49" width="4.25" style="1" customWidth="1"/>
    <col min="50" max="51" width="9" style="1"/>
    <col min="52" max="52" width="13.125" style="1" bestFit="1" customWidth="1"/>
    <col min="53" max="16384" width="9" style="1"/>
  </cols>
  <sheetData>
    <row r="1" spans="2:109" ht="42.75" customHeight="1" x14ac:dyDescent="0.4">
      <c r="D1" s="691" t="s">
        <v>512</v>
      </c>
      <c r="E1" s="691"/>
    </row>
    <row r="2" spans="2:109" ht="48" customHeight="1" x14ac:dyDescent="0.4">
      <c r="F2" s="686" t="s">
        <v>194</v>
      </c>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304"/>
      <c r="AL2" s="561" t="s">
        <v>208</v>
      </c>
      <c r="AM2" s="561"/>
      <c r="AN2" s="561"/>
      <c r="AO2" s="561"/>
      <c r="AP2" s="561"/>
      <c r="AQ2" s="561"/>
      <c r="AR2" s="561"/>
      <c r="AS2" s="561"/>
      <c r="AT2" s="561"/>
      <c r="AU2" s="561"/>
      <c r="AV2" s="561"/>
      <c r="AW2" s="561"/>
      <c r="AX2" s="561"/>
      <c r="AY2" s="561"/>
      <c r="AZ2" s="561"/>
      <c r="BA2" s="561"/>
      <c r="BB2" s="561"/>
      <c r="BC2" s="561"/>
      <c r="BD2" s="561"/>
    </row>
    <row r="3" spans="2:109" ht="35.25" customHeight="1" x14ac:dyDescent="0.4">
      <c r="D3" s="296"/>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296"/>
      <c r="AL3" s="717"/>
      <c r="AM3" s="717"/>
      <c r="AN3" s="717"/>
      <c r="AO3" s="717"/>
      <c r="AP3" s="717"/>
      <c r="AQ3" s="717"/>
      <c r="AR3" s="717"/>
      <c r="AS3" s="717"/>
      <c r="AT3" s="717"/>
      <c r="AU3" s="717"/>
      <c r="AV3" s="717"/>
      <c r="AW3" s="717"/>
      <c r="AX3" s="717"/>
      <c r="AY3" s="717"/>
      <c r="AZ3" s="717"/>
      <c r="BA3" s="717"/>
      <c r="BB3" s="717"/>
      <c r="BC3" s="717"/>
      <c r="BD3" s="717"/>
      <c r="BE3" s="717"/>
      <c r="BF3" s="717"/>
      <c r="BG3" s="717"/>
      <c r="BH3" s="717"/>
      <c r="BI3" s="717"/>
      <c r="BJ3" s="717"/>
      <c r="BK3" s="717"/>
      <c r="BL3" s="717"/>
      <c r="BM3" s="717"/>
      <c r="BN3" s="717"/>
      <c r="BO3" s="717"/>
      <c r="BP3" s="717"/>
      <c r="BQ3" s="717"/>
      <c r="BR3" s="717"/>
      <c r="BS3" s="717"/>
      <c r="BT3" s="717"/>
      <c r="BU3" s="717"/>
      <c r="BV3" s="717"/>
      <c r="BW3" s="717"/>
      <c r="BX3" s="717"/>
      <c r="BY3" s="717"/>
      <c r="BZ3" s="717"/>
      <c r="CA3" s="717"/>
      <c r="CB3" s="717"/>
      <c r="CC3" s="717"/>
      <c r="CD3" s="717"/>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row>
    <row r="4" spans="2:109" ht="45.75" customHeight="1" x14ac:dyDescent="0.4">
      <c r="D4" s="296"/>
      <c r="E4" s="74"/>
      <c r="F4" s="74"/>
      <c r="G4" s="74"/>
      <c r="H4" s="74"/>
      <c r="I4" s="74"/>
      <c r="J4" s="74"/>
      <c r="K4" s="74"/>
      <c r="L4" s="74"/>
      <c r="M4" s="74"/>
      <c r="N4" s="74"/>
      <c r="O4" s="74"/>
      <c r="P4" s="74"/>
      <c r="Q4" s="74"/>
      <c r="R4" s="74"/>
      <c r="S4" s="74"/>
      <c r="T4" s="74"/>
      <c r="U4" s="74"/>
      <c r="V4" s="74"/>
      <c r="W4" s="74"/>
      <c r="X4" s="74"/>
      <c r="Y4" s="74"/>
      <c r="Z4" s="74"/>
      <c r="AA4" s="707" t="s">
        <v>158</v>
      </c>
      <c r="AB4" s="708"/>
      <c r="AC4" s="708"/>
      <c r="AD4" s="708"/>
      <c r="AE4" s="709"/>
      <c r="AF4" s="259" t="s">
        <v>37</v>
      </c>
      <c r="AG4" s="293" t="str">
        <f>IF('９人員配置体制（ＧＨ）その１'!M8="","-",'９人員配置体制（ＧＨ）その１'!M8)</f>
        <v>-</v>
      </c>
      <c r="AH4" s="260" t="s">
        <v>4</v>
      </c>
      <c r="AI4" s="293" t="str">
        <f>IF('９人員配置体制（ＧＨ）その１'!Q8="","-",'９人員配置体制（ＧＨ）その１'!Q8)</f>
        <v>-</v>
      </c>
      <c r="AJ4" s="261" t="s">
        <v>38</v>
      </c>
      <c r="AK4" s="296"/>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row>
    <row r="5" spans="2:109" ht="65.25" customHeight="1" x14ac:dyDescent="0.4">
      <c r="D5" s="419" t="s">
        <v>405</v>
      </c>
      <c r="E5" s="105"/>
      <c r="F5" s="105"/>
      <c r="G5" s="105"/>
      <c r="H5" s="105"/>
      <c r="I5" s="105"/>
      <c r="J5" s="105"/>
      <c r="K5" s="105"/>
      <c r="L5" s="105"/>
      <c r="M5" s="105"/>
      <c r="N5" s="105"/>
      <c r="O5" s="105"/>
      <c r="P5" s="105"/>
      <c r="Q5" s="105"/>
      <c r="R5" s="105"/>
      <c r="S5" s="105"/>
      <c r="T5" s="105"/>
      <c r="U5" s="105"/>
      <c r="V5" s="105"/>
      <c r="W5" s="105"/>
      <c r="X5" s="105"/>
      <c r="Y5" s="105"/>
      <c r="Z5" s="105"/>
      <c r="AA5" s="280" t="s">
        <v>220</v>
      </c>
      <c r="AB5" s="105"/>
      <c r="AC5" s="105"/>
      <c r="AJ5" s="1"/>
      <c r="AK5" s="296"/>
    </row>
    <row r="6" spans="2:109" ht="19.5" thickBot="1" x14ac:dyDescent="0.4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row>
    <row r="7" spans="2:109" ht="19.5" thickBot="1" x14ac:dyDescent="0.45">
      <c r="B7" s="713" t="s">
        <v>155</v>
      </c>
      <c r="C7" s="193"/>
      <c r="D7" s="212" t="s">
        <v>160</v>
      </c>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194"/>
      <c r="AE7" s="194"/>
      <c r="AF7" s="194"/>
      <c r="AG7" s="194"/>
      <c r="AH7" s="194"/>
      <c r="AI7" s="194"/>
      <c r="AJ7" s="194"/>
      <c r="AK7" s="305"/>
      <c r="AL7" s="195"/>
    </row>
    <row r="8" spans="2:109" ht="45.75" customHeight="1" thickBot="1" x14ac:dyDescent="0.45">
      <c r="B8" s="714"/>
      <c r="C8" s="196"/>
      <c r="D8" s="297"/>
      <c r="E8" s="197"/>
      <c r="F8" s="701" t="s">
        <v>169</v>
      </c>
      <c r="G8" s="702"/>
      <c r="H8" s="702"/>
      <c r="I8" s="702"/>
      <c r="J8" s="702"/>
      <c r="K8" s="702"/>
      <c r="L8" s="716"/>
      <c r="M8" s="76" t="s">
        <v>37</v>
      </c>
      <c r="N8" s="75"/>
      <c r="O8" s="77" t="s">
        <v>209</v>
      </c>
      <c r="P8" s="75"/>
      <c r="Q8" s="78" t="s">
        <v>39</v>
      </c>
      <c r="R8" s="3"/>
      <c r="S8" s="3"/>
      <c r="T8" s="3"/>
      <c r="U8" s="198"/>
      <c r="V8" s="698" t="s">
        <v>113</v>
      </c>
      <c r="W8" s="699"/>
      <c r="X8" s="699"/>
      <c r="Y8" s="699"/>
      <c r="Z8" s="699"/>
      <c r="AA8" s="700"/>
      <c r="AB8" s="76" t="s">
        <v>37</v>
      </c>
      <c r="AC8" s="75"/>
      <c r="AD8" s="77" t="s">
        <v>4</v>
      </c>
      <c r="AE8" s="75"/>
      <c r="AF8" s="78" t="s">
        <v>39</v>
      </c>
      <c r="AG8" s="3"/>
      <c r="AH8" s="3"/>
      <c r="AI8" s="3"/>
      <c r="AJ8" s="198"/>
      <c r="AK8" s="306"/>
      <c r="AL8" s="199"/>
    </row>
    <row r="9" spans="2:109" ht="45.75" customHeight="1" thickBot="1" x14ac:dyDescent="0.45">
      <c r="B9" s="714"/>
      <c r="C9" s="196"/>
      <c r="D9" s="298" t="str">
        <f>IF(D8="","",INDEX('※削除不可（９データ）'!$B$3:$B$37,MATCH(D8,'※削除不可（９データ）'!$A$3:$A$37,1)))</f>
        <v/>
      </c>
      <c r="E9" s="197"/>
      <c r="F9" s="701" t="s">
        <v>197</v>
      </c>
      <c r="G9" s="702"/>
      <c r="H9" s="702"/>
      <c r="I9" s="702"/>
      <c r="J9" s="702"/>
      <c r="K9" s="702"/>
      <c r="L9" s="703"/>
      <c r="M9" s="75"/>
      <c r="N9" s="79" t="s">
        <v>112</v>
      </c>
      <c r="O9" s="710" t="str">
        <f>IF(M9="","-",IF(M9=D12,"〇","増加"))</f>
        <v>-</v>
      </c>
      <c r="P9" s="711"/>
      <c r="Q9" s="712"/>
      <c r="R9" s="3"/>
      <c r="S9" s="3"/>
      <c r="T9" s="3"/>
      <c r="U9" s="198"/>
      <c r="V9" s="698" t="s">
        <v>200</v>
      </c>
      <c r="W9" s="699"/>
      <c r="X9" s="699"/>
      <c r="Y9" s="699"/>
      <c r="Z9" s="699"/>
      <c r="AA9" s="700"/>
      <c r="AB9" s="75"/>
      <c r="AC9" s="79" t="s">
        <v>112</v>
      </c>
      <c r="AD9" s="710" t="str">
        <f>IF(AB9="","-",IF(AB9=D12,"〇","×"))</f>
        <v>-</v>
      </c>
      <c r="AE9" s="711"/>
      <c r="AF9" s="712"/>
      <c r="AG9" s="3"/>
      <c r="AH9" s="3"/>
      <c r="AI9" s="3"/>
      <c r="AJ9" s="198"/>
      <c r="AK9" s="306"/>
      <c r="AL9" s="199"/>
    </row>
    <row r="10" spans="2:109" ht="15.75" customHeight="1" thickBot="1" x14ac:dyDescent="0.45">
      <c r="B10" s="714"/>
      <c r="C10" s="196"/>
      <c r="D10" s="299"/>
      <c r="E10" s="3"/>
      <c r="F10" s="81"/>
      <c r="G10" s="81"/>
      <c r="H10" s="3"/>
      <c r="I10" s="3"/>
      <c r="J10" s="3"/>
      <c r="K10" s="3"/>
      <c r="L10" s="3"/>
      <c r="M10" s="3"/>
      <c r="N10" s="3"/>
      <c r="O10" s="3"/>
      <c r="P10" s="3"/>
      <c r="Q10" s="3"/>
      <c r="R10" s="3"/>
      <c r="S10" s="3"/>
      <c r="T10" s="3"/>
      <c r="U10" s="3"/>
      <c r="V10" s="81"/>
      <c r="W10" s="81"/>
      <c r="X10" s="3"/>
      <c r="Y10" s="3"/>
      <c r="Z10" s="3"/>
      <c r="AA10" s="3"/>
      <c r="AB10" s="3"/>
      <c r="AC10" s="3"/>
      <c r="AD10" s="3"/>
      <c r="AE10" s="3"/>
      <c r="AF10" s="3"/>
      <c r="AG10" s="3"/>
      <c r="AH10" s="3"/>
      <c r="AI10" s="3"/>
      <c r="AJ10" s="3"/>
      <c r="AK10" s="299"/>
      <c r="AL10" s="200"/>
      <c r="AM10" s="3"/>
      <c r="AN10" s="3"/>
      <c r="AO10" s="3"/>
      <c r="AP10" s="3"/>
      <c r="AQ10" s="3"/>
      <c r="AR10" s="3"/>
      <c r="AS10" s="3"/>
      <c r="AT10" s="3"/>
    </row>
    <row r="11" spans="2:109" ht="34.5" customHeight="1" x14ac:dyDescent="0.4">
      <c r="B11" s="714"/>
      <c r="C11" s="196"/>
      <c r="D11" s="300" t="s">
        <v>154</v>
      </c>
      <c r="E11" s="3"/>
      <c r="F11" s="704"/>
      <c r="G11" s="705"/>
      <c r="H11" s="706"/>
      <c r="I11" s="71" t="s">
        <v>33</v>
      </c>
      <c r="J11" s="72" t="str">
        <f>IF($N8="","-",$N8)</f>
        <v>-</v>
      </c>
      <c r="K11" s="71" t="s">
        <v>34</v>
      </c>
      <c r="L11" s="692" t="s">
        <v>111</v>
      </c>
      <c r="M11" s="692"/>
      <c r="N11" s="692"/>
      <c r="O11" s="692"/>
      <c r="P11" s="692"/>
      <c r="Q11" s="692"/>
      <c r="R11" s="692"/>
      <c r="S11" s="692"/>
      <c r="T11" s="693"/>
      <c r="U11" s="198"/>
      <c r="V11" s="704"/>
      <c r="W11" s="705"/>
      <c r="X11" s="706"/>
      <c r="Y11" s="71" t="s">
        <v>3</v>
      </c>
      <c r="Z11" s="72" t="str">
        <f>IF($AC8="","-",$AC8)</f>
        <v>-</v>
      </c>
      <c r="AA11" s="71" t="s">
        <v>4</v>
      </c>
      <c r="AB11" s="692" t="s">
        <v>79</v>
      </c>
      <c r="AC11" s="692"/>
      <c r="AD11" s="692"/>
      <c r="AE11" s="692"/>
      <c r="AF11" s="692"/>
      <c r="AG11" s="692"/>
      <c r="AH11" s="692"/>
      <c r="AI11" s="692"/>
      <c r="AJ11" s="693"/>
      <c r="AK11" s="299"/>
      <c r="AL11" s="200"/>
    </row>
    <row r="12" spans="2:109" ht="36" customHeight="1" thickBot="1" x14ac:dyDescent="0.45">
      <c r="B12" s="714"/>
      <c r="C12" s="196"/>
      <c r="D12" s="301" t="str">
        <f>IF(D8="","",INDEX('※削除不可（９データ）'!$C$3:$C$37,MATCH(D8,'※削除不可（９データ）'!$A$3:$A$31,1)))</f>
        <v/>
      </c>
      <c r="E12" s="3"/>
      <c r="F12" s="694"/>
      <c r="G12" s="695"/>
      <c r="H12" s="86" t="s">
        <v>114</v>
      </c>
      <c r="I12" s="82">
        <v>1</v>
      </c>
      <c r="J12" s="83">
        <v>2</v>
      </c>
      <c r="K12" s="84">
        <v>3</v>
      </c>
      <c r="L12" s="84">
        <v>4</v>
      </c>
      <c r="M12" s="84">
        <v>5</v>
      </c>
      <c r="N12" s="84">
        <v>6</v>
      </c>
      <c r="O12" s="84">
        <v>7</v>
      </c>
      <c r="P12" s="84">
        <v>8</v>
      </c>
      <c r="Q12" s="84">
        <v>9</v>
      </c>
      <c r="R12" s="84">
        <v>10</v>
      </c>
      <c r="S12" s="84">
        <v>11</v>
      </c>
      <c r="T12" s="85">
        <v>12</v>
      </c>
      <c r="U12" s="201"/>
      <c r="V12" s="694"/>
      <c r="W12" s="695"/>
      <c r="X12" s="86" t="s">
        <v>114</v>
      </c>
      <c r="Y12" s="82">
        <v>1</v>
      </c>
      <c r="Z12" s="83">
        <v>2</v>
      </c>
      <c r="AA12" s="84">
        <v>3</v>
      </c>
      <c r="AB12" s="84">
        <v>4</v>
      </c>
      <c r="AC12" s="84">
        <v>5</v>
      </c>
      <c r="AD12" s="84">
        <v>6</v>
      </c>
      <c r="AE12" s="84">
        <v>7</v>
      </c>
      <c r="AF12" s="84">
        <v>8</v>
      </c>
      <c r="AG12" s="84">
        <v>9</v>
      </c>
      <c r="AH12" s="84">
        <v>10</v>
      </c>
      <c r="AI12" s="84">
        <v>11</v>
      </c>
      <c r="AJ12" s="85">
        <v>12</v>
      </c>
      <c r="AK12" s="299"/>
      <c r="AL12" s="200"/>
    </row>
    <row r="13" spans="2:109" ht="29.25" customHeight="1" x14ac:dyDescent="0.4">
      <c r="B13" s="714"/>
      <c r="C13" s="196"/>
      <c r="D13" s="299"/>
      <c r="E13" s="3"/>
      <c r="F13" s="696" t="s">
        <v>115</v>
      </c>
      <c r="G13" s="262"/>
      <c r="H13" s="16">
        <v>1</v>
      </c>
      <c r="I13" s="213" t="s">
        <v>61</v>
      </c>
      <c r="J13" s="214"/>
      <c r="K13" s="214"/>
      <c r="L13" s="214"/>
      <c r="M13" s="214"/>
      <c r="N13" s="214"/>
      <c r="O13" s="214"/>
      <c r="P13" s="214"/>
      <c r="Q13" s="214"/>
      <c r="R13" s="214"/>
      <c r="S13" s="214"/>
      <c r="T13" s="215"/>
      <c r="U13" s="198"/>
      <c r="V13" s="696" t="s">
        <v>115</v>
      </c>
      <c r="W13" s="262"/>
      <c r="X13" s="16">
        <v>1</v>
      </c>
      <c r="Y13" s="17" t="s">
        <v>60</v>
      </c>
      <c r="Z13" s="18"/>
      <c r="AA13" s="18"/>
      <c r="AB13" s="18"/>
      <c r="AC13" s="18"/>
      <c r="AD13" s="18"/>
      <c r="AE13" s="18"/>
      <c r="AF13" s="18"/>
      <c r="AG13" s="18"/>
      <c r="AH13" s="18"/>
      <c r="AI13" s="18"/>
      <c r="AJ13" s="19"/>
      <c r="AK13" s="299"/>
      <c r="AL13" s="175"/>
    </row>
    <row r="14" spans="2:109" ht="29.25" customHeight="1" x14ac:dyDescent="0.4">
      <c r="B14" s="714"/>
      <c r="C14" s="196"/>
      <c r="D14" s="299"/>
      <c r="E14" s="3"/>
      <c r="F14" s="696"/>
      <c r="G14" s="263"/>
      <c r="H14" s="21">
        <v>2</v>
      </c>
      <c r="I14" s="216" t="s">
        <v>61</v>
      </c>
      <c r="J14" s="216" t="s">
        <v>61</v>
      </c>
      <c r="K14" s="218"/>
      <c r="L14" s="218"/>
      <c r="M14" s="218"/>
      <c r="N14" s="218"/>
      <c r="O14" s="218"/>
      <c r="P14" s="218"/>
      <c r="Q14" s="218"/>
      <c r="R14" s="218"/>
      <c r="S14" s="218"/>
      <c r="T14" s="219"/>
      <c r="U14" s="198"/>
      <c r="V14" s="696"/>
      <c r="W14" s="263"/>
      <c r="X14" s="21">
        <v>2</v>
      </c>
      <c r="Y14" s="22" t="s">
        <v>110</v>
      </c>
      <c r="Z14" s="23" t="s">
        <v>110</v>
      </c>
      <c r="AA14" s="24"/>
      <c r="AB14" s="24"/>
      <c r="AC14" s="24"/>
      <c r="AD14" s="24"/>
      <c r="AE14" s="24"/>
      <c r="AF14" s="24"/>
      <c r="AG14" s="24"/>
      <c r="AH14" s="24"/>
      <c r="AI14" s="24"/>
      <c r="AJ14" s="25"/>
      <c r="AK14" s="299"/>
      <c r="AL14" s="200"/>
    </row>
    <row r="15" spans="2:109" ht="29.25" customHeight="1" x14ac:dyDescent="0.4">
      <c r="B15" s="714"/>
      <c r="C15" s="196"/>
      <c r="D15" s="299"/>
      <c r="E15" s="3"/>
      <c r="F15" s="696"/>
      <c r="G15" s="263"/>
      <c r="H15" s="21">
        <v>3</v>
      </c>
      <c r="I15" s="216" t="s">
        <v>61</v>
      </c>
      <c r="J15" s="216" t="s">
        <v>61</v>
      </c>
      <c r="K15" s="217" t="s">
        <v>168</v>
      </c>
      <c r="L15" s="218"/>
      <c r="M15" s="218"/>
      <c r="N15" s="218"/>
      <c r="O15" s="218"/>
      <c r="P15" s="218"/>
      <c r="Q15" s="218"/>
      <c r="R15" s="218"/>
      <c r="S15" s="218"/>
      <c r="T15" s="219"/>
      <c r="U15" s="198"/>
      <c r="V15" s="696"/>
      <c r="W15" s="263"/>
      <c r="X15" s="21">
        <v>3</v>
      </c>
      <c r="Y15" s="22" t="s">
        <v>110</v>
      </c>
      <c r="Z15" s="23" t="s">
        <v>110</v>
      </c>
      <c r="AA15" s="23" t="s">
        <v>110</v>
      </c>
      <c r="AB15" s="24"/>
      <c r="AC15" s="24"/>
      <c r="AD15" s="24"/>
      <c r="AE15" s="24"/>
      <c r="AF15" s="24"/>
      <c r="AG15" s="24"/>
      <c r="AH15" s="24"/>
      <c r="AI15" s="24"/>
      <c r="AJ15" s="25"/>
      <c r="AK15" s="299"/>
      <c r="AL15" s="200"/>
    </row>
    <row r="16" spans="2:109" ht="29.25" customHeight="1" x14ac:dyDescent="0.4">
      <c r="B16" s="714"/>
      <c r="C16" s="196"/>
      <c r="D16" s="299"/>
      <c r="E16" s="3"/>
      <c r="F16" s="696"/>
      <c r="G16" s="264"/>
      <c r="H16" s="21">
        <v>4</v>
      </c>
      <c r="I16" s="216" t="s">
        <v>61</v>
      </c>
      <c r="J16" s="216" t="s">
        <v>61</v>
      </c>
      <c r="K16" s="217" t="s">
        <v>168</v>
      </c>
      <c r="L16" s="217" t="s">
        <v>168</v>
      </c>
      <c r="M16" s="218"/>
      <c r="N16" s="218"/>
      <c r="O16" s="218"/>
      <c r="P16" s="218"/>
      <c r="Q16" s="218"/>
      <c r="R16" s="218"/>
      <c r="S16" s="218"/>
      <c r="T16" s="219"/>
      <c r="U16" s="198"/>
      <c r="V16" s="696"/>
      <c r="W16" s="264"/>
      <c r="X16" s="21">
        <v>4</v>
      </c>
      <c r="Y16" s="22" t="s">
        <v>80</v>
      </c>
      <c r="Z16" s="23" t="s">
        <v>110</v>
      </c>
      <c r="AA16" s="23" t="s">
        <v>110</v>
      </c>
      <c r="AB16" s="23" t="s">
        <v>110</v>
      </c>
      <c r="AC16" s="24"/>
      <c r="AD16" s="24"/>
      <c r="AE16" s="24"/>
      <c r="AF16" s="24"/>
      <c r="AG16" s="24"/>
      <c r="AH16" s="24"/>
      <c r="AI16" s="24"/>
      <c r="AJ16" s="25"/>
      <c r="AK16" s="299"/>
      <c r="AL16" s="200"/>
    </row>
    <row r="17" spans="2:38" ht="29.25" customHeight="1" x14ac:dyDescent="0.4">
      <c r="B17" s="714"/>
      <c r="C17" s="196"/>
      <c r="D17" s="299"/>
      <c r="E17" s="3"/>
      <c r="F17" s="696"/>
      <c r="G17" s="264"/>
      <c r="H17" s="21">
        <v>5</v>
      </c>
      <c r="I17" s="216" t="s">
        <v>61</v>
      </c>
      <c r="J17" s="216" t="s">
        <v>61</v>
      </c>
      <c r="K17" s="217" t="s">
        <v>168</v>
      </c>
      <c r="L17" s="217" t="s">
        <v>168</v>
      </c>
      <c r="M17" s="217" t="s">
        <v>168</v>
      </c>
      <c r="N17" s="218"/>
      <c r="O17" s="218"/>
      <c r="P17" s="218"/>
      <c r="Q17" s="218"/>
      <c r="R17" s="218"/>
      <c r="S17" s="218"/>
      <c r="T17" s="219"/>
      <c r="U17" s="198"/>
      <c r="V17" s="696"/>
      <c r="W17" s="264"/>
      <c r="X17" s="21">
        <v>5</v>
      </c>
      <c r="Y17" s="22" t="s">
        <v>80</v>
      </c>
      <c r="Z17" s="23" t="s">
        <v>80</v>
      </c>
      <c r="AA17" s="23" t="s">
        <v>110</v>
      </c>
      <c r="AB17" s="23" t="s">
        <v>110</v>
      </c>
      <c r="AC17" s="23" t="s">
        <v>110</v>
      </c>
      <c r="AD17" s="24"/>
      <c r="AF17" s="24"/>
      <c r="AG17" s="24"/>
      <c r="AH17" s="24"/>
      <c r="AI17" s="24"/>
      <c r="AJ17" s="25"/>
      <c r="AK17" s="299"/>
      <c r="AL17" s="200"/>
    </row>
    <row r="18" spans="2:38" ht="29.25" customHeight="1" x14ac:dyDescent="0.4">
      <c r="B18" s="714"/>
      <c r="C18" s="196"/>
      <c r="D18" s="299"/>
      <c r="E18" s="3"/>
      <c r="F18" s="696"/>
      <c r="G18" s="264" t="s">
        <v>37</v>
      </c>
      <c r="H18" s="21">
        <v>6</v>
      </c>
      <c r="I18" s="216" t="s">
        <v>61</v>
      </c>
      <c r="J18" s="216" t="s">
        <v>61</v>
      </c>
      <c r="K18" s="217" t="s">
        <v>168</v>
      </c>
      <c r="L18" s="217" t="s">
        <v>168</v>
      </c>
      <c r="M18" s="217" t="s">
        <v>168</v>
      </c>
      <c r="N18" s="217" t="s">
        <v>168</v>
      </c>
      <c r="O18" s="218"/>
      <c r="P18" s="218"/>
      <c r="Q18" s="218"/>
      <c r="R18" s="218"/>
      <c r="S18" s="218"/>
      <c r="T18" s="219"/>
      <c r="U18" s="198"/>
      <c r="V18" s="696"/>
      <c r="W18" s="264" t="s">
        <v>37</v>
      </c>
      <c r="X18" s="21">
        <v>6</v>
      </c>
      <c r="Y18" s="22" t="s">
        <v>80</v>
      </c>
      <c r="Z18" s="23" t="s">
        <v>80</v>
      </c>
      <c r="AA18" s="23" t="s">
        <v>80</v>
      </c>
      <c r="AB18" s="23" t="s">
        <v>110</v>
      </c>
      <c r="AC18" s="23" t="s">
        <v>110</v>
      </c>
      <c r="AD18" s="23" t="s">
        <v>110</v>
      </c>
      <c r="AE18" s="24"/>
      <c r="AF18" s="24"/>
      <c r="AG18" s="24"/>
      <c r="AH18" s="24"/>
      <c r="AI18" s="24"/>
      <c r="AJ18" s="25"/>
      <c r="AK18" s="299"/>
      <c r="AL18" s="200"/>
    </row>
    <row r="19" spans="2:38" ht="29.25" customHeight="1" x14ac:dyDescent="0.4">
      <c r="B19" s="714"/>
      <c r="C19" s="196"/>
      <c r="D19" s="299"/>
      <c r="E19" s="3"/>
      <c r="F19" s="696"/>
      <c r="G19" s="265" t="str">
        <f>J11</f>
        <v>-</v>
      </c>
      <c r="H19" s="21">
        <v>7</v>
      </c>
      <c r="I19" s="220" t="s">
        <v>36</v>
      </c>
      <c r="J19" s="216" t="s">
        <v>61</v>
      </c>
      <c r="K19" s="217" t="s">
        <v>168</v>
      </c>
      <c r="L19" s="217" t="s">
        <v>168</v>
      </c>
      <c r="M19" s="217" t="s">
        <v>168</v>
      </c>
      <c r="N19" s="217" t="s">
        <v>168</v>
      </c>
      <c r="O19" s="217" t="s">
        <v>168</v>
      </c>
      <c r="P19" s="218"/>
      <c r="Q19" s="218"/>
      <c r="R19" s="218"/>
      <c r="S19" s="218"/>
      <c r="T19" s="219"/>
      <c r="U19" s="198"/>
      <c r="V19" s="696"/>
      <c r="W19" s="265" t="str">
        <f>Z11</f>
        <v>-</v>
      </c>
      <c r="X19" s="21">
        <v>7</v>
      </c>
      <c r="Y19" s="22" t="s">
        <v>80</v>
      </c>
      <c r="Z19" s="23" t="s">
        <v>80</v>
      </c>
      <c r="AA19" s="23" t="s">
        <v>80</v>
      </c>
      <c r="AB19" s="23" t="s">
        <v>80</v>
      </c>
      <c r="AC19" s="23" t="s">
        <v>110</v>
      </c>
      <c r="AD19" s="23" t="s">
        <v>110</v>
      </c>
      <c r="AE19" s="23" t="s">
        <v>110</v>
      </c>
      <c r="AF19" s="24"/>
      <c r="AG19" s="24"/>
      <c r="AH19" s="24"/>
      <c r="AI19" s="24"/>
      <c r="AJ19" s="25"/>
      <c r="AK19" s="299"/>
      <c r="AL19" s="200"/>
    </row>
    <row r="20" spans="2:38" ht="29.25" customHeight="1" x14ac:dyDescent="0.4">
      <c r="B20" s="714"/>
      <c r="C20" s="196"/>
      <c r="D20" s="299"/>
      <c r="E20" s="3"/>
      <c r="F20" s="696"/>
      <c r="G20" s="264" t="s">
        <v>34</v>
      </c>
      <c r="H20" s="21">
        <v>8</v>
      </c>
      <c r="I20" s="220" t="s">
        <v>36</v>
      </c>
      <c r="J20" s="218" t="s">
        <v>36</v>
      </c>
      <c r="K20" s="217" t="s">
        <v>168</v>
      </c>
      <c r="L20" s="217" t="s">
        <v>168</v>
      </c>
      <c r="M20" s="217" t="s">
        <v>168</v>
      </c>
      <c r="N20" s="217" t="s">
        <v>168</v>
      </c>
      <c r="O20" s="217" t="s">
        <v>168</v>
      </c>
      <c r="P20" s="217" t="s">
        <v>168</v>
      </c>
      <c r="Q20" s="218"/>
      <c r="R20" s="218"/>
      <c r="S20" s="218"/>
      <c r="T20" s="219"/>
      <c r="U20" s="198"/>
      <c r="V20" s="696"/>
      <c r="W20" s="264" t="s">
        <v>4</v>
      </c>
      <c r="X20" s="21">
        <v>8</v>
      </c>
      <c r="Y20" s="22" t="s">
        <v>80</v>
      </c>
      <c r="Z20" s="24" t="s">
        <v>80</v>
      </c>
      <c r="AA20" s="23" t="s">
        <v>80</v>
      </c>
      <c r="AB20" s="23" t="s">
        <v>80</v>
      </c>
      <c r="AC20" s="23" t="s">
        <v>80</v>
      </c>
      <c r="AD20" s="23" t="s">
        <v>110</v>
      </c>
      <c r="AE20" s="23" t="s">
        <v>110</v>
      </c>
      <c r="AF20" s="23" t="s">
        <v>110</v>
      </c>
      <c r="AG20" s="24"/>
      <c r="AH20" s="24"/>
      <c r="AI20" s="24"/>
      <c r="AJ20" s="25"/>
      <c r="AK20" s="299"/>
      <c r="AL20" s="200"/>
    </row>
    <row r="21" spans="2:38" ht="29.25" customHeight="1" x14ac:dyDescent="0.4">
      <c r="B21" s="714"/>
      <c r="C21" s="196"/>
      <c r="D21" s="299"/>
      <c r="E21" s="3"/>
      <c r="F21" s="696"/>
      <c r="G21" s="264"/>
      <c r="H21" s="21">
        <v>9</v>
      </c>
      <c r="I21" s="220" t="s">
        <v>36</v>
      </c>
      <c r="J21" s="218" t="s">
        <v>36</v>
      </c>
      <c r="K21" s="218" t="s">
        <v>36</v>
      </c>
      <c r="L21" s="217" t="s">
        <v>168</v>
      </c>
      <c r="M21" s="217" t="s">
        <v>168</v>
      </c>
      <c r="N21" s="217" t="s">
        <v>168</v>
      </c>
      <c r="O21" s="217" t="s">
        <v>168</v>
      </c>
      <c r="P21" s="217" t="s">
        <v>168</v>
      </c>
      <c r="Q21" s="217" t="s">
        <v>168</v>
      </c>
      <c r="R21" s="218"/>
      <c r="S21" s="218"/>
      <c r="T21" s="219"/>
      <c r="U21" s="198"/>
      <c r="V21" s="696"/>
      <c r="W21" s="264"/>
      <c r="X21" s="21">
        <v>9</v>
      </c>
      <c r="Y21" s="22" t="s">
        <v>80</v>
      </c>
      <c r="Z21" s="24" t="s">
        <v>80</v>
      </c>
      <c r="AA21" s="24" t="s">
        <v>80</v>
      </c>
      <c r="AB21" s="23" t="s">
        <v>80</v>
      </c>
      <c r="AC21" s="23" t="s">
        <v>80</v>
      </c>
      <c r="AD21" s="23" t="s">
        <v>80</v>
      </c>
      <c r="AE21" s="23" t="s">
        <v>110</v>
      </c>
      <c r="AF21" s="23" t="s">
        <v>110</v>
      </c>
      <c r="AG21" s="23" t="s">
        <v>110</v>
      </c>
      <c r="AH21" s="24"/>
      <c r="AI21" s="24"/>
      <c r="AJ21" s="25"/>
      <c r="AK21" s="299"/>
      <c r="AL21" s="200"/>
    </row>
    <row r="22" spans="2:38" ht="29.25" customHeight="1" x14ac:dyDescent="0.4">
      <c r="B22" s="714"/>
      <c r="C22" s="196"/>
      <c r="D22" s="299"/>
      <c r="E22" s="3"/>
      <c r="F22" s="696"/>
      <c r="G22" s="264"/>
      <c r="H22" s="21">
        <v>10</v>
      </c>
      <c r="I22" s="220" t="s">
        <v>36</v>
      </c>
      <c r="J22" s="218" t="s">
        <v>36</v>
      </c>
      <c r="K22" s="218" t="s">
        <v>36</v>
      </c>
      <c r="L22" s="218" t="s">
        <v>36</v>
      </c>
      <c r="M22" s="217" t="s">
        <v>168</v>
      </c>
      <c r="N22" s="217" t="s">
        <v>168</v>
      </c>
      <c r="O22" s="217" t="s">
        <v>168</v>
      </c>
      <c r="P22" s="217" t="s">
        <v>168</v>
      </c>
      <c r="Q22" s="217" t="s">
        <v>168</v>
      </c>
      <c r="R22" s="217" t="s">
        <v>168</v>
      </c>
      <c r="S22" s="218"/>
      <c r="T22" s="219"/>
      <c r="U22" s="198"/>
      <c r="V22" s="696"/>
      <c r="W22" s="264"/>
      <c r="X22" s="21">
        <v>10</v>
      </c>
      <c r="Y22" s="22" t="s">
        <v>80</v>
      </c>
      <c r="Z22" s="24" t="s">
        <v>80</v>
      </c>
      <c r="AA22" s="24" t="s">
        <v>80</v>
      </c>
      <c r="AB22" s="24" t="s">
        <v>80</v>
      </c>
      <c r="AC22" s="23" t="s">
        <v>80</v>
      </c>
      <c r="AD22" s="23" t="s">
        <v>80</v>
      </c>
      <c r="AE22" s="23" t="s">
        <v>80</v>
      </c>
      <c r="AF22" s="23" t="s">
        <v>110</v>
      </c>
      <c r="AG22" s="23" t="s">
        <v>110</v>
      </c>
      <c r="AH22" s="23" t="s">
        <v>110</v>
      </c>
      <c r="AI22" s="24"/>
      <c r="AJ22" s="25"/>
      <c r="AK22" s="299"/>
      <c r="AL22" s="200"/>
    </row>
    <row r="23" spans="2:38" ht="29.25" customHeight="1" x14ac:dyDescent="0.4">
      <c r="B23" s="714"/>
      <c r="C23" s="196"/>
      <c r="D23" s="299"/>
      <c r="E23" s="3"/>
      <c r="F23" s="696"/>
      <c r="G23" s="264"/>
      <c r="H23" s="21">
        <v>11</v>
      </c>
      <c r="I23" s="220" t="s">
        <v>36</v>
      </c>
      <c r="J23" s="218" t="s">
        <v>36</v>
      </c>
      <c r="K23" s="218" t="s">
        <v>36</v>
      </c>
      <c r="L23" s="218" t="s">
        <v>36</v>
      </c>
      <c r="M23" s="218" t="s">
        <v>36</v>
      </c>
      <c r="N23" s="217" t="s">
        <v>168</v>
      </c>
      <c r="O23" s="217" t="s">
        <v>168</v>
      </c>
      <c r="P23" s="217" t="s">
        <v>168</v>
      </c>
      <c r="Q23" s="217" t="s">
        <v>168</v>
      </c>
      <c r="R23" s="217" t="s">
        <v>168</v>
      </c>
      <c r="S23" s="217" t="s">
        <v>168</v>
      </c>
      <c r="T23" s="219"/>
      <c r="U23" s="198"/>
      <c r="V23" s="696"/>
      <c r="W23" s="264"/>
      <c r="X23" s="21">
        <v>11</v>
      </c>
      <c r="Y23" s="22" t="s">
        <v>80</v>
      </c>
      <c r="Z23" s="24" t="s">
        <v>80</v>
      </c>
      <c r="AA23" s="24" t="s">
        <v>80</v>
      </c>
      <c r="AB23" s="24" t="s">
        <v>80</v>
      </c>
      <c r="AC23" s="24" t="s">
        <v>80</v>
      </c>
      <c r="AD23" s="24" t="s">
        <v>80</v>
      </c>
      <c r="AE23" s="24" t="s">
        <v>80</v>
      </c>
      <c r="AF23" s="24" t="s">
        <v>80</v>
      </c>
      <c r="AG23" s="23" t="s">
        <v>110</v>
      </c>
      <c r="AH23" s="23" t="s">
        <v>110</v>
      </c>
      <c r="AI23" s="23" t="s">
        <v>110</v>
      </c>
      <c r="AJ23" s="25"/>
      <c r="AK23" s="299"/>
      <c r="AL23" s="200"/>
    </row>
    <row r="24" spans="2:38" ht="29.25" customHeight="1" thickBot="1" x14ac:dyDescent="0.45">
      <c r="B24" s="714"/>
      <c r="C24" s="196"/>
      <c r="D24" s="299"/>
      <c r="E24" s="3"/>
      <c r="F24" s="696"/>
      <c r="G24" s="266"/>
      <c r="H24" s="15">
        <v>12</v>
      </c>
      <c r="I24" s="221" t="s">
        <v>36</v>
      </c>
      <c r="J24" s="222" t="s">
        <v>36</v>
      </c>
      <c r="K24" s="222" t="s">
        <v>36</v>
      </c>
      <c r="L24" s="222" t="s">
        <v>36</v>
      </c>
      <c r="M24" s="222" t="s">
        <v>36</v>
      </c>
      <c r="N24" s="222" t="s">
        <v>36</v>
      </c>
      <c r="O24" s="223" t="s">
        <v>168</v>
      </c>
      <c r="P24" s="223" t="s">
        <v>168</v>
      </c>
      <c r="Q24" s="223" t="s">
        <v>168</v>
      </c>
      <c r="R24" s="223" t="s">
        <v>168</v>
      </c>
      <c r="S24" s="223" t="s">
        <v>168</v>
      </c>
      <c r="T24" s="224" t="s">
        <v>168</v>
      </c>
      <c r="U24" s="198"/>
      <c r="V24" s="696"/>
      <c r="W24" s="266"/>
      <c r="X24" s="15">
        <v>12</v>
      </c>
      <c r="Y24" s="22" t="s">
        <v>80</v>
      </c>
      <c r="Z24" s="28" t="s">
        <v>80</v>
      </c>
      <c r="AA24" s="28" t="s">
        <v>80</v>
      </c>
      <c r="AB24" s="28" t="s">
        <v>80</v>
      </c>
      <c r="AC24" s="28" t="s">
        <v>80</v>
      </c>
      <c r="AD24" s="28" t="s">
        <v>80</v>
      </c>
      <c r="AE24" s="29" t="s">
        <v>80</v>
      </c>
      <c r="AF24" s="29" t="s">
        <v>80</v>
      </c>
      <c r="AG24" s="29" t="s">
        <v>80</v>
      </c>
      <c r="AH24" s="29" t="s">
        <v>110</v>
      </c>
      <c r="AI24" s="29" t="s">
        <v>110</v>
      </c>
      <c r="AJ24" s="30" t="s">
        <v>110</v>
      </c>
      <c r="AK24" s="299"/>
      <c r="AL24" s="200"/>
    </row>
    <row r="25" spans="2:38" ht="22.5" customHeight="1" x14ac:dyDescent="0.4">
      <c r="B25" s="714"/>
      <c r="C25" s="196"/>
      <c r="D25" s="299"/>
      <c r="E25" s="3"/>
      <c r="F25" s="696"/>
      <c r="G25" s="267"/>
      <c r="H25" s="70">
        <v>1</v>
      </c>
      <c r="I25" s="225" t="s">
        <v>35</v>
      </c>
      <c r="J25" s="214" t="s">
        <v>36</v>
      </c>
      <c r="K25" s="214" t="s">
        <v>36</v>
      </c>
      <c r="L25" s="214" t="s">
        <v>36</v>
      </c>
      <c r="M25" s="214" t="s">
        <v>36</v>
      </c>
      <c r="N25" s="214" t="s">
        <v>36</v>
      </c>
      <c r="O25" s="214" t="s">
        <v>36</v>
      </c>
      <c r="P25" s="226" t="s">
        <v>168</v>
      </c>
      <c r="Q25" s="226" t="s">
        <v>168</v>
      </c>
      <c r="R25" s="226" t="s">
        <v>168</v>
      </c>
      <c r="S25" s="226" t="s">
        <v>168</v>
      </c>
      <c r="T25" s="227" t="s">
        <v>168</v>
      </c>
      <c r="U25" s="198"/>
      <c r="V25" s="696"/>
      <c r="W25" s="267"/>
      <c r="X25" s="16">
        <v>1</v>
      </c>
      <c r="Y25" s="65" t="s">
        <v>80</v>
      </c>
      <c r="Z25" s="18" t="s">
        <v>80</v>
      </c>
      <c r="AA25" s="18" t="s">
        <v>80</v>
      </c>
      <c r="AB25" s="18" t="s">
        <v>80</v>
      </c>
      <c r="AC25" s="18" t="s">
        <v>80</v>
      </c>
      <c r="AD25" s="18" t="s">
        <v>80</v>
      </c>
      <c r="AE25" s="18" t="s">
        <v>80</v>
      </c>
      <c r="AF25" s="32" t="s">
        <v>80</v>
      </c>
      <c r="AG25" s="32" t="s">
        <v>80</v>
      </c>
      <c r="AH25" s="32" t="s">
        <v>80</v>
      </c>
      <c r="AI25" s="32" t="s">
        <v>110</v>
      </c>
      <c r="AJ25" s="33" t="s">
        <v>110</v>
      </c>
      <c r="AK25" s="299"/>
      <c r="AL25" s="200"/>
    </row>
    <row r="26" spans="2:38" ht="22.5" customHeight="1" x14ac:dyDescent="0.4">
      <c r="B26" s="714"/>
      <c r="C26" s="196"/>
      <c r="D26" s="299"/>
      <c r="E26" s="3"/>
      <c r="F26" s="696"/>
      <c r="G26" s="263"/>
      <c r="H26" s="21">
        <v>2</v>
      </c>
      <c r="I26" s="220" t="s">
        <v>35</v>
      </c>
      <c r="J26" s="218" t="s">
        <v>35</v>
      </c>
      <c r="K26" s="218" t="s">
        <v>36</v>
      </c>
      <c r="L26" s="218" t="s">
        <v>36</v>
      </c>
      <c r="M26" s="218" t="s">
        <v>36</v>
      </c>
      <c r="N26" s="218" t="s">
        <v>36</v>
      </c>
      <c r="O26" s="218" t="s">
        <v>36</v>
      </c>
      <c r="P26" s="218" t="s">
        <v>36</v>
      </c>
      <c r="Q26" s="217" t="s">
        <v>168</v>
      </c>
      <c r="R26" s="217" t="s">
        <v>168</v>
      </c>
      <c r="S26" s="217" t="s">
        <v>168</v>
      </c>
      <c r="T26" s="228" t="s">
        <v>168</v>
      </c>
      <c r="U26" s="198"/>
      <c r="V26" s="696"/>
      <c r="W26" s="263"/>
      <c r="X26" s="21">
        <v>2</v>
      </c>
      <c r="Y26" s="67" t="s">
        <v>80</v>
      </c>
      <c r="Z26" s="24" t="s">
        <v>80</v>
      </c>
      <c r="AA26" s="24" t="s">
        <v>80</v>
      </c>
      <c r="AB26" s="24" t="s">
        <v>80</v>
      </c>
      <c r="AC26" s="24" t="s">
        <v>80</v>
      </c>
      <c r="AD26" s="24" t="s">
        <v>80</v>
      </c>
      <c r="AE26" s="24" t="s">
        <v>80</v>
      </c>
      <c r="AF26" s="24" t="s">
        <v>80</v>
      </c>
      <c r="AG26" s="24" t="s">
        <v>80</v>
      </c>
      <c r="AH26" s="23" t="s">
        <v>80</v>
      </c>
      <c r="AI26" s="23" t="s">
        <v>80</v>
      </c>
      <c r="AJ26" s="34" t="s">
        <v>110</v>
      </c>
      <c r="AK26" s="299"/>
      <c r="AL26" s="200"/>
    </row>
    <row r="27" spans="2:38" ht="22.5" customHeight="1" x14ac:dyDescent="0.4">
      <c r="B27" s="714"/>
      <c r="C27" s="196"/>
      <c r="D27" s="299"/>
      <c r="E27" s="3"/>
      <c r="F27" s="696"/>
      <c r="G27" s="263"/>
      <c r="H27" s="21">
        <v>3</v>
      </c>
      <c r="I27" s="220" t="s">
        <v>35</v>
      </c>
      <c r="J27" s="218" t="s">
        <v>35</v>
      </c>
      <c r="K27" s="218" t="s">
        <v>35</v>
      </c>
      <c r="L27" s="218" t="s">
        <v>36</v>
      </c>
      <c r="M27" s="218" t="s">
        <v>36</v>
      </c>
      <c r="N27" s="218" t="s">
        <v>36</v>
      </c>
      <c r="O27" s="218" t="s">
        <v>36</v>
      </c>
      <c r="P27" s="218" t="s">
        <v>36</v>
      </c>
      <c r="Q27" s="218" t="s">
        <v>36</v>
      </c>
      <c r="R27" s="217" t="s">
        <v>168</v>
      </c>
      <c r="S27" s="217" t="s">
        <v>168</v>
      </c>
      <c r="T27" s="228" t="s">
        <v>168</v>
      </c>
      <c r="U27" s="198"/>
      <c r="V27" s="696"/>
      <c r="W27" s="263"/>
      <c r="X27" s="21">
        <v>3</v>
      </c>
      <c r="Y27" s="66" t="s">
        <v>80</v>
      </c>
      <c r="Z27" s="24" t="s">
        <v>80</v>
      </c>
      <c r="AA27" s="24" t="s">
        <v>80</v>
      </c>
      <c r="AB27" s="24" t="s">
        <v>80</v>
      </c>
      <c r="AC27" s="24" t="s">
        <v>80</v>
      </c>
      <c r="AD27" s="24" t="s">
        <v>80</v>
      </c>
      <c r="AE27" s="24" t="s">
        <v>80</v>
      </c>
      <c r="AF27" s="24" t="s">
        <v>80</v>
      </c>
      <c r="AG27" s="24" t="s">
        <v>80</v>
      </c>
      <c r="AH27" s="23" t="s">
        <v>80</v>
      </c>
      <c r="AI27" s="23" t="s">
        <v>80</v>
      </c>
      <c r="AJ27" s="34" t="s">
        <v>80</v>
      </c>
      <c r="AK27" s="299"/>
      <c r="AL27" s="200"/>
    </row>
    <row r="28" spans="2:38" ht="22.5" customHeight="1" x14ac:dyDescent="0.4">
      <c r="B28" s="714"/>
      <c r="C28" s="196"/>
      <c r="D28" s="299"/>
      <c r="E28" s="3"/>
      <c r="F28" s="696"/>
      <c r="G28" s="264"/>
      <c r="H28" s="21">
        <v>4</v>
      </c>
      <c r="I28" s="220"/>
      <c r="J28" s="218"/>
      <c r="K28" s="218"/>
      <c r="L28" s="218"/>
      <c r="M28" s="218" t="s">
        <v>36</v>
      </c>
      <c r="N28" s="218" t="s">
        <v>36</v>
      </c>
      <c r="O28" s="218" t="s">
        <v>36</v>
      </c>
      <c r="P28" s="218" t="s">
        <v>36</v>
      </c>
      <c r="Q28" s="218" t="s">
        <v>36</v>
      </c>
      <c r="R28" s="218" t="s">
        <v>36</v>
      </c>
      <c r="S28" s="217" t="s">
        <v>168</v>
      </c>
      <c r="T28" s="228" t="s">
        <v>168</v>
      </c>
      <c r="U28" s="198"/>
      <c r="V28" s="696"/>
      <c r="W28" s="264"/>
      <c r="X28" s="21">
        <v>4</v>
      </c>
      <c r="Y28" s="26"/>
      <c r="Z28" s="24"/>
      <c r="AA28" s="24"/>
      <c r="AB28" s="24"/>
      <c r="AC28" s="24" t="s">
        <v>80</v>
      </c>
      <c r="AD28" s="24" t="s">
        <v>80</v>
      </c>
      <c r="AE28" s="24" t="s">
        <v>80</v>
      </c>
      <c r="AF28" s="24" t="s">
        <v>80</v>
      </c>
      <c r="AG28" s="24" t="s">
        <v>80</v>
      </c>
      <c r="AH28" s="24" t="s">
        <v>80</v>
      </c>
      <c r="AI28" s="24" t="s">
        <v>80</v>
      </c>
      <c r="AJ28" s="34" t="s">
        <v>80</v>
      </c>
      <c r="AK28" s="299"/>
      <c r="AL28" s="200"/>
    </row>
    <row r="29" spans="2:38" ht="22.5" customHeight="1" x14ac:dyDescent="0.4">
      <c r="B29" s="714"/>
      <c r="C29" s="196"/>
      <c r="D29" s="299"/>
      <c r="E29" s="3"/>
      <c r="F29" s="696"/>
      <c r="G29" s="264" t="s">
        <v>37</v>
      </c>
      <c r="H29" s="21">
        <v>5</v>
      </c>
      <c r="I29" s="220"/>
      <c r="J29" s="218"/>
      <c r="K29" s="218"/>
      <c r="L29" s="218"/>
      <c r="M29" s="218" t="s">
        <v>35</v>
      </c>
      <c r="N29" s="218" t="s">
        <v>36</v>
      </c>
      <c r="O29" s="218" t="s">
        <v>36</v>
      </c>
      <c r="P29" s="218" t="s">
        <v>36</v>
      </c>
      <c r="Q29" s="218" t="s">
        <v>36</v>
      </c>
      <c r="R29" s="218" t="s">
        <v>36</v>
      </c>
      <c r="S29" s="218" t="s">
        <v>36</v>
      </c>
      <c r="T29" s="228" t="s">
        <v>168</v>
      </c>
      <c r="U29" s="198"/>
      <c r="V29" s="696"/>
      <c r="W29" s="264" t="s">
        <v>37</v>
      </c>
      <c r="X29" s="21">
        <v>5</v>
      </c>
      <c r="Y29" s="26"/>
      <c r="Z29" s="24"/>
      <c r="AA29" s="24"/>
      <c r="AB29" s="24"/>
      <c r="AC29" s="24" t="s">
        <v>80</v>
      </c>
      <c r="AD29" s="24" t="s">
        <v>80</v>
      </c>
      <c r="AE29" s="24" t="s">
        <v>80</v>
      </c>
      <c r="AF29" s="24" t="s">
        <v>80</v>
      </c>
      <c r="AG29" s="24" t="s">
        <v>80</v>
      </c>
      <c r="AH29" s="24" t="s">
        <v>80</v>
      </c>
      <c r="AI29" s="24" t="s">
        <v>80</v>
      </c>
      <c r="AJ29" s="25" t="s">
        <v>80</v>
      </c>
      <c r="AK29" s="299"/>
      <c r="AL29" s="200"/>
    </row>
    <row r="30" spans="2:38" ht="22.5" customHeight="1" x14ac:dyDescent="0.4">
      <c r="B30" s="714"/>
      <c r="C30" s="196"/>
      <c r="D30" s="299"/>
      <c r="E30" s="3"/>
      <c r="F30" s="696"/>
      <c r="G30" s="264" t="str">
        <f>IF(G19="-","-",G19+1)</f>
        <v>-</v>
      </c>
      <c r="H30" s="21">
        <v>6</v>
      </c>
      <c r="I30" s="220"/>
      <c r="J30" s="218"/>
      <c r="K30" s="218"/>
      <c r="L30" s="218"/>
      <c r="M30" s="218" t="s">
        <v>35</v>
      </c>
      <c r="N30" s="218" t="s">
        <v>35</v>
      </c>
      <c r="O30" s="218" t="s">
        <v>36</v>
      </c>
      <c r="P30" s="218" t="s">
        <v>36</v>
      </c>
      <c r="Q30" s="218" t="s">
        <v>36</v>
      </c>
      <c r="R30" s="218" t="s">
        <v>36</v>
      </c>
      <c r="S30" s="218" t="s">
        <v>36</v>
      </c>
      <c r="T30" s="294" t="s">
        <v>36</v>
      </c>
      <c r="U30" s="198"/>
      <c r="V30" s="696"/>
      <c r="W30" s="264" t="str">
        <f>IF(W19="-","-",W19+1)</f>
        <v>-</v>
      </c>
      <c r="X30" s="21">
        <v>6</v>
      </c>
      <c r="Y30" s="26"/>
      <c r="Z30" s="24"/>
      <c r="AA30" s="24"/>
      <c r="AB30" s="24"/>
      <c r="AC30" s="24" t="s">
        <v>80</v>
      </c>
      <c r="AD30" s="24" t="s">
        <v>80</v>
      </c>
      <c r="AE30" s="24" t="s">
        <v>80</v>
      </c>
      <c r="AF30" s="24" t="s">
        <v>80</v>
      </c>
      <c r="AG30" s="24" t="s">
        <v>80</v>
      </c>
      <c r="AH30" s="24" t="s">
        <v>80</v>
      </c>
      <c r="AI30" s="24" t="s">
        <v>80</v>
      </c>
      <c r="AJ30" s="25" t="s">
        <v>80</v>
      </c>
      <c r="AK30" s="299"/>
      <c r="AL30" s="200"/>
    </row>
    <row r="31" spans="2:38" ht="22.5" customHeight="1" x14ac:dyDescent="0.4">
      <c r="B31" s="714"/>
      <c r="C31" s="196"/>
      <c r="D31" s="299"/>
      <c r="E31" s="3"/>
      <c r="F31" s="696"/>
      <c r="G31" s="264" t="s">
        <v>34</v>
      </c>
      <c r="H31" s="21">
        <v>7</v>
      </c>
      <c r="I31" s="220"/>
      <c r="J31" s="218"/>
      <c r="K31" s="218"/>
      <c r="L31" s="218"/>
      <c r="M31" s="218" t="s">
        <v>35</v>
      </c>
      <c r="N31" s="218" t="s">
        <v>35</v>
      </c>
      <c r="O31" s="218" t="s">
        <v>35</v>
      </c>
      <c r="P31" s="218" t="s">
        <v>36</v>
      </c>
      <c r="Q31" s="218" t="s">
        <v>36</v>
      </c>
      <c r="R31" s="218" t="s">
        <v>36</v>
      </c>
      <c r="S31" s="218" t="s">
        <v>36</v>
      </c>
      <c r="T31" s="219" t="s">
        <v>36</v>
      </c>
      <c r="U31" s="198"/>
      <c r="V31" s="696"/>
      <c r="W31" s="264" t="s">
        <v>4</v>
      </c>
      <c r="X31" s="21">
        <v>7</v>
      </c>
      <c r="Y31" s="26"/>
      <c r="Z31" s="24"/>
      <c r="AA31" s="24"/>
      <c r="AB31" s="24"/>
      <c r="AC31" s="24" t="s">
        <v>80</v>
      </c>
      <c r="AD31" s="24" t="s">
        <v>80</v>
      </c>
      <c r="AE31" s="24" t="s">
        <v>80</v>
      </c>
      <c r="AF31" s="24" t="s">
        <v>80</v>
      </c>
      <c r="AG31" s="24" t="s">
        <v>80</v>
      </c>
      <c r="AH31" s="24" t="s">
        <v>80</v>
      </c>
      <c r="AI31" s="24" t="s">
        <v>80</v>
      </c>
      <c r="AJ31" s="25" t="s">
        <v>80</v>
      </c>
      <c r="AK31" s="299"/>
      <c r="AL31" s="200"/>
    </row>
    <row r="32" spans="2:38" ht="22.5" customHeight="1" x14ac:dyDescent="0.4">
      <c r="B32" s="714"/>
      <c r="C32" s="196"/>
      <c r="D32" s="299"/>
      <c r="E32" s="3"/>
      <c r="F32" s="696"/>
      <c r="G32" s="264"/>
      <c r="H32" s="21">
        <v>8</v>
      </c>
      <c r="I32" s="220"/>
      <c r="J32" s="218"/>
      <c r="K32" s="218"/>
      <c r="L32" s="218"/>
      <c r="M32" s="218" t="s">
        <v>35</v>
      </c>
      <c r="N32" s="218" t="s">
        <v>35</v>
      </c>
      <c r="O32" s="218" t="s">
        <v>35</v>
      </c>
      <c r="P32" s="218" t="s">
        <v>35</v>
      </c>
      <c r="Q32" s="218" t="s">
        <v>36</v>
      </c>
      <c r="R32" s="218" t="s">
        <v>36</v>
      </c>
      <c r="S32" s="218" t="s">
        <v>36</v>
      </c>
      <c r="T32" s="219" t="s">
        <v>36</v>
      </c>
      <c r="U32" s="198"/>
      <c r="V32" s="696"/>
      <c r="W32" s="264"/>
      <c r="X32" s="21">
        <v>8</v>
      </c>
      <c r="Y32" s="26"/>
      <c r="Z32" s="24"/>
      <c r="AA32" s="24"/>
      <c r="AB32" s="24"/>
      <c r="AC32" s="24" t="s">
        <v>80</v>
      </c>
      <c r="AD32" s="24" t="s">
        <v>80</v>
      </c>
      <c r="AE32" s="24" t="s">
        <v>80</v>
      </c>
      <c r="AF32" s="24" t="s">
        <v>80</v>
      </c>
      <c r="AG32" s="24" t="s">
        <v>80</v>
      </c>
      <c r="AH32" s="24" t="s">
        <v>80</v>
      </c>
      <c r="AI32" s="24" t="s">
        <v>80</v>
      </c>
      <c r="AJ32" s="25" t="s">
        <v>80</v>
      </c>
      <c r="AK32" s="299"/>
      <c r="AL32" s="200"/>
    </row>
    <row r="33" spans="2:46" ht="22.5" customHeight="1" x14ac:dyDescent="0.4">
      <c r="B33" s="714"/>
      <c r="C33" s="196"/>
      <c r="D33" s="299"/>
      <c r="E33" s="3"/>
      <c r="F33" s="696"/>
      <c r="G33" s="264"/>
      <c r="H33" s="21">
        <v>9</v>
      </c>
      <c r="I33" s="220"/>
      <c r="J33" s="218"/>
      <c r="K33" s="218"/>
      <c r="L33" s="218"/>
      <c r="M33" s="218" t="s">
        <v>35</v>
      </c>
      <c r="N33" s="218" t="s">
        <v>35</v>
      </c>
      <c r="O33" s="218" t="s">
        <v>35</v>
      </c>
      <c r="P33" s="218" t="s">
        <v>35</v>
      </c>
      <c r="Q33" s="218" t="s">
        <v>35</v>
      </c>
      <c r="R33" s="218" t="s">
        <v>36</v>
      </c>
      <c r="S33" s="218" t="s">
        <v>36</v>
      </c>
      <c r="T33" s="219" t="s">
        <v>36</v>
      </c>
      <c r="U33" s="198"/>
      <c r="V33" s="696"/>
      <c r="W33" s="264"/>
      <c r="X33" s="21">
        <v>9</v>
      </c>
      <c r="Y33" s="26"/>
      <c r="Z33" s="24"/>
      <c r="AA33" s="24"/>
      <c r="AB33" s="24"/>
      <c r="AC33" s="24" t="s">
        <v>80</v>
      </c>
      <c r="AD33" s="24" t="s">
        <v>80</v>
      </c>
      <c r="AE33" s="24" t="s">
        <v>80</v>
      </c>
      <c r="AF33" s="24" t="s">
        <v>80</v>
      </c>
      <c r="AG33" s="24" t="s">
        <v>80</v>
      </c>
      <c r="AH33" s="24" t="s">
        <v>80</v>
      </c>
      <c r="AI33" s="24" t="s">
        <v>80</v>
      </c>
      <c r="AJ33" s="25" t="s">
        <v>80</v>
      </c>
      <c r="AK33" s="299"/>
      <c r="AL33" s="200"/>
    </row>
    <row r="34" spans="2:46" ht="22.5" customHeight="1" x14ac:dyDescent="0.4">
      <c r="B34" s="714"/>
      <c r="C34" s="196"/>
      <c r="D34" s="299"/>
      <c r="E34" s="3"/>
      <c r="F34" s="696"/>
      <c r="G34" s="264"/>
      <c r="H34" s="21">
        <v>10</v>
      </c>
      <c r="I34" s="220"/>
      <c r="J34" s="218"/>
      <c r="K34" s="218"/>
      <c r="L34" s="218"/>
      <c r="M34" s="218" t="s">
        <v>35</v>
      </c>
      <c r="N34" s="218" t="s">
        <v>35</v>
      </c>
      <c r="O34" s="218" t="s">
        <v>35</v>
      </c>
      <c r="P34" s="218" t="s">
        <v>35</v>
      </c>
      <c r="Q34" s="218" t="s">
        <v>35</v>
      </c>
      <c r="R34" s="218" t="s">
        <v>35</v>
      </c>
      <c r="S34" s="218" t="s">
        <v>36</v>
      </c>
      <c r="T34" s="219" t="s">
        <v>36</v>
      </c>
      <c r="U34" s="198"/>
      <c r="V34" s="696"/>
      <c r="W34" s="264"/>
      <c r="X34" s="21">
        <v>10</v>
      </c>
      <c r="Y34" s="26"/>
      <c r="Z34" s="24"/>
      <c r="AA34" s="24"/>
      <c r="AB34" s="24"/>
      <c r="AC34" s="24" t="s">
        <v>80</v>
      </c>
      <c r="AD34" s="24" t="s">
        <v>80</v>
      </c>
      <c r="AE34" s="24" t="s">
        <v>80</v>
      </c>
      <c r="AF34" s="24" t="s">
        <v>80</v>
      </c>
      <c r="AG34" s="24" t="s">
        <v>80</v>
      </c>
      <c r="AH34" s="24" t="s">
        <v>80</v>
      </c>
      <c r="AI34" s="24" t="s">
        <v>80</v>
      </c>
      <c r="AJ34" s="25" t="s">
        <v>80</v>
      </c>
      <c r="AK34" s="299"/>
      <c r="AL34" s="200"/>
    </row>
    <row r="35" spans="2:46" ht="22.5" customHeight="1" x14ac:dyDescent="0.4">
      <c r="B35" s="714"/>
      <c r="C35" s="196"/>
      <c r="D35" s="299"/>
      <c r="E35" s="3"/>
      <c r="F35" s="696"/>
      <c r="G35" s="264"/>
      <c r="H35" s="21">
        <v>11</v>
      </c>
      <c r="I35" s="220"/>
      <c r="J35" s="218"/>
      <c r="K35" s="218"/>
      <c r="L35" s="218"/>
      <c r="M35" s="218" t="s">
        <v>35</v>
      </c>
      <c r="N35" s="218" t="s">
        <v>35</v>
      </c>
      <c r="O35" s="218" t="s">
        <v>35</v>
      </c>
      <c r="P35" s="218" t="s">
        <v>35</v>
      </c>
      <c r="Q35" s="218" t="s">
        <v>35</v>
      </c>
      <c r="R35" s="218" t="s">
        <v>35</v>
      </c>
      <c r="S35" s="218" t="s">
        <v>35</v>
      </c>
      <c r="T35" s="219" t="s">
        <v>36</v>
      </c>
      <c r="U35" s="198"/>
      <c r="V35" s="696"/>
      <c r="W35" s="264"/>
      <c r="X35" s="21">
        <v>11</v>
      </c>
      <c r="Y35" s="26"/>
      <c r="Z35" s="24"/>
      <c r="AA35" s="24"/>
      <c r="AB35" s="24"/>
      <c r="AC35" s="24" t="s">
        <v>80</v>
      </c>
      <c r="AD35" s="24" t="s">
        <v>80</v>
      </c>
      <c r="AE35" s="24" t="s">
        <v>80</v>
      </c>
      <c r="AF35" s="24" t="s">
        <v>80</v>
      </c>
      <c r="AG35" s="24" t="s">
        <v>80</v>
      </c>
      <c r="AH35" s="24" t="s">
        <v>80</v>
      </c>
      <c r="AI35" s="24" t="s">
        <v>80</v>
      </c>
      <c r="AJ35" s="25" t="s">
        <v>80</v>
      </c>
      <c r="AK35" s="299"/>
      <c r="AL35" s="200"/>
    </row>
    <row r="36" spans="2:46" ht="22.5" customHeight="1" thickBot="1" x14ac:dyDescent="0.45">
      <c r="B36" s="714"/>
      <c r="C36" s="196"/>
      <c r="D36" s="299"/>
      <c r="E36" s="3"/>
      <c r="F36" s="696"/>
      <c r="G36" s="266"/>
      <c r="H36" s="15">
        <v>12</v>
      </c>
      <c r="I36" s="221"/>
      <c r="J36" s="222"/>
      <c r="K36" s="222"/>
      <c r="L36" s="222"/>
      <c r="M36" s="222" t="s">
        <v>35</v>
      </c>
      <c r="N36" s="222" t="s">
        <v>35</v>
      </c>
      <c r="O36" s="222" t="s">
        <v>35</v>
      </c>
      <c r="P36" s="222" t="s">
        <v>35</v>
      </c>
      <c r="Q36" s="222" t="s">
        <v>35</v>
      </c>
      <c r="R36" s="222" t="s">
        <v>35</v>
      </c>
      <c r="S36" s="222" t="s">
        <v>35</v>
      </c>
      <c r="T36" s="229" t="s">
        <v>35</v>
      </c>
      <c r="U36" s="198"/>
      <c r="V36" s="696"/>
      <c r="W36" s="266"/>
      <c r="X36" s="15">
        <v>12</v>
      </c>
      <c r="Y36" s="27"/>
      <c r="Z36" s="28"/>
      <c r="AA36" s="28"/>
      <c r="AB36" s="28"/>
      <c r="AC36" s="28" t="s">
        <v>80</v>
      </c>
      <c r="AD36" s="28" t="s">
        <v>80</v>
      </c>
      <c r="AE36" s="28" t="s">
        <v>80</v>
      </c>
      <c r="AF36" s="28" t="s">
        <v>80</v>
      </c>
      <c r="AG36" s="28" t="s">
        <v>80</v>
      </c>
      <c r="AH36" s="28" t="s">
        <v>80</v>
      </c>
      <c r="AI36" s="28" t="s">
        <v>80</v>
      </c>
      <c r="AJ36" s="35" t="s">
        <v>80</v>
      </c>
      <c r="AK36" s="299"/>
      <c r="AL36" s="200"/>
    </row>
    <row r="37" spans="2:46" ht="22.5" customHeight="1" x14ac:dyDescent="0.4">
      <c r="B37" s="714"/>
      <c r="C37" s="196"/>
      <c r="D37" s="299"/>
      <c r="E37" s="3"/>
      <c r="F37" s="696"/>
      <c r="G37" s="267" t="s">
        <v>37</v>
      </c>
      <c r="H37" s="16">
        <v>1</v>
      </c>
      <c r="I37" s="225"/>
      <c r="J37" s="214"/>
      <c r="K37" s="214"/>
      <c r="L37" s="214"/>
      <c r="M37" s="214" t="s">
        <v>35</v>
      </c>
      <c r="N37" s="214" t="s">
        <v>35</v>
      </c>
      <c r="O37" s="214" t="s">
        <v>35</v>
      </c>
      <c r="P37" s="214" t="s">
        <v>35</v>
      </c>
      <c r="Q37" s="214" t="s">
        <v>35</v>
      </c>
      <c r="R37" s="214" t="s">
        <v>35</v>
      </c>
      <c r="S37" s="214" t="s">
        <v>35</v>
      </c>
      <c r="T37" s="215" t="s">
        <v>35</v>
      </c>
      <c r="U37" s="198"/>
      <c r="V37" s="696"/>
      <c r="W37" s="267" t="s">
        <v>37</v>
      </c>
      <c r="X37" s="16">
        <v>1</v>
      </c>
      <c r="Y37" s="31"/>
      <c r="Z37" s="18"/>
      <c r="AA37" s="18"/>
      <c r="AB37" s="18"/>
      <c r="AC37" s="18" t="s">
        <v>80</v>
      </c>
      <c r="AD37" s="18" t="s">
        <v>80</v>
      </c>
      <c r="AE37" s="18" t="s">
        <v>80</v>
      </c>
      <c r="AF37" s="18" t="s">
        <v>80</v>
      </c>
      <c r="AG37" s="18" t="s">
        <v>80</v>
      </c>
      <c r="AH37" s="18" t="s">
        <v>80</v>
      </c>
      <c r="AI37" s="18" t="s">
        <v>80</v>
      </c>
      <c r="AJ37" s="19" t="s">
        <v>80</v>
      </c>
      <c r="AK37" s="299"/>
      <c r="AL37" s="200"/>
    </row>
    <row r="38" spans="2:46" ht="22.5" customHeight="1" x14ac:dyDescent="0.4">
      <c r="B38" s="714"/>
      <c r="C38" s="196"/>
      <c r="D38" s="299"/>
      <c r="E38" s="3"/>
      <c r="F38" s="696"/>
      <c r="G38" s="264" t="str">
        <f>IF(G30="-","-",G30+1)</f>
        <v>-</v>
      </c>
      <c r="H38" s="21">
        <v>2</v>
      </c>
      <c r="I38" s="220"/>
      <c r="J38" s="218"/>
      <c r="K38" s="218"/>
      <c r="L38" s="218"/>
      <c r="M38" s="218" t="s">
        <v>35</v>
      </c>
      <c r="N38" s="218" t="s">
        <v>35</v>
      </c>
      <c r="O38" s="218" t="s">
        <v>35</v>
      </c>
      <c r="P38" s="218" t="s">
        <v>35</v>
      </c>
      <c r="Q38" s="218" t="s">
        <v>35</v>
      </c>
      <c r="R38" s="218" t="s">
        <v>35</v>
      </c>
      <c r="S38" s="218" t="s">
        <v>35</v>
      </c>
      <c r="T38" s="219" t="s">
        <v>35</v>
      </c>
      <c r="U38" s="198"/>
      <c r="V38" s="696"/>
      <c r="W38" s="264" t="str">
        <f>IF(W30="-","-",W30+1)</f>
        <v>-</v>
      </c>
      <c r="X38" s="21">
        <v>2</v>
      </c>
      <c r="Y38" s="26"/>
      <c r="Z38" s="24"/>
      <c r="AA38" s="24"/>
      <c r="AB38" s="24"/>
      <c r="AC38" s="24" t="s">
        <v>80</v>
      </c>
      <c r="AD38" s="24" t="s">
        <v>80</v>
      </c>
      <c r="AE38" s="24" t="s">
        <v>80</v>
      </c>
      <c r="AF38" s="24" t="s">
        <v>80</v>
      </c>
      <c r="AG38" s="24" t="s">
        <v>80</v>
      </c>
      <c r="AH38" s="24" t="s">
        <v>80</v>
      </c>
      <c r="AI38" s="24" t="s">
        <v>80</v>
      </c>
      <c r="AJ38" s="25" t="s">
        <v>80</v>
      </c>
      <c r="AK38" s="299"/>
      <c r="AL38" s="200"/>
    </row>
    <row r="39" spans="2:46" ht="22.5" customHeight="1" thickBot="1" x14ac:dyDescent="0.45">
      <c r="B39" s="715"/>
      <c r="C39" s="202"/>
      <c r="D39" s="302"/>
      <c r="E39" s="4"/>
      <c r="F39" s="697"/>
      <c r="G39" s="266" t="s">
        <v>34</v>
      </c>
      <c r="H39" s="15">
        <v>3</v>
      </c>
      <c r="I39" s="221"/>
      <c r="J39" s="222"/>
      <c r="K39" s="222"/>
      <c r="L39" s="222"/>
      <c r="M39" s="222" t="s">
        <v>35</v>
      </c>
      <c r="N39" s="222" t="s">
        <v>35</v>
      </c>
      <c r="O39" s="222" t="s">
        <v>35</v>
      </c>
      <c r="P39" s="222" t="s">
        <v>35</v>
      </c>
      <c r="Q39" s="222" t="s">
        <v>35</v>
      </c>
      <c r="R39" s="222" t="s">
        <v>35</v>
      </c>
      <c r="S39" s="222" t="s">
        <v>35</v>
      </c>
      <c r="T39" s="229" t="s">
        <v>35</v>
      </c>
      <c r="U39" s="203"/>
      <c r="V39" s="697"/>
      <c r="W39" s="266" t="s">
        <v>4</v>
      </c>
      <c r="X39" s="15">
        <v>3</v>
      </c>
      <c r="Y39" s="27"/>
      <c r="Z39" s="28"/>
      <c r="AA39" s="28"/>
      <c r="AB39" s="28"/>
      <c r="AC39" s="28" t="s">
        <v>80</v>
      </c>
      <c r="AD39" s="28" t="s">
        <v>80</v>
      </c>
      <c r="AE39" s="28" t="s">
        <v>80</v>
      </c>
      <c r="AF39" s="28" t="s">
        <v>80</v>
      </c>
      <c r="AG39" s="28" t="s">
        <v>80</v>
      </c>
      <c r="AH39" s="28" t="s">
        <v>80</v>
      </c>
      <c r="AI39" s="28" t="s">
        <v>80</v>
      </c>
      <c r="AJ39" s="35" t="s">
        <v>80</v>
      </c>
      <c r="AK39" s="302"/>
      <c r="AL39" s="204"/>
    </row>
    <row r="40" spans="2:46" ht="22.5" customHeight="1" thickBot="1" x14ac:dyDescent="0.45">
      <c r="B40" s="240"/>
      <c r="C40" s="196"/>
      <c r="D40" s="302"/>
      <c r="E40" s="3"/>
      <c r="F40" s="254"/>
      <c r="G40" s="255"/>
      <c r="H40" s="201"/>
      <c r="I40" s="256"/>
      <c r="J40" s="256"/>
      <c r="K40" s="256"/>
      <c r="L40" s="256"/>
      <c r="M40" s="256"/>
      <c r="N40" s="256"/>
      <c r="O40" s="256"/>
      <c r="P40" s="256"/>
      <c r="Q40" s="256"/>
      <c r="R40" s="256"/>
      <c r="S40" s="256"/>
      <c r="T40" s="256"/>
      <c r="U40" s="198"/>
      <c r="V40" s="254"/>
      <c r="W40" s="255"/>
      <c r="X40" s="201"/>
      <c r="Y40" s="257"/>
      <c r="Z40" s="257"/>
      <c r="AA40" s="257"/>
      <c r="AB40" s="257"/>
      <c r="AC40" s="257"/>
      <c r="AD40" s="257"/>
      <c r="AE40" s="257"/>
      <c r="AF40" s="257"/>
      <c r="AG40" s="257"/>
      <c r="AH40" s="257"/>
      <c r="AI40" s="257"/>
      <c r="AJ40" s="257"/>
      <c r="AK40" s="299"/>
      <c r="AL40" s="200"/>
    </row>
    <row r="41" spans="2:46" ht="22.5" customHeight="1" thickBot="1" x14ac:dyDescent="0.45">
      <c r="B41" s="713" t="s">
        <v>163</v>
      </c>
      <c r="C41" s="193"/>
      <c r="D41" s="212" t="s">
        <v>160</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194"/>
      <c r="AE41" s="194"/>
      <c r="AF41" s="194"/>
      <c r="AG41" s="194"/>
      <c r="AH41" s="194"/>
      <c r="AI41" s="194"/>
      <c r="AJ41" s="194"/>
      <c r="AK41" s="305"/>
      <c r="AL41" s="195"/>
    </row>
    <row r="42" spans="2:46" ht="45.75" customHeight="1" thickBot="1" x14ac:dyDescent="0.45">
      <c r="B42" s="714"/>
      <c r="C42" s="196"/>
      <c r="D42" s="297"/>
      <c r="E42" s="197"/>
      <c r="F42" s="701" t="s">
        <v>169</v>
      </c>
      <c r="G42" s="702"/>
      <c r="H42" s="702"/>
      <c r="I42" s="702"/>
      <c r="J42" s="702"/>
      <c r="K42" s="702"/>
      <c r="L42" s="716"/>
      <c r="M42" s="76" t="s">
        <v>37</v>
      </c>
      <c r="N42" s="75"/>
      <c r="O42" s="77" t="s">
        <v>4</v>
      </c>
      <c r="P42" s="75"/>
      <c r="Q42" s="78" t="s">
        <v>39</v>
      </c>
      <c r="R42" s="3"/>
      <c r="S42" s="3"/>
      <c r="T42" s="3"/>
      <c r="U42" s="198"/>
      <c r="V42" s="698" t="s">
        <v>113</v>
      </c>
      <c r="W42" s="699"/>
      <c r="X42" s="699"/>
      <c r="Y42" s="699"/>
      <c r="Z42" s="699"/>
      <c r="AA42" s="700"/>
      <c r="AB42" s="76" t="s">
        <v>37</v>
      </c>
      <c r="AC42" s="75"/>
      <c r="AD42" s="77" t="s">
        <v>4</v>
      </c>
      <c r="AE42" s="75"/>
      <c r="AF42" s="78" t="s">
        <v>39</v>
      </c>
      <c r="AG42" s="3"/>
      <c r="AH42" s="3"/>
      <c r="AI42" s="3"/>
      <c r="AJ42" s="198"/>
      <c r="AK42" s="306"/>
      <c r="AL42" s="199"/>
    </row>
    <row r="43" spans="2:46" ht="45.75" customHeight="1" thickBot="1" x14ac:dyDescent="0.45">
      <c r="B43" s="714"/>
      <c r="C43" s="196"/>
      <c r="D43" s="298" t="str">
        <f>IF(D42="","",INDEX('※削除不可（９データ）'!$B$3:$B$37,MATCH(D42,'※削除不可（９データ）'!$A$3:$A$37,1)))</f>
        <v/>
      </c>
      <c r="E43" s="197"/>
      <c r="F43" s="701" t="s">
        <v>197</v>
      </c>
      <c r="G43" s="702"/>
      <c r="H43" s="702"/>
      <c r="I43" s="702"/>
      <c r="J43" s="702"/>
      <c r="K43" s="702"/>
      <c r="L43" s="703"/>
      <c r="M43" s="75"/>
      <c r="N43" s="273" t="s">
        <v>112</v>
      </c>
      <c r="O43" s="710" t="str">
        <f>IF(M43="","-",IF(M43=D46,"〇","増加"))</f>
        <v>-</v>
      </c>
      <c r="P43" s="711"/>
      <c r="Q43" s="712"/>
      <c r="R43" s="3"/>
      <c r="S43" s="3"/>
      <c r="T43" s="3"/>
      <c r="U43" s="198"/>
      <c r="V43" s="698" t="s">
        <v>200</v>
      </c>
      <c r="W43" s="699"/>
      <c r="X43" s="699"/>
      <c r="Y43" s="699"/>
      <c r="Z43" s="699"/>
      <c r="AA43" s="700"/>
      <c r="AB43" s="75"/>
      <c r="AC43" s="273" t="s">
        <v>112</v>
      </c>
      <c r="AD43" s="710" t="str">
        <f>IF(AB43="","-",IF(AB43=D46,"〇","×"))</f>
        <v>-</v>
      </c>
      <c r="AE43" s="711"/>
      <c r="AF43" s="712"/>
      <c r="AG43" s="3"/>
      <c r="AH43" s="3"/>
      <c r="AI43" s="3"/>
      <c r="AJ43" s="198"/>
      <c r="AK43" s="306"/>
      <c r="AL43" s="199"/>
    </row>
    <row r="44" spans="2:46" ht="22.5" customHeight="1" thickBot="1" x14ac:dyDescent="0.45">
      <c r="B44" s="714"/>
      <c r="C44" s="196"/>
      <c r="D44" s="299"/>
      <c r="E44" s="3"/>
      <c r="F44" s="81"/>
      <c r="G44" s="81"/>
      <c r="H44" s="3"/>
      <c r="I44" s="3"/>
      <c r="J44" s="3"/>
      <c r="K44" s="3"/>
      <c r="L44" s="3"/>
      <c r="M44" s="3"/>
      <c r="N44" s="3"/>
      <c r="O44" s="3"/>
      <c r="P44" s="3"/>
      <c r="Q44" s="3"/>
      <c r="R44" s="3"/>
      <c r="S44" s="3"/>
      <c r="T44" s="3"/>
      <c r="U44" s="3"/>
      <c r="V44" s="81"/>
      <c r="W44" s="81"/>
      <c r="X44" s="3"/>
      <c r="Y44" s="3"/>
      <c r="Z44" s="3"/>
      <c r="AA44" s="3"/>
      <c r="AB44" s="3"/>
      <c r="AC44" s="3"/>
      <c r="AD44" s="3"/>
      <c r="AE44" s="3"/>
      <c r="AF44" s="3"/>
      <c r="AG44" s="3"/>
      <c r="AH44" s="3"/>
      <c r="AI44" s="3"/>
      <c r="AJ44" s="3"/>
      <c r="AK44" s="299"/>
      <c r="AL44" s="200"/>
      <c r="AM44" s="3"/>
      <c r="AN44" s="3"/>
      <c r="AO44" s="3"/>
      <c r="AP44" s="3"/>
      <c r="AQ44" s="3"/>
      <c r="AR44" s="3"/>
      <c r="AS44" s="3"/>
      <c r="AT44" s="3"/>
    </row>
    <row r="45" spans="2:46" ht="45.75" customHeight="1" x14ac:dyDescent="0.4">
      <c r="B45" s="714"/>
      <c r="C45" s="196"/>
      <c r="D45" s="300" t="s">
        <v>105</v>
      </c>
      <c r="E45" s="3"/>
      <c r="F45" s="704"/>
      <c r="G45" s="705"/>
      <c r="H45" s="706"/>
      <c r="I45" s="71" t="s">
        <v>3</v>
      </c>
      <c r="J45" s="72" t="str">
        <f>IF($N42="","-",$N42)</f>
        <v>-</v>
      </c>
      <c r="K45" s="71" t="s">
        <v>4</v>
      </c>
      <c r="L45" s="692" t="s">
        <v>111</v>
      </c>
      <c r="M45" s="692"/>
      <c r="N45" s="692"/>
      <c r="O45" s="692"/>
      <c r="P45" s="692"/>
      <c r="Q45" s="692"/>
      <c r="R45" s="692"/>
      <c r="S45" s="692"/>
      <c r="T45" s="693"/>
      <c r="U45" s="198"/>
      <c r="V45" s="704"/>
      <c r="W45" s="705"/>
      <c r="X45" s="706"/>
      <c r="Y45" s="71" t="s">
        <v>3</v>
      </c>
      <c r="Z45" s="72" t="str">
        <f>IF($AC42="","-",$AC42)</f>
        <v>-</v>
      </c>
      <c r="AA45" s="71" t="s">
        <v>4</v>
      </c>
      <c r="AB45" s="692" t="s">
        <v>79</v>
      </c>
      <c r="AC45" s="692"/>
      <c r="AD45" s="692"/>
      <c r="AE45" s="692"/>
      <c r="AF45" s="692"/>
      <c r="AG45" s="692"/>
      <c r="AH45" s="692"/>
      <c r="AI45" s="692"/>
      <c r="AJ45" s="693"/>
      <c r="AK45" s="299"/>
      <c r="AL45" s="200"/>
    </row>
    <row r="46" spans="2:46" ht="29.25" customHeight="1" thickBot="1" x14ac:dyDescent="0.45">
      <c r="B46" s="714"/>
      <c r="C46" s="196"/>
      <c r="D46" s="301" t="str">
        <f>IF(D42="","",INDEX('※削除不可（９データ）'!$C$3:$C$37,MATCH(D42,'※削除不可（９データ）'!$A$3:$A$31,1)))</f>
        <v/>
      </c>
      <c r="E46" s="3"/>
      <c r="F46" s="694"/>
      <c r="G46" s="695"/>
      <c r="H46" s="86" t="s">
        <v>38</v>
      </c>
      <c r="I46" s="82">
        <v>1</v>
      </c>
      <c r="J46" s="83">
        <v>2</v>
      </c>
      <c r="K46" s="84">
        <v>3</v>
      </c>
      <c r="L46" s="84">
        <v>4</v>
      </c>
      <c r="M46" s="84">
        <v>5</v>
      </c>
      <c r="N46" s="84">
        <v>6</v>
      </c>
      <c r="O46" s="84">
        <v>7</v>
      </c>
      <c r="P46" s="84">
        <v>8</v>
      </c>
      <c r="Q46" s="84">
        <v>9</v>
      </c>
      <c r="R46" s="84">
        <v>10</v>
      </c>
      <c r="S46" s="84">
        <v>11</v>
      </c>
      <c r="T46" s="85">
        <v>12</v>
      </c>
      <c r="U46" s="201"/>
      <c r="V46" s="694"/>
      <c r="W46" s="695"/>
      <c r="X46" s="86" t="s">
        <v>38</v>
      </c>
      <c r="Y46" s="82">
        <v>1</v>
      </c>
      <c r="Z46" s="83">
        <v>2</v>
      </c>
      <c r="AA46" s="84">
        <v>3</v>
      </c>
      <c r="AB46" s="84">
        <v>4</v>
      </c>
      <c r="AC46" s="84">
        <v>5</v>
      </c>
      <c r="AD46" s="84">
        <v>6</v>
      </c>
      <c r="AE46" s="84">
        <v>7</v>
      </c>
      <c r="AF46" s="84">
        <v>8</v>
      </c>
      <c r="AG46" s="84">
        <v>9</v>
      </c>
      <c r="AH46" s="84">
        <v>10</v>
      </c>
      <c r="AI46" s="84">
        <v>11</v>
      </c>
      <c r="AJ46" s="85">
        <v>12</v>
      </c>
      <c r="AK46" s="299"/>
      <c r="AL46" s="200"/>
    </row>
    <row r="47" spans="2:46" ht="26.25" customHeight="1" x14ac:dyDescent="0.4">
      <c r="B47" s="714"/>
      <c r="C47" s="196"/>
      <c r="D47" s="299"/>
      <c r="E47" s="3"/>
      <c r="F47" s="696" t="s">
        <v>115</v>
      </c>
      <c r="G47" s="262"/>
      <c r="H47" s="16">
        <v>1</v>
      </c>
      <c r="I47" s="213" t="s">
        <v>61</v>
      </c>
      <c r="J47" s="214"/>
      <c r="K47" s="214"/>
      <c r="L47" s="214"/>
      <c r="M47" s="214"/>
      <c r="N47" s="214"/>
      <c r="O47" s="214"/>
      <c r="P47" s="214"/>
      <c r="Q47" s="214"/>
      <c r="R47" s="214"/>
      <c r="S47" s="214"/>
      <c r="T47" s="215"/>
      <c r="U47" s="198"/>
      <c r="V47" s="696" t="s">
        <v>115</v>
      </c>
      <c r="W47" s="262"/>
      <c r="X47" s="16">
        <v>1</v>
      </c>
      <c r="Y47" s="17" t="s">
        <v>60</v>
      </c>
      <c r="Z47" s="18"/>
      <c r="AA47" s="18"/>
      <c r="AB47" s="18"/>
      <c r="AC47" s="18"/>
      <c r="AD47" s="18"/>
      <c r="AE47" s="18"/>
      <c r="AF47" s="18"/>
      <c r="AG47" s="18"/>
      <c r="AH47" s="18"/>
      <c r="AI47" s="18"/>
      <c r="AJ47" s="19"/>
      <c r="AK47" s="299"/>
      <c r="AL47" s="175"/>
    </row>
    <row r="48" spans="2:46" ht="22.5" customHeight="1" x14ac:dyDescent="0.4">
      <c r="B48" s="714"/>
      <c r="C48" s="196"/>
      <c r="D48" s="299"/>
      <c r="E48" s="3"/>
      <c r="F48" s="696"/>
      <c r="G48" s="263"/>
      <c r="H48" s="21">
        <v>2</v>
      </c>
      <c r="I48" s="216" t="s">
        <v>61</v>
      </c>
      <c r="J48" s="216" t="s">
        <v>61</v>
      </c>
      <c r="K48" s="218"/>
      <c r="L48" s="218"/>
      <c r="M48" s="218"/>
      <c r="N48" s="218"/>
      <c r="O48" s="218"/>
      <c r="P48" s="218"/>
      <c r="Q48" s="218"/>
      <c r="R48" s="218"/>
      <c r="S48" s="218"/>
      <c r="T48" s="219"/>
      <c r="U48" s="198"/>
      <c r="V48" s="696"/>
      <c r="W48" s="263"/>
      <c r="X48" s="21">
        <v>2</v>
      </c>
      <c r="Y48" s="22" t="s">
        <v>110</v>
      </c>
      <c r="Z48" s="23" t="s">
        <v>110</v>
      </c>
      <c r="AA48" s="24"/>
      <c r="AB48" s="24"/>
      <c r="AC48" s="24"/>
      <c r="AD48" s="24"/>
      <c r="AE48" s="24"/>
      <c r="AF48" s="24"/>
      <c r="AG48" s="24"/>
      <c r="AH48" s="24"/>
      <c r="AI48" s="24"/>
      <c r="AJ48" s="25"/>
      <c r="AK48" s="299"/>
      <c r="AL48" s="200"/>
    </row>
    <row r="49" spans="2:38" ht="33" customHeight="1" x14ac:dyDescent="0.4">
      <c r="B49" s="714"/>
      <c r="C49" s="196"/>
      <c r="D49" s="299"/>
      <c r="E49" s="3"/>
      <c r="F49" s="696"/>
      <c r="G49" s="263"/>
      <c r="H49" s="21">
        <v>3</v>
      </c>
      <c r="I49" s="216" t="s">
        <v>61</v>
      </c>
      <c r="J49" s="216" t="s">
        <v>61</v>
      </c>
      <c r="K49" s="217" t="s">
        <v>168</v>
      </c>
      <c r="L49" s="218"/>
      <c r="M49" s="218"/>
      <c r="N49" s="218"/>
      <c r="O49" s="218"/>
      <c r="P49" s="218"/>
      <c r="Q49" s="218"/>
      <c r="R49" s="218"/>
      <c r="S49" s="218"/>
      <c r="T49" s="219"/>
      <c r="U49" s="198"/>
      <c r="V49" s="696"/>
      <c r="W49" s="263"/>
      <c r="X49" s="21">
        <v>3</v>
      </c>
      <c r="Y49" s="22" t="s">
        <v>110</v>
      </c>
      <c r="Z49" s="23" t="s">
        <v>110</v>
      </c>
      <c r="AA49" s="23" t="s">
        <v>110</v>
      </c>
      <c r="AB49" s="24"/>
      <c r="AC49" s="24"/>
      <c r="AD49" s="24"/>
      <c r="AE49" s="24"/>
      <c r="AF49" s="24"/>
      <c r="AG49" s="24"/>
      <c r="AH49" s="24"/>
      <c r="AI49" s="24"/>
      <c r="AJ49" s="25"/>
      <c r="AK49" s="299"/>
      <c r="AL49" s="200"/>
    </row>
    <row r="50" spans="2:38" ht="22.5" customHeight="1" x14ac:dyDescent="0.4">
      <c r="B50" s="714"/>
      <c r="C50" s="196"/>
      <c r="D50" s="299"/>
      <c r="E50" s="3"/>
      <c r="F50" s="696"/>
      <c r="G50" s="264"/>
      <c r="H50" s="21">
        <v>4</v>
      </c>
      <c r="I50" s="216" t="s">
        <v>61</v>
      </c>
      <c r="J50" s="216" t="s">
        <v>61</v>
      </c>
      <c r="K50" s="217" t="s">
        <v>168</v>
      </c>
      <c r="L50" s="217" t="s">
        <v>168</v>
      </c>
      <c r="M50" s="218"/>
      <c r="N50" s="218"/>
      <c r="O50" s="218"/>
      <c r="P50" s="218"/>
      <c r="Q50" s="218"/>
      <c r="R50" s="218"/>
      <c r="S50" s="218"/>
      <c r="T50" s="219"/>
      <c r="U50" s="198"/>
      <c r="V50" s="696"/>
      <c r="W50" s="264"/>
      <c r="X50" s="21">
        <v>4</v>
      </c>
      <c r="Y50" s="22" t="s">
        <v>80</v>
      </c>
      <c r="Z50" s="23" t="s">
        <v>110</v>
      </c>
      <c r="AA50" s="23" t="s">
        <v>110</v>
      </c>
      <c r="AB50" s="23" t="s">
        <v>110</v>
      </c>
      <c r="AC50" s="24"/>
      <c r="AD50" s="24"/>
      <c r="AE50" s="24"/>
      <c r="AF50" s="24"/>
      <c r="AG50" s="24"/>
      <c r="AH50" s="24"/>
      <c r="AI50" s="24"/>
      <c r="AJ50" s="25"/>
      <c r="AK50" s="299"/>
      <c r="AL50" s="200"/>
    </row>
    <row r="51" spans="2:38" ht="22.5" customHeight="1" x14ac:dyDescent="0.4">
      <c r="B51" s="714"/>
      <c r="C51" s="196"/>
      <c r="D51" s="299"/>
      <c r="E51" s="3"/>
      <c r="F51" s="696"/>
      <c r="G51" s="264"/>
      <c r="H51" s="21">
        <v>5</v>
      </c>
      <c r="I51" s="216" t="s">
        <v>61</v>
      </c>
      <c r="J51" s="216" t="s">
        <v>61</v>
      </c>
      <c r="K51" s="217" t="s">
        <v>168</v>
      </c>
      <c r="L51" s="217" t="s">
        <v>168</v>
      </c>
      <c r="M51" s="217" t="s">
        <v>168</v>
      </c>
      <c r="N51" s="218"/>
      <c r="O51" s="218"/>
      <c r="P51" s="218"/>
      <c r="Q51" s="218"/>
      <c r="R51" s="218"/>
      <c r="S51" s="218"/>
      <c r="T51" s="219"/>
      <c r="U51" s="198"/>
      <c r="V51" s="696"/>
      <c r="W51" s="264"/>
      <c r="X51" s="21">
        <v>5</v>
      </c>
      <c r="Y51" s="22" t="s">
        <v>80</v>
      </c>
      <c r="Z51" s="23" t="s">
        <v>80</v>
      </c>
      <c r="AA51" s="23" t="s">
        <v>110</v>
      </c>
      <c r="AB51" s="23" t="s">
        <v>110</v>
      </c>
      <c r="AC51" s="23" t="s">
        <v>110</v>
      </c>
      <c r="AD51" s="24"/>
      <c r="AF51" s="24"/>
      <c r="AG51" s="24"/>
      <c r="AH51" s="24"/>
      <c r="AI51" s="24"/>
      <c r="AJ51" s="25"/>
      <c r="AK51" s="299"/>
      <c r="AL51" s="200"/>
    </row>
    <row r="52" spans="2:38" ht="22.5" customHeight="1" x14ac:dyDescent="0.4">
      <c r="B52" s="714"/>
      <c r="C52" s="196"/>
      <c r="D52" s="299"/>
      <c r="E52" s="3"/>
      <c r="F52" s="696"/>
      <c r="G52" s="264" t="s">
        <v>37</v>
      </c>
      <c r="H52" s="21">
        <v>6</v>
      </c>
      <c r="I52" s="216" t="s">
        <v>61</v>
      </c>
      <c r="J52" s="216" t="s">
        <v>61</v>
      </c>
      <c r="K52" s="217" t="s">
        <v>168</v>
      </c>
      <c r="L52" s="217" t="s">
        <v>168</v>
      </c>
      <c r="M52" s="217" t="s">
        <v>168</v>
      </c>
      <c r="N52" s="217" t="s">
        <v>168</v>
      </c>
      <c r="O52" s="218"/>
      <c r="P52" s="218"/>
      <c r="Q52" s="218"/>
      <c r="R52" s="218"/>
      <c r="S52" s="218"/>
      <c r="T52" s="219"/>
      <c r="U52" s="198"/>
      <c r="V52" s="696"/>
      <c r="W52" s="264" t="s">
        <v>37</v>
      </c>
      <c r="X52" s="21">
        <v>6</v>
      </c>
      <c r="Y52" s="22" t="s">
        <v>80</v>
      </c>
      <c r="Z52" s="23" t="s">
        <v>80</v>
      </c>
      <c r="AA52" s="23" t="s">
        <v>80</v>
      </c>
      <c r="AB52" s="23" t="s">
        <v>110</v>
      </c>
      <c r="AC52" s="23" t="s">
        <v>110</v>
      </c>
      <c r="AD52" s="23" t="s">
        <v>110</v>
      </c>
      <c r="AE52" s="24"/>
      <c r="AF52" s="24"/>
      <c r="AG52" s="24"/>
      <c r="AH52" s="24"/>
      <c r="AI52" s="24"/>
      <c r="AJ52" s="25"/>
      <c r="AK52" s="299"/>
      <c r="AL52" s="200"/>
    </row>
    <row r="53" spans="2:38" ht="22.5" customHeight="1" x14ac:dyDescent="0.4">
      <c r="B53" s="714"/>
      <c r="C53" s="196"/>
      <c r="D53" s="299"/>
      <c r="E53" s="3"/>
      <c r="F53" s="696"/>
      <c r="G53" s="265" t="str">
        <f>J45</f>
        <v>-</v>
      </c>
      <c r="H53" s="21">
        <v>7</v>
      </c>
      <c r="I53" s="220" t="s">
        <v>36</v>
      </c>
      <c r="J53" s="216" t="s">
        <v>61</v>
      </c>
      <c r="K53" s="217" t="s">
        <v>168</v>
      </c>
      <c r="L53" s="217" t="s">
        <v>168</v>
      </c>
      <c r="M53" s="217" t="s">
        <v>168</v>
      </c>
      <c r="N53" s="217" t="s">
        <v>168</v>
      </c>
      <c r="O53" s="217" t="s">
        <v>168</v>
      </c>
      <c r="P53" s="218"/>
      <c r="Q53" s="218"/>
      <c r="R53" s="218"/>
      <c r="S53" s="218"/>
      <c r="T53" s="219"/>
      <c r="U53" s="198"/>
      <c r="V53" s="696"/>
      <c r="W53" s="265" t="str">
        <f>Z45</f>
        <v>-</v>
      </c>
      <c r="X53" s="21">
        <v>7</v>
      </c>
      <c r="Y53" s="22" t="s">
        <v>80</v>
      </c>
      <c r="Z53" s="23" t="s">
        <v>80</v>
      </c>
      <c r="AA53" s="23" t="s">
        <v>80</v>
      </c>
      <c r="AB53" s="23" t="s">
        <v>80</v>
      </c>
      <c r="AC53" s="23" t="s">
        <v>110</v>
      </c>
      <c r="AD53" s="23" t="s">
        <v>110</v>
      </c>
      <c r="AE53" s="23" t="s">
        <v>110</v>
      </c>
      <c r="AF53" s="24"/>
      <c r="AG53" s="24"/>
      <c r="AH53" s="24"/>
      <c r="AI53" s="24"/>
      <c r="AJ53" s="25"/>
      <c r="AK53" s="299"/>
      <c r="AL53" s="200"/>
    </row>
    <row r="54" spans="2:38" ht="22.5" customHeight="1" x14ac:dyDescent="0.4">
      <c r="B54" s="714"/>
      <c r="C54" s="196"/>
      <c r="D54" s="299"/>
      <c r="E54" s="3"/>
      <c r="F54" s="696"/>
      <c r="G54" s="264" t="s">
        <v>4</v>
      </c>
      <c r="H54" s="21">
        <v>8</v>
      </c>
      <c r="I54" s="220" t="s">
        <v>36</v>
      </c>
      <c r="J54" s="218" t="s">
        <v>36</v>
      </c>
      <c r="K54" s="217" t="s">
        <v>168</v>
      </c>
      <c r="L54" s="217" t="s">
        <v>168</v>
      </c>
      <c r="M54" s="217" t="s">
        <v>168</v>
      </c>
      <c r="N54" s="217" t="s">
        <v>168</v>
      </c>
      <c r="O54" s="217" t="s">
        <v>168</v>
      </c>
      <c r="P54" s="217" t="s">
        <v>168</v>
      </c>
      <c r="Q54" s="218"/>
      <c r="R54" s="218"/>
      <c r="S54" s="218"/>
      <c r="T54" s="219"/>
      <c r="U54" s="198"/>
      <c r="V54" s="696"/>
      <c r="W54" s="264" t="s">
        <v>4</v>
      </c>
      <c r="X54" s="21">
        <v>8</v>
      </c>
      <c r="Y54" s="22" t="s">
        <v>80</v>
      </c>
      <c r="Z54" s="24" t="s">
        <v>80</v>
      </c>
      <c r="AA54" s="23" t="s">
        <v>80</v>
      </c>
      <c r="AB54" s="23" t="s">
        <v>80</v>
      </c>
      <c r="AC54" s="23" t="s">
        <v>80</v>
      </c>
      <c r="AD54" s="23" t="s">
        <v>110</v>
      </c>
      <c r="AE54" s="23" t="s">
        <v>110</v>
      </c>
      <c r="AF54" s="23" t="s">
        <v>110</v>
      </c>
      <c r="AG54" s="24"/>
      <c r="AH54" s="24"/>
      <c r="AI54" s="24"/>
      <c r="AJ54" s="25"/>
      <c r="AK54" s="299"/>
      <c r="AL54" s="200"/>
    </row>
    <row r="55" spans="2:38" ht="22.5" customHeight="1" x14ac:dyDescent="0.4">
      <c r="B55" s="714"/>
      <c r="C55" s="196"/>
      <c r="D55" s="299"/>
      <c r="E55" s="3"/>
      <c r="F55" s="696"/>
      <c r="G55" s="264"/>
      <c r="H55" s="21">
        <v>9</v>
      </c>
      <c r="I55" s="220" t="s">
        <v>36</v>
      </c>
      <c r="J55" s="218" t="s">
        <v>36</v>
      </c>
      <c r="K55" s="218" t="s">
        <v>36</v>
      </c>
      <c r="L55" s="217" t="s">
        <v>168</v>
      </c>
      <c r="M55" s="217" t="s">
        <v>168</v>
      </c>
      <c r="N55" s="217" t="s">
        <v>168</v>
      </c>
      <c r="O55" s="217" t="s">
        <v>168</v>
      </c>
      <c r="P55" s="217" t="s">
        <v>168</v>
      </c>
      <c r="Q55" s="217" t="s">
        <v>168</v>
      </c>
      <c r="R55" s="218"/>
      <c r="S55" s="218"/>
      <c r="T55" s="219"/>
      <c r="U55" s="198"/>
      <c r="V55" s="696"/>
      <c r="W55" s="264"/>
      <c r="X55" s="21">
        <v>9</v>
      </c>
      <c r="Y55" s="22" t="s">
        <v>80</v>
      </c>
      <c r="Z55" s="24" t="s">
        <v>80</v>
      </c>
      <c r="AA55" s="24" t="s">
        <v>80</v>
      </c>
      <c r="AB55" s="23" t="s">
        <v>80</v>
      </c>
      <c r="AC55" s="23" t="s">
        <v>80</v>
      </c>
      <c r="AD55" s="23" t="s">
        <v>80</v>
      </c>
      <c r="AE55" s="23" t="s">
        <v>110</v>
      </c>
      <c r="AF55" s="23" t="s">
        <v>110</v>
      </c>
      <c r="AG55" s="23" t="s">
        <v>110</v>
      </c>
      <c r="AH55" s="24"/>
      <c r="AI55" s="24"/>
      <c r="AJ55" s="25"/>
      <c r="AK55" s="299"/>
      <c r="AL55" s="200"/>
    </row>
    <row r="56" spans="2:38" ht="22.5" customHeight="1" x14ac:dyDescent="0.4">
      <c r="B56" s="714"/>
      <c r="C56" s="196"/>
      <c r="D56" s="299"/>
      <c r="E56" s="3"/>
      <c r="F56" s="696"/>
      <c r="G56" s="264"/>
      <c r="H56" s="21">
        <v>10</v>
      </c>
      <c r="I56" s="220" t="s">
        <v>36</v>
      </c>
      <c r="J56" s="218" t="s">
        <v>36</v>
      </c>
      <c r="K56" s="218" t="s">
        <v>36</v>
      </c>
      <c r="L56" s="218" t="s">
        <v>36</v>
      </c>
      <c r="M56" s="217" t="s">
        <v>168</v>
      </c>
      <c r="N56" s="217" t="s">
        <v>168</v>
      </c>
      <c r="O56" s="217" t="s">
        <v>168</v>
      </c>
      <c r="P56" s="217" t="s">
        <v>168</v>
      </c>
      <c r="Q56" s="217" t="s">
        <v>168</v>
      </c>
      <c r="R56" s="217" t="s">
        <v>168</v>
      </c>
      <c r="S56" s="218"/>
      <c r="T56" s="219"/>
      <c r="U56" s="198"/>
      <c r="V56" s="696"/>
      <c r="W56" s="264"/>
      <c r="X56" s="21">
        <v>10</v>
      </c>
      <c r="Y56" s="22" t="s">
        <v>80</v>
      </c>
      <c r="Z56" s="24" t="s">
        <v>80</v>
      </c>
      <c r="AA56" s="24" t="s">
        <v>80</v>
      </c>
      <c r="AB56" s="24" t="s">
        <v>80</v>
      </c>
      <c r="AC56" s="23" t="s">
        <v>80</v>
      </c>
      <c r="AD56" s="23" t="s">
        <v>80</v>
      </c>
      <c r="AE56" s="23" t="s">
        <v>80</v>
      </c>
      <c r="AF56" s="23" t="s">
        <v>110</v>
      </c>
      <c r="AG56" s="23" t="s">
        <v>110</v>
      </c>
      <c r="AH56" s="23" t="s">
        <v>110</v>
      </c>
      <c r="AI56" s="24"/>
      <c r="AJ56" s="25"/>
      <c r="AK56" s="299"/>
      <c r="AL56" s="200"/>
    </row>
    <row r="57" spans="2:38" ht="22.5" customHeight="1" x14ac:dyDescent="0.4">
      <c r="B57" s="714"/>
      <c r="C57" s="196"/>
      <c r="D57" s="299"/>
      <c r="E57" s="3"/>
      <c r="F57" s="696"/>
      <c r="G57" s="264"/>
      <c r="H57" s="21">
        <v>11</v>
      </c>
      <c r="I57" s="220" t="s">
        <v>36</v>
      </c>
      <c r="J57" s="218" t="s">
        <v>36</v>
      </c>
      <c r="K57" s="218" t="s">
        <v>36</v>
      </c>
      <c r="L57" s="218" t="s">
        <v>36</v>
      </c>
      <c r="M57" s="218" t="s">
        <v>36</v>
      </c>
      <c r="N57" s="217" t="s">
        <v>168</v>
      </c>
      <c r="O57" s="217" t="s">
        <v>168</v>
      </c>
      <c r="P57" s="217" t="s">
        <v>168</v>
      </c>
      <c r="Q57" s="217" t="s">
        <v>168</v>
      </c>
      <c r="R57" s="217" t="s">
        <v>168</v>
      </c>
      <c r="S57" s="217" t="s">
        <v>168</v>
      </c>
      <c r="T57" s="219"/>
      <c r="U57" s="198"/>
      <c r="V57" s="696"/>
      <c r="W57" s="264"/>
      <c r="X57" s="21">
        <v>11</v>
      </c>
      <c r="Y57" s="22" t="s">
        <v>80</v>
      </c>
      <c r="Z57" s="24" t="s">
        <v>80</v>
      </c>
      <c r="AA57" s="24" t="s">
        <v>80</v>
      </c>
      <c r="AB57" s="24" t="s">
        <v>80</v>
      </c>
      <c r="AC57" s="24" t="s">
        <v>80</v>
      </c>
      <c r="AD57" s="24" t="s">
        <v>80</v>
      </c>
      <c r="AE57" s="24" t="s">
        <v>80</v>
      </c>
      <c r="AF57" s="24" t="s">
        <v>80</v>
      </c>
      <c r="AG57" s="23" t="s">
        <v>110</v>
      </c>
      <c r="AH57" s="23" t="s">
        <v>110</v>
      </c>
      <c r="AI57" s="23" t="s">
        <v>110</v>
      </c>
      <c r="AJ57" s="25"/>
      <c r="AK57" s="299"/>
      <c r="AL57" s="200"/>
    </row>
    <row r="58" spans="2:38" ht="22.5" customHeight="1" thickBot="1" x14ac:dyDescent="0.45">
      <c r="B58" s="714"/>
      <c r="C58" s="196"/>
      <c r="D58" s="299"/>
      <c r="E58" s="3"/>
      <c r="F58" s="696"/>
      <c r="G58" s="266"/>
      <c r="H58" s="15">
        <v>12</v>
      </c>
      <c r="I58" s="221" t="s">
        <v>36</v>
      </c>
      <c r="J58" s="222" t="s">
        <v>36</v>
      </c>
      <c r="K58" s="222" t="s">
        <v>36</v>
      </c>
      <c r="L58" s="222" t="s">
        <v>36</v>
      </c>
      <c r="M58" s="222" t="s">
        <v>36</v>
      </c>
      <c r="N58" s="222" t="s">
        <v>36</v>
      </c>
      <c r="O58" s="223" t="s">
        <v>168</v>
      </c>
      <c r="P58" s="223" t="s">
        <v>168</v>
      </c>
      <c r="Q58" s="223" t="s">
        <v>168</v>
      </c>
      <c r="R58" s="223" t="s">
        <v>168</v>
      </c>
      <c r="S58" s="223" t="s">
        <v>168</v>
      </c>
      <c r="T58" s="224" t="s">
        <v>168</v>
      </c>
      <c r="U58" s="198"/>
      <c r="V58" s="696"/>
      <c r="W58" s="266"/>
      <c r="X58" s="15">
        <v>12</v>
      </c>
      <c r="Y58" s="22" t="s">
        <v>80</v>
      </c>
      <c r="Z58" s="28" t="s">
        <v>80</v>
      </c>
      <c r="AA58" s="28" t="s">
        <v>80</v>
      </c>
      <c r="AB58" s="28" t="s">
        <v>80</v>
      </c>
      <c r="AC58" s="28" t="s">
        <v>80</v>
      </c>
      <c r="AD58" s="28" t="s">
        <v>80</v>
      </c>
      <c r="AE58" s="29" t="s">
        <v>80</v>
      </c>
      <c r="AF58" s="29" t="s">
        <v>80</v>
      </c>
      <c r="AG58" s="29" t="s">
        <v>80</v>
      </c>
      <c r="AH58" s="29" t="s">
        <v>110</v>
      </c>
      <c r="AI58" s="29" t="s">
        <v>110</v>
      </c>
      <c r="AJ58" s="30" t="s">
        <v>110</v>
      </c>
      <c r="AK58" s="299"/>
      <c r="AL58" s="200"/>
    </row>
    <row r="59" spans="2:38" ht="22.5" customHeight="1" x14ac:dyDescent="0.4">
      <c r="B59" s="714"/>
      <c r="C59" s="196"/>
      <c r="D59" s="299"/>
      <c r="E59" s="3"/>
      <c r="F59" s="696"/>
      <c r="G59" s="267"/>
      <c r="H59" s="70">
        <v>1</v>
      </c>
      <c r="I59" s="225" t="s">
        <v>35</v>
      </c>
      <c r="J59" s="214" t="s">
        <v>36</v>
      </c>
      <c r="K59" s="214" t="s">
        <v>36</v>
      </c>
      <c r="L59" s="214" t="s">
        <v>36</v>
      </c>
      <c r="M59" s="214" t="s">
        <v>36</v>
      </c>
      <c r="N59" s="214" t="s">
        <v>36</v>
      </c>
      <c r="O59" s="214" t="s">
        <v>36</v>
      </c>
      <c r="P59" s="226" t="s">
        <v>168</v>
      </c>
      <c r="Q59" s="226" t="s">
        <v>168</v>
      </c>
      <c r="R59" s="226" t="s">
        <v>168</v>
      </c>
      <c r="S59" s="226" t="s">
        <v>168</v>
      </c>
      <c r="T59" s="227" t="s">
        <v>168</v>
      </c>
      <c r="U59" s="198"/>
      <c r="V59" s="696"/>
      <c r="W59" s="267"/>
      <c r="X59" s="16">
        <v>1</v>
      </c>
      <c r="Y59" s="65" t="s">
        <v>80</v>
      </c>
      <c r="Z59" s="18" t="s">
        <v>80</v>
      </c>
      <c r="AA59" s="18" t="s">
        <v>80</v>
      </c>
      <c r="AB59" s="18" t="s">
        <v>80</v>
      </c>
      <c r="AC59" s="18" t="s">
        <v>80</v>
      </c>
      <c r="AD59" s="18" t="s">
        <v>80</v>
      </c>
      <c r="AE59" s="18" t="s">
        <v>80</v>
      </c>
      <c r="AF59" s="32" t="s">
        <v>80</v>
      </c>
      <c r="AG59" s="32" t="s">
        <v>80</v>
      </c>
      <c r="AH59" s="32" t="s">
        <v>80</v>
      </c>
      <c r="AI59" s="32" t="s">
        <v>110</v>
      </c>
      <c r="AJ59" s="33" t="s">
        <v>110</v>
      </c>
      <c r="AK59" s="299"/>
      <c r="AL59" s="200"/>
    </row>
    <row r="60" spans="2:38" ht="22.5" customHeight="1" x14ac:dyDescent="0.4">
      <c r="B60" s="714"/>
      <c r="C60" s="196"/>
      <c r="D60" s="299"/>
      <c r="E60" s="3"/>
      <c r="F60" s="696"/>
      <c r="G60" s="263"/>
      <c r="H60" s="21">
        <v>2</v>
      </c>
      <c r="I60" s="220" t="s">
        <v>35</v>
      </c>
      <c r="J60" s="218" t="s">
        <v>35</v>
      </c>
      <c r="K60" s="218" t="s">
        <v>36</v>
      </c>
      <c r="L60" s="218" t="s">
        <v>36</v>
      </c>
      <c r="M60" s="218" t="s">
        <v>36</v>
      </c>
      <c r="N60" s="218" t="s">
        <v>36</v>
      </c>
      <c r="O60" s="218" t="s">
        <v>36</v>
      </c>
      <c r="P60" s="218" t="s">
        <v>36</v>
      </c>
      <c r="Q60" s="217" t="s">
        <v>168</v>
      </c>
      <c r="R60" s="217" t="s">
        <v>168</v>
      </c>
      <c r="S60" s="217" t="s">
        <v>168</v>
      </c>
      <c r="T60" s="228" t="s">
        <v>168</v>
      </c>
      <c r="U60" s="198"/>
      <c r="V60" s="696"/>
      <c r="W60" s="263"/>
      <c r="X60" s="21">
        <v>2</v>
      </c>
      <c r="Y60" s="67" t="s">
        <v>80</v>
      </c>
      <c r="Z60" s="24" t="s">
        <v>80</v>
      </c>
      <c r="AA60" s="24" t="s">
        <v>80</v>
      </c>
      <c r="AB60" s="24" t="s">
        <v>80</v>
      </c>
      <c r="AC60" s="24" t="s">
        <v>80</v>
      </c>
      <c r="AD60" s="24" t="s">
        <v>80</v>
      </c>
      <c r="AE60" s="24" t="s">
        <v>80</v>
      </c>
      <c r="AF60" s="24" t="s">
        <v>80</v>
      </c>
      <c r="AG60" s="24" t="s">
        <v>80</v>
      </c>
      <c r="AH60" s="23" t="s">
        <v>80</v>
      </c>
      <c r="AI60" s="23" t="s">
        <v>80</v>
      </c>
      <c r="AJ60" s="34" t="s">
        <v>110</v>
      </c>
      <c r="AK60" s="299"/>
      <c r="AL60" s="200"/>
    </row>
    <row r="61" spans="2:38" ht="22.5" customHeight="1" x14ac:dyDescent="0.4">
      <c r="B61" s="714"/>
      <c r="C61" s="196"/>
      <c r="D61" s="299"/>
      <c r="E61" s="3"/>
      <c r="F61" s="696"/>
      <c r="G61" s="263"/>
      <c r="H61" s="21">
        <v>3</v>
      </c>
      <c r="I61" s="220" t="s">
        <v>35</v>
      </c>
      <c r="J61" s="218" t="s">
        <v>35</v>
      </c>
      <c r="K61" s="218" t="s">
        <v>35</v>
      </c>
      <c r="L61" s="218" t="s">
        <v>36</v>
      </c>
      <c r="M61" s="218" t="s">
        <v>36</v>
      </c>
      <c r="N61" s="218" t="s">
        <v>36</v>
      </c>
      <c r="O61" s="218" t="s">
        <v>36</v>
      </c>
      <c r="P61" s="218" t="s">
        <v>36</v>
      </c>
      <c r="Q61" s="218" t="s">
        <v>36</v>
      </c>
      <c r="R61" s="217" t="s">
        <v>168</v>
      </c>
      <c r="S61" s="217" t="s">
        <v>168</v>
      </c>
      <c r="T61" s="228" t="s">
        <v>168</v>
      </c>
      <c r="U61" s="198"/>
      <c r="V61" s="696"/>
      <c r="W61" s="263"/>
      <c r="X61" s="21">
        <v>3</v>
      </c>
      <c r="Y61" s="66" t="s">
        <v>80</v>
      </c>
      <c r="Z61" s="24" t="s">
        <v>80</v>
      </c>
      <c r="AA61" s="24" t="s">
        <v>80</v>
      </c>
      <c r="AB61" s="24" t="s">
        <v>80</v>
      </c>
      <c r="AC61" s="24" t="s">
        <v>80</v>
      </c>
      <c r="AD61" s="24" t="s">
        <v>80</v>
      </c>
      <c r="AE61" s="24" t="s">
        <v>80</v>
      </c>
      <c r="AF61" s="24" t="s">
        <v>80</v>
      </c>
      <c r="AG61" s="24" t="s">
        <v>80</v>
      </c>
      <c r="AH61" s="23" t="s">
        <v>80</v>
      </c>
      <c r="AI61" s="23" t="s">
        <v>80</v>
      </c>
      <c r="AJ61" s="34" t="s">
        <v>80</v>
      </c>
      <c r="AK61" s="299"/>
      <c r="AL61" s="200"/>
    </row>
    <row r="62" spans="2:38" ht="22.5" customHeight="1" x14ac:dyDescent="0.4">
      <c r="B62" s="714"/>
      <c r="C62" s="196"/>
      <c r="D62" s="299"/>
      <c r="E62" s="3"/>
      <c r="F62" s="696"/>
      <c r="G62" s="264"/>
      <c r="H62" s="21">
        <v>4</v>
      </c>
      <c r="I62" s="220"/>
      <c r="J62" s="218"/>
      <c r="K62" s="218"/>
      <c r="L62" s="218"/>
      <c r="M62" s="218" t="s">
        <v>36</v>
      </c>
      <c r="N62" s="218" t="s">
        <v>36</v>
      </c>
      <c r="O62" s="218" t="s">
        <v>36</v>
      </c>
      <c r="P62" s="218" t="s">
        <v>36</v>
      </c>
      <c r="Q62" s="218" t="s">
        <v>36</v>
      </c>
      <c r="R62" s="218" t="s">
        <v>36</v>
      </c>
      <c r="S62" s="217" t="s">
        <v>168</v>
      </c>
      <c r="T62" s="228" t="s">
        <v>168</v>
      </c>
      <c r="U62" s="198"/>
      <c r="V62" s="696"/>
      <c r="W62" s="264"/>
      <c r="X62" s="21">
        <v>4</v>
      </c>
      <c r="Y62" s="26"/>
      <c r="Z62" s="24"/>
      <c r="AA62" s="24"/>
      <c r="AB62" s="24"/>
      <c r="AC62" s="24" t="s">
        <v>80</v>
      </c>
      <c r="AD62" s="24" t="s">
        <v>80</v>
      </c>
      <c r="AE62" s="24" t="s">
        <v>80</v>
      </c>
      <c r="AF62" s="24" t="s">
        <v>80</v>
      </c>
      <c r="AG62" s="24" t="s">
        <v>80</v>
      </c>
      <c r="AH62" s="24" t="s">
        <v>80</v>
      </c>
      <c r="AI62" s="24" t="s">
        <v>80</v>
      </c>
      <c r="AJ62" s="34" t="s">
        <v>80</v>
      </c>
      <c r="AK62" s="299"/>
      <c r="AL62" s="200"/>
    </row>
    <row r="63" spans="2:38" ht="22.5" customHeight="1" x14ac:dyDescent="0.4">
      <c r="B63" s="714"/>
      <c r="C63" s="196"/>
      <c r="D63" s="299"/>
      <c r="E63" s="3"/>
      <c r="F63" s="696"/>
      <c r="G63" s="264" t="s">
        <v>37</v>
      </c>
      <c r="H63" s="21">
        <v>5</v>
      </c>
      <c r="I63" s="220"/>
      <c r="J63" s="218"/>
      <c r="K63" s="218"/>
      <c r="L63" s="218"/>
      <c r="M63" s="218" t="s">
        <v>35</v>
      </c>
      <c r="N63" s="218" t="s">
        <v>36</v>
      </c>
      <c r="O63" s="218" t="s">
        <v>36</v>
      </c>
      <c r="P63" s="218" t="s">
        <v>36</v>
      </c>
      <c r="Q63" s="218" t="s">
        <v>36</v>
      </c>
      <c r="R63" s="218" t="s">
        <v>36</v>
      </c>
      <c r="S63" s="218" t="s">
        <v>36</v>
      </c>
      <c r="T63" s="228" t="s">
        <v>168</v>
      </c>
      <c r="U63" s="198"/>
      <c r="V63" s="696"/>
      <c r="W63" s="264" t="s">
        <v>37</v>
      </c>
      <c r="X63" s="21">
        <v>5</v>
      </c>
      <c r="Y63" s="26"/>
      <c r="Z63" s="24"/>
      <c r="AA63" s="24"/>
      <c r="AB63" s="24"/>
      <c r="AC63" s="24" t="s">
        <v>80</v>
      </c>
      <c r="AD63" s="24" t="s">
        <v>80</v>
      </c>
      <c r="AE63" s="24" t="s">
        <v>80</v>
      </c>
      <c r="AF63" s="24" t="s">
        <v>80</v>
      </c>
      <c r="AG63" s="24" t="s">
        <v>80</v>
      </c>
      <c r="AH63" s="24" t="s">
        <v>80</v>
      </c>
      <c r="AI63" s="24" t="s">
        <v>80</v>
      </c>
      <c r="AJ63" s="25" t="s">
        <v>80</v>
      </c>
      <c r="AK63" s="299"/>
      <c r="AL63" s="200"/>
    </row>
    <row r="64" spans="2:38" ht="22.5" customHeight="1" x14ac:dyDescent="0.4">
      <c r="B64" s="714"/>
      <c r="C64" s="196"/>
      <c r="D64" s="299"/>
      <c r="E64" s="3"/>
      <c r="F64" s="696"/>
      <c r="G64" s="264" t="str">
        <f>IF(G53="-","-",G53+1)</f>
        <v>-</v>
      </c>
      <c r="H64" s="21">
        <v>6</v>
      </c>
      <c r="I64" s="220"/>
      <c r="J64" s="218"/>
      <c r="K64" s="218"/>
      <c r="L64" s="218"/>
      <c r="M64" s="218" t="s">
        <v>35</v>
      </c>
      <c r="N64" s="218" t="s">
        <v>35</v>
      </c>
      <c r="O64" s="218" t="s">
        <v>36</v>
      </c>
      <c r="P64" s="218" t="s">
        <v>36</v>
      </c>
      <c r="Q64" s="218" t="s">
        <v>36</v>
      </c>
      <c r="R64" s="218" t="s">
        <v>36</v>
      </c>
      <c r="S64" s="218" t="s">
        <v>36</v>
      </c>
      <c r="T64" s="294" t="s">
        <v>36</v>
      </c>
      <c r="U64" s="198"/>
      <c r="V64" s="696"/>
      <c r="W64" s="264" t="str">
        <f>IF(W53="-","-",W53+1)</f>
        <v>-</v>
      </c>
      <c r="X64" s="21">
        <v>6</v>
      </c>
      <c r="Y64" s="26"/>
      <c r="Z64" s="24"/>
      <c r="AA64" s="24"/>
      <c r="AB64" s="24"/>
      <c r="AC64" s="24" t="s">
        <v>80</v>
      </c>
      <c r="AD64" s="24" t="s">
        <v>80</v>
      </c>
      <c r="AE64" s="24" t="s">
        <v>80</v>
      </c>
      <c r="AF64" s="24" t="s">
        <v>80</v>
      </c>
      <c r="AG64" s="24" t="s">
        <v>80</v>
      </c>
      <c r="AH64" s="24" t="s">
        <v>80</v>
      </c>
      <c r="AI64" s="24" t="s">
        <v>80</v>
      </c>
      <c r="AJ64" s="25" t="s">
        <v>80</v>
      </c>
      <c r="AK64" s="299"/>
      <c r="AL64" s="200"/>
    </row>
    <row r="65" spans="2:46" ht="22.5" customHeight="1" x14ac:dyDescent="0.4">
      <c r="B65" s="714"/>
      <c r="C65" s="196"/>
      <c r="D65" s="299"/>
      <c r="E65" s="3"/>
      <c r="F65" s="696"/>
      <c r="G65" s="264" t="s">
        <v>4</v>
      </c>
      <c r="H65" s="21">
        <v>7</v>
      </c>
      <c r="I65" s="220"/>
      <c r="J65" s="218"/>
      <c r="K65" s="218"/>
      <c r="L65" s="218"/>
      <c r="M65" s="218" t="s">
        <v>35</v>
      </c>
      <c r="N65" s="218" t="s">
        <v>35</v>
      </c>
      <c r="O65" s="218" t="s">
        <v>35</v>
      </c>
      <c r="P65" s="218" t="s">
        <v>36</v>
      </c>
      <c r="Q65" s="218" t="s">
        <v>36</v>
      </c>
      <c r="R65" s="218" t="s">
        <v>36</v>
      </c>
      <c r="S65" s="218" t="s">
        <v>36</v>
      </c>
      <c r="T65" s="219" t="s">
        <v>36</v>
      </c>
      <c r="U65" s="198"/>
      <c r="V65" s="696"/>
      <c r="W65" s="264" t="s">
        <v>4</v>
      </c>
      <c r="X65" s="21">
        <v>7</v>
      </c>
      <c r="Y65" s="26"/>
      <c r="Z65" s="24"/>
      <c r="AA65" s="24"/>
      <c r="AB65" s="24"/>
      <c r="AC65" s="24" t="s">
        <v>80</v>
      </c>
      <c r="AD65" s="24" t="s">
        <v>80</v>
      </c>
      <c r="AE65" s="24" t="s">
        <v>80</v>
      </c>
      <c r="AF65" s="24" t="s">
        <v>80</v>
      </c>
      <c r="AG65" s="24" t="s">
        <v>80</v>
      </c>
      <c r="AH65" s="24" t="s">
        <v>80</v>
      </c>
      <c r="AI65" s="24" t="s">
        <v>80</v>
      </c>
      <c r="AJ65" s="25" t="s">
        <v>80</v>
      </c>
      <c r="AK65" s="299"/>
      <c r="AL65" s="200"/>
    </row>
    <row r="66" spans="2:46" ht="22.5" customHeight="1" x14ac:dyDescent="0.4">
      <c r="B66" s="714"/>
      <c r="C66" s="196"/>
      <c r="D66" s="299"/>
      <c r="E66" s="3"/>
      <c r="F66" s="696"/>
      <c r="G66" s="264"/>
      <c r="H66" s="21">
        <v>8</v>
      </c>
      <c r="I66" s="220"/>
      <c r="J66" s="218"/>
      <c r="K66" s="218"/>
      <c r="L66" s="218"/>
      <c r="M66" s="218" t="s">
        <v>35</v>
      </c>
      <c r="N66" s="218" t="s">
        <v>35</v>
      </c>
      <c r="O66" s="218" t="s">
        <v>35</v>
      </c>
      <c r="P66" s="218" t="s">
        <v>35</v>
      </c>
      <c r="Q66" s="218" t="s">
        <v>36</v>
      </c>
      <c r="R66" s="218" t="s">
        <v>36</v>
      </c>
      <c r="S66" s="218" t="s">
        <v>36</v>
      </c>
      <c r="T66" s="219" t="s">
        <v>36</v>
      </c>
      <c r="U66" s="198"/>
      <c r="V66" s="696"/>
      <c r="W66" s="264"/>
      <c r="X66" s="21">
        <v>8</v>
      </c>
      <c r="Y66" s="26"/>
      <c r="Z66" s="24"/>
      <c r="AA66" s="24"/>
      <c r="AB66" s="24"/>
      <c r="AC66" s="24" t="s">
        <v>80</v>
      </c>
      <c r="AD66" s="24" t="s">
        <v>80</v>
      </c>
      <c r="AE66" s="24" t="s">
        <v>80</v>
      </c>
      <c r="AF66" s="24" t="s">
        <v>80</v>
      </c>
      <c r="AG66" s="24" t="s">
        <v>80</v>
      </c>
      <c r="AH66" s="24" t="s">
        <v>80</v>
      </c>
      <c r="AI66" s="24" t="s">
        <v>80</v>
      </c>
      <c r="AJ66" s="25" t="s">
        <v>80</v>
      </c>
      <c r="AK66" s="299"/>
      <c r="AL66" s="200"/>
    </row>
    <row r="67" spans="2:46" ht="22.5" customHeight="1" x14ac:dyDescent="0.4">
      <c r="B67" s="714"/>
      <c r="C67" s="196"/>
      <c r="D67" s="299"/>
      <c r="E67" s="3"/>
      <c r="F67" s="696"/>
      <c r="G67" s="264"/>
      <c r="H67" s="21">
        <v>9</v>
      </c>
      <c r="I67" s="220"/>
      <c r="J67" s="218"/>
      <c r="K67" s="218"/>
      <c r="L67" s="218"/>
      <c r="M67" s="218" t="s">
        <v>35</v>
      </c>
      <c r="N67" s="218" t="s">
        <v>35</v>
      </c>
      <c r="O67" s="218" t="s">
        <v>35</v>
      </c>
      <c r="P67" s="218" t="s">
        <v>35</v>
      </c>
      <c r="Q67" s="218" t="s">
        <v>35</v>
      </c>
      <c r="R67" s="218" t="s">
        <v>36</v>
      </c>
      <c r="S67" s="218" t="s">
        <v>36</v>
      </c>
      <c r="T67" s="219" t="s">
        <v>36</v>
      </c>
      <c r="U67" s="198"/>
      <c r="V67" s="696"/>
      <c r="W67" s="264"/>
      <c r="X67" s="21">
        <v>9</v>
      </c>
      <c r="Y67" s="26"/>
      <c r="Z67" s="24"/>
      <c r="AA67" s="24"/>
      <c r="AB67" s="24"/>
      <c r="AC67" s="24" t="s">
        <v>80</v>
      </c>
      <c r="AD67" s="24" t="s">
        <v>80</v>
      </c>
      <c r="AE67" s="24" t="s">
        <v>80</v>
      </c>
      <c r="AF67" s="24" t="s">
        <v>80</v>
      </c>
      <c r="AG67" s="24" t="s">
        <v>80</v>
      </c>
      <c r="AH67" s="24" t="s">
        <v>80</v>
      </c>
      <c r="AI67" s="24" t="s">
        <v>80</v>
      </c>
      <c r="AJ67" s="25" t="s">
        <v>80</v>
      </c>
      <c r="AK67" s="299"/>
      <c r="AL67" s="200"/>
    </row>
    <row r="68" spans="2:46" ht="22.5" customHeight="1" x14ac:dyDescent="0.4">
      <c r="B68" s="714"/>
      <c r="C68" s="196"/>
      <c r="D68" s="299"/>
      <c r="E68" s="3"/>
      <c r="F68" s="696"/>
      <c r="G68" s="264"/>
      <c r="H68" s="21">
        <v>10</v>
      </c>
      <c r="I68" s="220"/>
      <c r="J68" s="218"/>
      <c r="K68" s="218"/>
      <c r="L68" s="218"/>
      <c r="M68" s="218" t="s">
        <v>35</v>
      </c>
      <c r="N68" s="218" t="s">
        <v>35</v>
      </c>
      <c r="O68" s="218" t="s">
        <v>35</v>
      </c>
      <c r="P68" s="218" t="s">
        <v>35</v>
      </c>
      <c r="Q68" s="218" t="s">
        <v>35</v>
      </c>
      <c r="R68" s="218" t="s">
        <v>35</v>
      </c>
      <c r="S68" s="218" t="s">
        <v>36</v>
      </c>
      <c r="T68" s="219" t="s">
        <v>36</v>
      </c>
      <c r="U68" s="198"/>
      <c r="V68" s="696"/>
      <c r="W68" s="264"/>
      <c r="X68" s="21">
        <v>10</v>
      </c>
      <c r="Y68" s="26"/>
      <c r="Z68" s="24"/>
      <c r="AA68" s="24"/>
      <c r="AB68" s="24"/>
      <c r="AC68" s="24" t="s">
        <v>80</v>
      </c>
      <c r="AD68" s="24" t="s">
        <v>80</v>
      </c>
      <c r="AE68" s="24" t="s">
        <v>80</v>
      </c>
      <c r="AF68" s="24" t="s">
        <v>80</v>
      </c>
      <c r="AG68" s="24" t="s">
        <v>80</v>
      </c>
      <c r="AH68" s="24" t="s">
        <v>80</v>
      </c>
      <c r="AI68" s="24" t="s">
        <v>80</v>
      </c>
      <c r="AJ68" s="25" t="s">
        <v>80</v>
      </c>
      <c r="AK68" s="299"/>
      <c r="AL68" s="200"/>
    </row>
    <row r="69" spans="2:46" ht="22.5" customHeight="1" x14ac:dyDescent="0.4">
      <c r="B69" s="714"/>
      <c r="C69" s="196"/>
      <c r="D69" s="299"/>
      <c r="E69" s="3"/>
      <c r="F69" s="696"/>
      <c r="G69" s="264"/>
      <c r="H69" s="21">
        <v>11</v>
      </c>
      <c r="I69" s="220"/>
      <c r="J69" s="218"/>
      <c r="K69" s="218"/>
      <c r="L69" s="218"/>
      <c r="M69" s="218" t="s">
        <v>35</v>
      </c>
      <c r="N69" s="218" t="s">
        <v>35</v>
      </c>
      <c r="O69" s="218" t="s">
        <v>35</v>
      </c>
      <c r="P69" s="218" t="s">
        <v>35</v>
      </c>
      <c r="Q69" s="218" t="s">
        <v>35</v>
      </c>
      <c r="R69" s="218" t="s">
        <v>35</v>
      </c>
      <c r="S69" s="218" t="s">
        <v>35</v>
      </c>
      <c r="T69" s="219" t="s">
        <v>36</v>
      </c>
      <c r="U69" s="198"/>
      <c r="V69" s="696"/>
      <c r="W69" s="264"/>
      <c r="X69" s="21">
        <v>11</v>
      </c>
      <c r="Y69" s="26"/>
      <c r="Z69" s="24"/>
      <c r="AA69" s="24"/>
      <c r="AB69" s="24"/>
      <c r="AC69" s="24" t="s">
        <v>80</v>
      </c>
      <c r="AD69" s="24" t="s">
        <v>80</v>
      </c>
      <c r="AE69" s="24" t="s">
        <v>80</v>
      </c>
      <c r="AF69" s="24" t="s">
        <v>80</v>
      </c>
      <c r="AG69" s="24" t="s">
        <v>80</v>
      </c>
      <c r="AH69" s="24" t="s">
        <v>80</v>
      </c>
      <c r="AI69" s="24" t="s">
        <v>80</v>
      </c>
      <c r="AJ69" s="25" t="s">
        <v>80</v>
      </c>
      <c r="AK69" s="299"/>
      <c r="AL69" s="200"/>
    </row>
    <row r="70" spans="2:46" ht="22.5" customHeight="1" thickBot="1" x14ac:dyDescent="0.45">
      <c r="B70" s="714"/>
      <c r="C70" s="196"/>
      <c r="D70" s="299"/>
      <c r="E70" s="3"/>
      <c r="F70" s="696"/>
      <c r="G70" s="266"/>
      <c r="H70" s="15">
        <v>12</v>
      </c>
      <c r="I70" s="221"/>
      <c r="J70" s="222"/>
      <c r="K70" s="222"/>
      <c r="L70" s="222"/>
      <c r="M70" s="222" t="s">
        <v>35</v>
      </c>
      <c r="N70" s="222" t="s">
        <v>35</v>
      </c>
      <c r="O70" s="222" t="s">
        <v>35</v>
      </c>
      <c r="P70" s="222" t="s">
        <v>35</v>
      </c>
      <c r="Q70" s="222" t="s">
        <v>35</v>
      </c>
      <c r="R70" s="222" t="s">
        <v>35</v>
      </c>
      <c r="S70" s="222" t="s">
        <v>35</v>
      </c>
      <c r="T70" s="229" t="s">
        <v>35</v>
      </c>
      <c r="U70" s="198"/>
      <c r="V70" s="696"/>
      <c r="W70" s="266"/>
      <c r="X70" s="15">
        <v>12</v>
      </c>
      <c r="Y70" s="27"/>
      <c r="Z70" s="28"/>
      <c r="AA70" s="28"/>
      <c r="AB70" s="28"/>
      <c r="AC70" s="28" t="s">
        <v>80</v>
      </c>
      <c r="AD70" s="28" t="s">
        <v>80</v>
      </c>
      <c r="AE70" s="28" t="s">
        <v>80</v>
      </c>
      <c r="AF70" s="28" t="s">
        <v>80</v>
      </c>
      <c r="AG70" s="28" t="s">
        <v>80</v>
      </c>
      <c r="AH70" s="28" t="s">
        <v>80</v>
      </c>
      <c r="AI70" s="28" t="s">
        <v>80</v>
      </c>
      <c r="AJ70" s="35" t="s">
        <v>80</v>
      </c>
      <c r="AK70" s="299"/>
      <c r="AL70" s="200"/>
    </row>
    <row r="71" spans="2:46" ht="22.5" customHeight="1" x14ac:dyDescent="0.4">
      <c r="B71" s="714"/>
      <c r="C71" s="196"/>
      <c r="D71" s="299"/>
      <c r="E71" s="3"/>
      <c r="F71" s="696"/>
      <c r="G71" s="267" t="s">
        <v>37</v>
      </c>
      <c r="H71" s="16">
        <v>1</v>
      </c>
      <c r="I71" s="225"/>
      <c r="J71" s="214"/>
      <c r="K71" s="214"/>
      <c r="L71" s="214"/>
      <c r="M71" s="214" t="s">
        <v>35</v>
      </c>
      <c r="N71" s="214" t="s">
        <v>35</v>
      </c>
      <c r="O71" s="214" t="s">
        <v>35</v>
      </c>
      <c r="P71" s="214" t="s">
        <v>35</v>
      </c>
      <c r="Q71" s="214" t="s">
        <v>35</v>
      </c>
      <c r="R71" s="214" t="s">
        <v>35</v>
      </c>
      <c r="S71" s="214" t="s">
        <v>35</v>
      </c>
      <c r="T71" s="215" t="s">
        <v>35</v>
      </c>
      <c r="U71" s="198"/>
      <c r="V71" s="696"/>
      <c r="W71" s="267" t="s">
        <v>37</v>
      </c>
      <c r="X71" s="16">
        <v>1</v>
      </c>
      <c r="Y71" s="31"/>
      <c r="Z71" s="18"/>
      <c r="AA71" s="18"/>
      <c r="AB71" s="18"/>
      <c r="AC71" s="18" t="s">
        <v>80</v>
      </c>
      <c r="AD71" s="18" t="s">
        <v>80</v>
      </c>
      <c r="AE71" s="18" t="s">
        <v>80</v>
      </c>
      <c r="AF71" s="18" t="s">
        <v>80</v>
      </c>
      <c r="AG71" s="18" t="s">
        <v>80</v>
      </c>
      <c r="AH71" s="18" t="s">
        <v>80</v>
      </c>
      <c r="AI71" s="18" t="s">
        <v>80</v>
      </c>
      <c r="AJ71" s="19" t="s">
        <v>80</v>
      </c>
      <c r="AK71" s="299"/>
      <c r="AL71" s="200"/>
    </row>
    <row r="72" spans="2:46" ht="22.5" customHeight="1" x14ac:dyDescent="0.4">
      <c r="B72" s="714"/>
      <c r="C72" s="196"/>
      <c r="D72" s="299"/>
      <c r="E72" s="3"/>
      <c r="F72" s="696"/>
      <c r="G72" s="264" t="str">
        <f>IF(G64="-","-",G64+1)</f>
        <v>-</v>
      </c>
      <c r="H72" s="21">
        <v>2</v>
      </c>
      <c r="I72" s="220"/>
      <c r="J72" s="218"/>
      <c r="K72" s="218"/>
      <c r="L72" s="218"/>
      <c r="M72" s="218" t="s">
        <v>35</v>
      </c>
      <c r="N72" s="218" t="s">
        <v>35</v>
      </c>
      <c r="O72" s="218" t="s">
        <v>35</v>
      </c>
      <c r="P72" s="218" t="s">
        <v>35</v>
      </c>
      <c r="Q72" s="218" t="s">
        <v>35</v>
      </c>
      <c r="R72" s="218" t="s">
        <v>35</v>
      </c>
      <c r="S72" s="218" t="s">
        <v>35</v>
      </c>
      <c r="T72" s="219" t="s">
        <v>35</v>
      </c>
      <c r="U72" s="198"/>
      <c r="V72" s="696"/>
      <c r="W72" s="264" t="str">
        <f>IF(W64="-","-",W64+1)</f>
        <v>-</v>
      </c>
      <c r="X72" s="21">
        <v>2</v>
      </c>
      <c r="Y72" s="26"/>
      <c r="Z72" s="24"/>
      <c r="AA72" s="24"/>
      <c r="AB72" s="24"/>
      <c r="AC72" s="24" t="s">
        <v>80</v>
      </c>
      <c r="AD72" s="24" t="s">
        <v>80</v>
      </c>
      <c r="AE72" s="24" t="s">
        <v>80</v>
      </c>
      <c r="AF72" s="24" t="s">
        <v>80</v>
      </c>
      <c r="AG72" s="24" t="s">
        <v>80</v>
      </c>
      <c r="AH72" s="24" t="s">
        <v>80</v>
      </c>
      <c r="AI72" s="24" t="s">
        <v>80</v>
      </c>
      <c r="AJ72" s="25" t="s">
        <v>80</v>
      </c>
      <c r="AK72" s="299"/>
      <c r="AL72" s="200"/>
    </row>
    <row r="73" spans="2:46" ht="22.5" customHeight="1" thickBot="1" x14ac:dyDescent="0.45">
      <c r="B73" s="715"/>
      <c r="C73" s="202"/>
      <c r="D73" s="302"/>
      <c r="E73" s="4"/>
      <c r="F73" s="697"/>
      <c r="G73" s="266" t="s">
        <v>4</v>
      </c>
      <c r="H73" s="15">
        <v>3</v>
      </c>
      <c r="I73" s="221"/>
      <c r="J73" s="222"/>
      <c r="K73" s="222"/>
      <c r="L73" s="222"/>
      <c r="M73" s="222" t="s">
        <v>35</v>
      </c>
      <c r="N73" s="222" t="s">
        <v>35</v>
      </c>
      <c r="O73" s="222" t="s">
        <v>35</v>
      </c>
      <c r="P73" s="222" t="s">
        <v>35</v>
      </c>
      <c r="Q73" s="222" t="s">
        <v>35</v>
      </c>
      <c r="R73" s="222" t="s">
        <v>35</v>
      </c>
      <c r="S73" s="222" t="s">
        <v>35</v>
      </c>
      <c r="T73" s="229" t="s">
        <v>35</v>
      </c>
      <c r="U73" s="203"/>
      <c r="V73" s="697"/>
      <c r="W73" s="266" t="s">
        <v>4</v>
      </c>
      <c r="X73" s="15">
        <v>3</v>
      </c>
      <c r="Y73" s="27"/>
      <c r="Z73" s="28"/>
      <c r="AA73" s="28"/>
      <c r="AB73" s="28"/>
      <c r="AC73" s="28" t="s">
        <v>80</v>
      </c>
      <c r="AD73" s="28" t="s">
        <v>80</v>
      </c>
      <c r="AE73" s="28" t="s">
        <v>80</v>
      </c>
      <c r="AF73" s="28" t="s">
        <v>80</v>
      </c>
      <c r="AG73" s="28" t="s">
        <v>80</v>
      </c>
      <c r="AH73" s="28" t="s">
        <v>80</v>
      </c>
      <c r="AI73" s="28" t="s">
        <v>80</v>
      </c>
      <c r="AJ73" s="35" t="s">
        <v>80</v>
      </c>
      <c r="AK73" s="302"/>
      <c r="AL73" s="204"/>
    </row>
    <row r="74" spans="2:46" ht="22.5" customHeight="1" thickBot="1" x14ac:dyDescent="0.45">
      <c r="B74" s="240"/>
      <c r="C74" s="196"/>
      <c r="D74" s="302"/>
      <c r="E74" s="3"/>
      <c r="F74" s="254"/>
      <c r="G74" s="255"/>
      <c r="H74" s="201"/>
      <c r="I74" s="256"/>
      <c r="J74" s="256"/>
      <c r="K74" s="256"/>
      <c r="L74" s="256"/>
      <c r="M74" s="256"/>
      <c r="N74" s="256"/>
      <c r="O74" s="256"/>
      <c r="P74" s="256"/>
      <c r="Q74" s="256"/>
      <c r="R74" s="256"/>
      <c r="S74" s="256"/>
      <c r="T74" s="256"/>
      <c r="U74" s="198"/>
      <c r="V74" s="254"/>
      <c r="W74" s="255"/>
      <c r="X74" s="201"/>
      <c r="Y74" s="257"/>
      <c r="Z74" s="257"/>
      <c r="AA74" s="257"/>
      <c r="AB74" s="257"/>
      <c r="AC74" s="257"/>
      <c r="AD74" s="257"/>
      <c r="AE74" s="257"/>
      <c r="AF74" s="257"/>
      <c r="AG74" s="257"/>
      <c r="AH74" s="257"/>
      <c r="AI74" s="257"/>
      <c r="AJ74" s="257"/>
      <c r="AK74" s="299"/>
      <c r="AL74" s="200"/>
    </row>
    <row r="75" spans="2:46" ht="19.5" customHeight="1" thickBot="1" x14ac:dyDescent="0.45">
      <c r="B75" s="713" t="s">
        <v>164</v>
      </c>
      <c r="C75" s="193"/>
      <c r="D75" s="212" t="s">
        <v>160</v>
      </c>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194"/>
      <c r="AE75" s="194"/>
      <c r="AF75" s="194"/>
      <c r="AG75" s="194"/>
      <c r="AH75" s="194"/>
      <c r="AI75" s="194"/>
      <c r="AJ75" s="194"/>
      <c r="AK75" s="305"/>
      <c r="AL75" s="195"/>
    </row>
    <row r="76" spans="2:46" ht="45.75" customHeight="1" thickBot="1" x14ac:dyDescent="0.45">
      <c r="B76" s="714"/>
      <c r="C76" s="196"/>
      <c r="D76" s="297"/>
      <c r="E76" s="197"/>
      <c r="F76" s="701" t="s">
        <v>169</v>
      </c>
      <c r="G76" s="702"/>
      <c r="H76" s="702"/>
      <c r="I76" s="702"/>
      <c r="J76" s="702"/>
      <c r="K76" s="702"/>
      <c r="L76" s="716"/>
      <c r="M76" s="76" t="s">
        <v>37</v>
      </c>
      <c r="N76" s="75"/>
      <c r="O76" s="77" t="s">
        <v>4</v>
      </c>
      <c r="P76" s="75"/>
      <c r="Q76" s="78" t="s">
        <v>39</v>
      </c>
      <c r="R76" s="3"/>
      <c r="S76" s="3"/>
      <c r="T76" s="3"/>
      <c r="U76" s="198"/>
      <c r="V76" s="698" t="s">
        <v>113</v>
      </c>
      <c r="W76" s="699"/>
      <c r="X76" s="699"/>
      <c r="Y76" s="699"/>
      <c r="Z76" s="699"/>
      <c r="AA76" s="700"/>
      <c r="AB76" s="76" t="s">
        <v>37</v>
      </c>
      <c r="AC76" s="75"/>
      <c r="AD76" s="77" t="s">
        <v>4</v>
      </c>
      <c r="AE76" s="75"/>
      <c r="AF76" s="78" t="s">
        <v>39</v>
      </c>
      <c r="AG76" s="3"/>
      <c r="AH76" s="3"/>
      <c r="AI76" s="3"/>
      <c r="AJ76" s="198"/>
      <c r="AK76" s="306"/>
      <c r="AL76" s="199"/>
    </row>
    <row r="77" spans="2:46" ht="45.75" customHeight="1" thickBot="1" x14ac:dyDescent="0.45">
      <c r="B77" s="714"/>
      <c r="C77" s="196"/>
      <c r="D77" s="298" t="str">
        <f>IF(D76="","",INDEX('※削除不可（９データ）'!$B$3:$B$37,MATCH(D76,'※削除不可（９データ）'!$A$3:$A$37,1)))</f>
        <v/>
      </c>
      <c r="E77" s="197"/>
      <c r="F77" s="701" t="s">
        <v>197</v>
      </c>
      <c r="G77" s="702"/>
      <c r="H77" s="702"/>
      <c r="I77" s="702"/>
      <c r="J77" s="702"/>
      <c r="K77" s="702"/>
      <c r="L77" s="703"/>
      <c r="M77" s="75"/>
      <c r="N77" s="273" t="s">
        <v>112</v>
      </c>
      <c r="O77" s="710" t="str">
        <f>IF(M77="","-",IF(M77=D80,"〇","増加"))</f>
        <v>-</v>
      </c>
      <c r="P77" s="711"/>
      <c r="Q77" s="712"/>
      <c r="R77" s="3"/>
      <c r="S77" s="3"/>
      <c r="T77" s="3"/>
      <c r="U77" s="198"/>
      <c r="V77" s="698" t="s">
        <v>200</v>
      </c>
      <c r="W77" s="699"/>
      <c r="X77" s="699"/>
      <c r="Y77" s="699"/>
      <c r="Z77" s="699"/>
      <c r="AA77" s="700"/>
      <c r="AB77" s="75"/>
      <c r="AC77" s="273" t="s">
        <v>112</v>
      </c>
      <c r="AD77" s="710" t="str">
        <f>IF(AB77="","-",IF(AB77=D80,"〇","×"))</f>
        <v>-</v>
      </c>
      <c r="AE77" s="711"/>
      <c r="AF77" s="712"/>
      <c r="AG77" s="3"/>
      <c r="AH77" s="3"/>
      <c r="AI77" s="3"/>
      <c r="AJ77" s="198"/>
      <c r="AK77" s="306"/>
      <c r="AL77" s="199"/>
    </row>
    <row r="78" spans="2:46" ht="22.5" customHeight="1" thickBot="1" x14ac:dyDescent="0.45">
      <c r="B78" s="714"/>
      <c r="C78" s="196"/>
      <c r="D78" s="299"/>
      <c r="E78" s="3"/>
      <c r="F78" s="81"/>
      <c r="G78" s="81"/>
      <c r="H78" s="3"/>
      <c r="I78" s="3"/>
      <c r="J78" s="3"/>
      <c r="K78" s="3"/>
      <c r="L78" s="3"/>
      <c r="M78" s="3"/>
      <c r="N78" s="3"/>
      <c r="O78" s="3"/>
      <c r="P78" s="3"/>
      <c r="Q78" s="3"/>
      <c r="R78" s="3"/>
      <c r="S78" s="3"/>
      <c r="T78" s="3"/>
      <c r="U78" s="3"/>
      <c r="V78" s="81"/>
      <c r="W78" s="81"/>
      <c r="X78" s="3"/>
      <c r="Y78" s="3"/>
      <c r="Z78" s="3"/>
      <c r="AA78" s="3"/>
      <c r="AB78" s="3"/>
      <c r="AC78" s="3"/>
      <c r="AD78" s="3"/>
      <c r="AE78" s="3"/>
      <c r="AF78" s="3"/>
      <c r="AG78" s="3"/>
      <c r="AH78" s="3"/>
      <c r="AI78" s="3"/>
      <c r="AJ78" s="3"/>
      <c r="AK78" s="299"/>
      <c r="AL78" s="200"/>
      <c r="AM78" s="3"/>
      <c r="AN78" s="3"/>
      <c r="AO78" s="3"/>
      <c r="AP78" s="3"/>
      <c r="AQ78" s="3"/>
      <c r="AR78" s="3"/>
      <c r="AS78" s="3"/>
      <c r="AT78" s="3"/>
    </row>
    <row r="79" spans="2:46" ht="45.75" customHeight="1" x14ac:dyDescent="0.4">
      <c r="B79" s="714"/>
      <c r="C79" s="196"/>
      <c r="D79" s="300" t="s">
        <v>105</v>
      </c>
      <c r="E79" s="3"/>
      <c r="F79" s="704"/>
      <c r="G79" s="705"/>
      <c r="H79" s="706"/>
      <c r="I79" s="71" t="s">
        <v>3</v>
      </c>
      <c r="J79" s="72" t="str">
        <f>IF($N76="","-",$N76)</f>
        <v>-</v>
      </c>
      <c r="K79" s="71" t="s">
        <v>4</v>
      </c>
      <c r="L79" s="692" t="s">
        <v>111</v>
      </c>
      <c r="M79" s="692"/>
      <c r="N79" s="692"/>
      <c r="O79" s="692"/>
      <c r="P79" s="692"/>
      <c r="Q79" s="692"/>
      <c r="R79" s="692"/>
      <c r="S79" s="692"/>
      <c r="T79" s="693"/>
      <c r="U79" s="198"/>
      <c r="V79" s="704"/>
      <c r="W79" s="705"/>
      <c r="X79" s="706"/>
      <c r="Y79" s="71" t="s">
        <v>3</v>
      </c>
      <c r="Z79" s="72" t="str">
        <f>IF($AC76="","-",$AC76)</f>
        <v>-</v>
      </c>
      <c r="AA79" s="71" t="s">
        <v>4</v>
      </c>
      <c r="AB79" s="692" t="s">
        <v>79</v>
      </c>
      <c r="AC79" s="692"/>
      <c r="AD79" s="692"/>
      <c r="AE79" s="692"/>
      <c r="AF79" s="692"/>
      <c r="AG79" s="692"/>
      <c r="AH79" s="692"/>
      <c r="AI79" s="692"/>
      <c r="AJ79" s="693"/>
      <c r="AK79" s="299"/>
      <c r="AL79" s="200"/>
    </row>
    <row r="80" spans="2:46" ht="29.25" customHeight="1" thickBot="1" x14ac:dyDescent="0.45">
      <c r="B80" s="714"/>
      <c r="C80" s="196"/>
      <c r="D80" s="301" t="str">
        <f>IF(D76="","",INDEX('※削除不可（９データ）'!$C$3:$C$37,MATCH(D76,'※削除不可（９データ）'!$A$3:$A$31,1)))</f>
        <v/>
      </c>
      <c r="E80" s="3"/>
      <c r="F80" s="694"/>
      <c r="G80" s="695"/>
      <c r="H80" s="86" t="s">
        <v>38</v>
      </c>
      <c r="I80" s="82">
        <v>1</v>
      </c>
      <c r="J80" s="83">
        <v>2</v>
      </c>
      <c r="K80" s="84">
        <v>3</v>
      </c>
      <c r="L80" s="84">
        <v>4</v>
      </c>
      <c r="M80" s="84">
        <v>5</v>
      </c>
      <c r="N80" s="84">
        <v>6</v>
      </c>
      <c r="O80" s="84">
        <v>7</v>
      </c>
      <c r="P80" s="84">
        <v>8</v>
      </c>
      <c r="Q80" s="84">
        <v>9</v>
      </c>
      <c r="R80" s="84">
        <v>10</v>
      </c>
      <c r="S80" s="84">
        <v>11</v>
      </c>
      <c r="T80" s="85">
        <v>12</v>
      </c>
      <c r="U80" s="201"/>
      <c r="V80" s="694"/>
      <c r="W80" s="695"/>
      <c r="X80" s="86" t="s">
        <v>38</v>
      </c>
      <c r="Y80" s="82">
        <v>1</v>
      </c>
      <c r="Z80" s="83">
        <v>2</v>
      </c>
      <c r="AA80" s="84">
        <v>3</v>
      </c>
      <c r="AB80" s="84">
        <v>4</v>
      </c>
      <c r="AC80" s="84">
        <v>5</v>
      </c>
      <c r="AD80" s="84">
        <v>6</v>
      </c>
      <c r="AE80" s="84">
        <v>7</v>
      </c>
      <c r="AF80" s="84">
        <v>8</v>
      </c>
      <c r="AG80" s="84">
        <v>9</v>
      </c>
      <c r="AH80" s="84">
        <v>10</v>
      </c>
      <c r="AI80" s="84">
        <v>11</v>
      </c>
      <c r="AJ80" s="85">
        <v>12</v>
      </c>
      <c r="AK80" s="299"/>
      <c r="AL80" s="200"/>
    </row>
    <row r="81" spans="2:38" ht="26.25" customHeight="1" x14ac:dyDescent="0.4">
      <c r="B81" s="714"/>
      <c r="C81" s="196"/>
      <c r="D81" s="299"/>
      <c r="E81" s="3"/>
      <c r="F81" s="696" t="s">
        <v>115</v>
      </c>
      <c r="G81" s="262"/>
      <c r="H81" s="16">
        <v>1</v>
      </c>
      <c r="I81" s="213" t="s">
        <v>61</v>
      </c>
      <c r="J81" s="214"/>
      <c r="K81" s="214"/>
      <c r="L81" s="214"/>
      <c r="M81" s="214"/>
      <c r="N81" s="214"/>
      <c r="O81" s="214"/>
      <c r="P81" s="214"/>
      <c r="Q81" s="214"/>
      <c r="R81" s="214"/>
      <c r="S81" s="214"/>
      <c r="T81" s="215"/>
      <c r="U81" s="198"/>
      <c r="V81" s="696" t="s">
        <v>115</v>
      </c>
      <c r="W81" s="262"/>
      <c r="X81" s="16">
        <v>1</v>
      </c>
      <c r="Y81" s="17" t="s">
        <v>60</v>
      </c>
      <c r="Z81" s="18"/>
      <c r="AA81" s="18"/>
      <c r="AB81" s="18"/>
      <c r="AC81" s="18"/>
      <c r="AD81" s="18"/>
      <c r="AE81" s="18"/>
      <c r="AF81" s="18"/>
      <c r="AG81" s="18"/>
      <c r="AH81" s="18"/>
      <c r="AI81" s="18"/>
      <c r="AJ81" s="19"/>
      <c r="AK81" s="299"/>
      <c r="AL81" s="175"/>
    </row>
    <row r="82" spans="2:38" ht="22.5" customHeight="1" x14ac:dyDescent="0.4">
      <c r="B82" s="714"/>
      <c r="C82" s="196"/>
      <c r="D82" s="299"/>
      <c r="E82" s="3"/>
      <c r="F82" s="696"/>
      <c r="G82" s="263"/>
      <c r="H82" s="21">
        <v>2</v>
      </c>
      <c r="I82" s="216" t="s">
        <v>61</v>
      </c>
      <c r="J82" s="216" t="s">
        <v>61</v>
      </c>
      <c r="K82" s="218"/>
      <c r="L82" s="218"/>
      <c r="M82" s="218"/>
      <c r="N82" s="218"/>
      <c r="O82" s="218"/>
      <c r="P82" s="218"/>
      <c r="Q82" s="218"/>
      <c r="R82" s="218"/>
      <c r="S82" s="218"/>
      <c r="T82" s="219"/>
      <c r="U82" s="198"/>
      <c r="V82" s="696"/>
      <c r="W82" s="263"/>
      <c r="X82" s="21">
        <v>2</v>
      </c>
      <c r="Y82" s="22" t="s">
        <v>110</v>
      </c>
      <c r="Z82" s="23" t="s">
        <v>110</v>
      </c>
      <c r="AA82" s="24"/>
      <c r="AB82" s="24"/>
      <c r="AC82" s="24"/>
      <c r="AD82" s="24"/>
      <c r="AE82" s="24"/>
      <c r="AF82" s="24"/>
      <c r="AG82" s="24"/>
      <c r="AH82" s="24"/>
      <c r="AI82" s="24"/>
      <c r="AJ82" s="25"/>
      <c r="AK82" s="299"/>
      <c r="AL82" s="200"/>
    </row>
    <row r="83" spans="2:38" ht="33" customHeight="1" x14ac:dyDescent="0.4">
      <c r="B83" s="714"/>
      <c r="C83" s="196"/>
      <c r="D83" s="299"/>
      <c r="E83" s="3"/>
      <c r="F83" s="696"/>
      <c r="G83" s="263"/>
      <c r="H83" s="21">
        <v>3</v>
      </c>
      <c r="I83" s="216" t="s">
        <v>61</v>
      </c>
      <c r="J83" s="216" t="s">
        <v>61</v>
      </c>
      <c r="K83" s="217" t="s">
        <v>168</v>
      </c>
      <c r="L83" s="218"/>
      <c r="M83" s="218"/>
      <c r="N83" s="218"/>
      <c r="O83" s="218"/>
      <c r="P83" s="218"/>
      <c r="Q83" s="218"/>
      <c r="R83" s="218"/>
      <c r="S83" s="218"/>
      <c r="T83" s="219"/>
      <c r="U83" s="198"/>
      <c r="V83" s="696"/>
      <c r="W83" s="263"/>
      <c r="X83" s="21">
        <v>3</v>
      </c>
      <c r="Y83" s="22" t="s">
        <v>110</v>
      </c>
      <c r="Z83" s="23" t="s">
        <v>110</v>
      </c>
      <c r="AA83" s="23" t="s">
        <v>110</v>
      </c>
      <c r="AB83" s="24"/>
      <c r="AC83" s="24"/>
      <c r="AD83" s="24"/>
      <c r="AE83" s="24"/>
      <c r="AF83" s="24"/>
      <c r="AG83" s="24"/>
      <c r="AH83" s="24"/>
      <c r="AI83" s="24"/>
      <c r="AJ83" s="25"/>
      <c r="AK83" s="299"/>
      <c r="AL83" s="200"/>
    </row>
    <row r="84" spans="2:38" ht="22.5" customHeight="1" x14ac:dyDescent="0.4">
      <c r="B84" s="714"/>
      <c r="C84" s="196"/>
      <c r="D84" s="299"/>
      <c r="E84" s="3"/>
      <c r="F84" s="696"/>
      <c r="G84" s="264"/>
      <c r="H84" s="21">
        <v>4</v>
      </c>
      <c r="I84" s="216" t="s">
        <v>61</v>
      </c>
      <c r="J84" s="216" t="s">
        <v>61</v>
      </c>
      <c r="K84" s="217" t="s">
        <v>168</v>
      </c>
      <c r="L84" s="217" t="s">
        <v>168</v>
      </c>
      <c r="M84" s="218"/>
      <c r="N84" s="218"/>
      <c r="O84" s="218"/>
      <c r="P84" s="218"/>
      <c r="Q84" s="218"/>
      <c r="R84" s="218"/>
      <c r="S84" s="218"/>
      <c r="T84" s="219"/>
      <c r="U84" s="198"/>
      <c r="V84" s="696"/>
      <c r="W84" s="264"/>
      <c r="X84" s="21">
        <v>4</v>
      </c>
      <c r="Y84" s="22" t="s">
        <v>80</v>
      </c>
      <c r="Z84" s="23" t="s">
        <v>110</v>
      </c>
      <c r="AA84" s="23" t="s">
        <v>110</v>
      </c>
      <c r="AB84" s="23" t="s">
        <v>110</v>
      </c>
      <c r="AC84" s="24"/>
      <c r="AD84" s="24"/>
      <c r="AE84" s="24"/>
      <c r="AF84" s="24"/>
      <c r="AG84" s="24"/>
      <c r="AH84" s="24"/>
      <c r="AI84" s="24"/>
      <c r="AJ84" s="25"/>
      <c r="AK84" s="299"/>
      <c r="AL84" s="200"/>
    </row>
    <row r="85" spans="2:38" ht="22.5" customHeight="1" x14ac:dyDescent="0.4">
      <c r="B85" s="714"/>
      <c r="C85" s="196"/>
      <c r="D85" s="299"/>
      <c r="E85" s="3"/>
      <c r="F85" s="696"/>
      <c r="G85" s="264"/>
      <c r="H85" s="21">
        <v>5</v>
      </c>
      <c r="I85" s="216" t="s">
        <v>61</v>
      </c>
      <c r="J85" s="216" t="s">
        <v>61</v>
      </c>
      <c r="K85" s="217" t="s">
        <v>168</v>
      </c>
      <c r="L85" s="217" t="s">
        <v>168</v>
      </c>
      <c r="M85" s="217" t="s">
        <v>168</v>
      </c>
      <c r="N85" s="218"/>
      <c r="O85" s="218"/>
      <c r="P85" s="218"/>
      <c r="Q85" s="218"/>
      <c r="R85" s="218"/>
      <c r="S85" s="218"/>
      <c r="T85" s="219"/>
      <c r="U85" s="198"/>
      <c r="V85" s="696"/>
      <c r="W85" s="264"/>
      <c r="X85" s="21">
        <v>5</v>
      </c>
      <c r="Y85" s="22" t="s">
        <v>80</v>
      </c>
      <c r="Z85" s="23" t="s">
        <v>80</v>
      </c>
      <c r="AA85" s="23" t="s">
        <v>110</v>
      </c>
      <c r="AB85" s="23" t="s">
        <v>110</v>
      </c>
      <c r="AC85" s="23" t="s">
        <v>110</v>
      </c>
      <c r="AD85" s="24"/>
      <c r="AF85" s="24"/>
      <c r="AG85" s="24"/>
      <c r="AH85" s="24"/>
      <c r="AI85" s="24"/>
      <c r="AJ85" s="25"/>
      <c r="AK85" s="299"/>
      <c r="AL85" s="200"/>
    </row>
    <row r="86" spans="2:38" ht="22.5" customHeight="1" x14ac:dyDescent="0.4">
      <c r="B86" s="714"/>
      <c r="C86" s="196"/>
      <c r="D86" s="299"/>
      <c r="E86" s="3"/>
      <c r="F86" s="696"/>
      <c r="G86" s="264" t="s">
        <v>37</v>
      </c>
      <c r="H86" s="21">
        <v>6</v>
      </c>
      <c r="I86" s="216" t="s">
        <v>61</v>
      </c>
      <c r="J86" s="216" t="s">
        <v>61</v>
      </c>
      <c r="K86" s="217" t="s">
        <v>168</v>
      </c>
      <c r="L86" s="217" t="s">
        <v>168</v>
      </c>
      <c r="M86" s="217" t="s">
        <v>168</v>
      </c>
      <c r="N86" s="217" t="s">
        <v>168</v>
      </c>
      <c r="O86" s="218"/>
      <c r="P86" s="218"/>
      <c r="Q86" s="218"/>
      <c r="R86" s="218"/>
      <c r="S86" s="218"/>
      <c r="T86" s="219"/>
      <c r="U86" s="198"/>
      <c r="V86" s="696"/>
      <c r="W86" s="264" t="s">
        <v>37</v>
      </c>
      <c r="X86" s="21">
        <v>6</v>
      </c>
      <c r="Y86" s="22" t="s">
        <v>80</v>
      </c>
      <c r="Z86" s="23" t="s">
        <v>80</v>
      </c>
      <c r="AA86" s="23" t="s">
        <v>80</v>
      </c>
      <c r="AB86" s="23" t="s">
        <v>110</v>
      </c>
      <c r="AC86" s="23" t="s">
        <v>110</v>
      </c>
      <c r="AD86" s="23" t="s">
        <v>110</v>
      </c>
      <c r="AE86" s="24"/>
      <c r="AF86" s="24"/>
      <c r="AG86" s="24"/>
      <c r="AH86" s="24"/>
      <c r="AI86" s="24"/>
      <c r="AJ86" s="25"/>
      <c r="AK86" s="299"/>
      <c r="AL86" s="200"/>
    </row>
    <row r="87" spans="2:38" ht="22.5" customHeight="1" x14ac:dyDescent="0.4">
      <c r="B87" s="714"/>
      <c r="C87" s="196"/>
      <c r="D87" s="299"/>
      <c r="E87" s="3"/>
      <c r="F87" s="696"/>
      <c r="G87" s="265" t="str">
        <f>J79</f>
        <v>-</v>
      </c>
      <c r="H87" s="21">
        <v>7</v>
      </c>
      <c r="I87" s="220" t="s">
        <v>36</v>
      </c>
      <c r="J87" s="216" t="s">
        <v>61</v>
      </c>
      <c r="K87" s="217" t="s">
        <v>168</v>
      </c>
      <c r="L87" s="217" t="s">
        <v>168</v>
      </c>
      <c r="M87" s="217" t="s">
        <v>168</v>
      </c>
      <c r="N87" s="217" t="s">
        <v>168</v>
      </c>
      <c r="O87" s="217" t="s">
        <v>168</v>
      </c>
      <c r="P87" s="218"/>
      <c r="Q87" s="218"/>
      <c r="R87" s="218"/>
      <c r="S87" s="218"/>
      <c r="T87" s="219"/>
      <c r="U87" s="198"/>
      <c r="V87" s="696"/>
      <c r="W87" s="265" t="str">
        <f>Z79</f>
        <v>-</v>
      </c>
      <c r="X87" s="21">
        <v>7</v>
      </c>
      <c r="Y87" s="22" t="s">
        <v>80</v>
      </c>
      <c r="Z87" s="23" t="s">
        <v>80</v>
      </c>
      <c r="AA87" s="23" t="s">
        <v>80</v>
      </c>
      <c r="AB87" s="23" t="s">
        <v>80</v>
      </c>
      <c r="AC87" s="23" t="s">
        <v>110</v>
      </c>
      <c r="AD87" s="23" t="s">
        <v>110</v>
      </c>
      <c r="AE87" s="23" t="s">
        <v>110</v>
      </c>
      <c r="AF87" s="24"/>
      <c r="AG87" s="24"/>
      <c r="AH87" s="24"/>
      <c r="AI87" s="24"/>
      <c r="AJ87" s="25"/>
      <c r="AK87" s="299"/>
      <c r="AL87" s="200"/>
    </row>
    <row r="88" spans="2:38" ht="22.5" customHeight="1" x14ac:dyDescent="0.4">
      <c r="B88" s="714"/>
      <c r="C88" s="196"/>
      <c r="D88" s="299"/>
      <c r="E88" s="3"/>
      <c r="F88" s="696"/>
      <c r="G88" s="264" t="s">
        <v>4</v>
      </c>
      <c r="H88" s="21">
        <v>8</v>
      </c>
      <c r="I88" s="220" t="s">
        <v>36</v>
      </c>
      <c r="J88" s="218" t="s">
        <v>36</v>
      </c>
      <c r="K88" s="217" t="s">
        <v>168</v>
      </c>
      <c r="L88" s="217" t="s">
        <v>168</v>
      </c>
      <c r="M88" s="217" t="s">
        <v>168</v>
      </c>
      <c r="N88" s="217" t="s">
        <v>168</v>
      </c>
      <c r="O88" s="217" t="s">
        <v>168</v>
      </c>
      <c r="P88" s="217" t="s">
        <v>168</v>
      </c>
      <c r="Q88" s="218"/>
      <c r="R88" s="218"/>
      <c r="S88" s="218"/>
      <c r="T88" s="219"/>
      <c r="U88" s="198"/>
      <c r="V88" s="696"/>
      <c r="W88" s="264" t="s">
        <v>4</v>
      </c>
      <c r="X88" s="21">
        <v>8</v>
      </c>
      <c r="Y88" s="22" t="s">
        <v>80</v>
      </c>
      <c r="Z88" s="24" t="s">
        <v>80</v>
      </c>
      <c r="AA88" s="23" t="s">
        <v>80</v>
      </c>
      <c r="AB88" s="23" t="s">
        <v>80</v>
      </c>
      <c r="AC88" s="23" t="s">
        <v>80</v>
      </c>
      <c r="AD88" s="23" t="s">
        <v>110</v>
      </c>
      <c r="AE88" s="23" t="s">
        <v>110</v>
      </c>
      <c r="AF88" s="23" t="s">
        <v>110</v>
      </c>
      <c r="AG88" s="24"/>
      <c r="AH88" s="24"/>
      <c r="AI88" s="24"/>
      <c r="AJ88" s="25"/>
      <c r="AK88" s="299"/>
      <c r="AL88" s="200"/>
    </row>
    <row r="89" spans="2:38" ht="22.5" customHeight="1" x14ac:dyDescent="0.4">
      <c r="B89" s="714"/>
      <c r="C89" s="196"/>
      <c r="D89" s="299"/>
      <c r="E89" s="3"/>
      <c r="F89" s="696"/>
      <c r="G89" s="264"/>
      <c r="H89" s="21">
        <v>9</v>
      </c>
      <c r="I89" s="220" t="s">
        <v>36</v>
      </c>
      <c r="J89" s="218" t="s">
        <v>36</v>
      </c>
      <c r="K89" s="218" t="s">
        <v>36</v>
      </c>
      <c r="L89" s="217" t="s">
        <v>168</v>
      </c>
      <c r="M89" s="217" t="s">
        <v>168</v>
      </c>
      <c r="N89" s="217" t="s">
        <v>168</v>
      </c>
      <c r="O89" s="217" t="s">
        <v>168</v>
      </c>
      <c r="P89" s="217" t="s">
        <v>168</v>
      </c>
      <c r="Q89" s="217" t="s">
        <v>168</v>
      </c>
      <c r="R89" s="218"/>
      <c r="S89" s="218"/>
      <c r="T89" s="219"/>
      <c r="U89" s="198"/>
      <c r="V89" s="696"/>
      <c r="W89" s="264"/>
      <c r="X89" s="21">
        <v>9</v>
      </c>
      <c r="Y89" s="22" t="s">
        <v>80</v>
      </c>
      <c r="Z89" s="24" t="s">
        <v>80</v>
      </c>
      <c r="AA89" s="24" t="s">
        <v>80</v>
      </c>
      <c r="AB89" s="23" t="s">
        <v>80</v>
      </c>
      <c r="AC89" s="23" t="s">
        <v>80</v>
      </c>
      <c r="AD89" s="23" t="s">
        <v>80</v>
      </c>
      <c r="AE89" s="23" t="s">
        <v>110</v>
      </c>
      <c r="AF89" s="23" t="s">
        <v>110</v>
      </c>
      <c r="AG89" s="23" t="s">
        <v>110</v>
      </c>
      <c r="AH89" s="24"/>
      <c r="AI89" s="24"/>
      <c r="AJ89" s="25"/>
      <c r="AK89" s="299"/>
      <c r="AL89" s="200"/>
    </row>
    <row r="90" spans="2:38" ht="22.5" customHeight="1" x14ac:dyDescent="0.4">
      <c r="B90" s="714"/>
      <c r="C90" s="196"/>
      <c r="D90" s="299"/>
      <c r="E90" s="3"/>
      <c r="F90" s="696"/>
      <c r="G90" s="264"/>
      <c r="H90" s="21">
        <v>10</v>
      </c>
      <c r="I90" s="220" t="s">
        <v>36</v>
      </c>
      <c r="J90" s="218" t="s">
        <v>36</v>
      </c>
      <c r="K90" s="218" t="s">
        <v>36</v>
      </c>
      <c r="L90" s="218" t="s">
        <v>36</v>
      </c>
      <c r="M90" s="217" t="s">
        <v>168</v>
      </c>
      <c r="N90" s="217" t="s">
        <v>168</v>
      </c>
      <c r="O90" s="217" t="s">
        <v>168</v>
      </c>
      <c r="P90" s="217" t="s">
        <v>168</v>
      </c>
      <c r="Q90" s="217" t="s">
        <v>168</v>
      </c>
      <c r="R90" s="217" t="s">
        <v>168</v>
      </c>
      <c r="S90" s="218"/>
      <c r="T90" s="219"/>
      <c r="U90" s="198"/>
      <c r="V90" s="696"/>
      <c r="W90" s="264"/>
      <c r="X90" s="21">
        <v>10</v>
      </c>
      <c r="Y90" s="22" t="s">
        <v>80</v>
      </c>
      <c r="Z90" s="24" t="s">
        <v>80</v>
      </c>
      <c r="AA90" s="24" t="s">
        <v>80</v>
      </c>
      <c r="AB90" s="24" t="s">
        <v>80</v>
      </c>
      <c r="AC90" s="23" t="s">
        <v>80</v>
      </c>
      <c r="AD90" s="23" t="s">
        <v>80</v>
      </c>
      <c r="AE90" s="23" t="s">
        <v>80</v>
      </c>
      <c r="AF90" s="23" t="s">
        <v>110</v>
      </c>
      <c r="AG90" s="23" t="s">
        <v>110</v>
      </c>
      <c r="AH90" s="23" t="s">
        <v>110</v>
      </c>
      <c r="AI90" s="24"/>
      <c r="AJ90" s="25"/>
      <c r="AK90" s="299"/>
      <c r="AL90" s="200"/>
    </row>
    <row r="91" spans="2:38" ht="22.5" customHeight="1" x14ac:dyDescent="0.4">
      <c r="B91" s="714"/>
      <c r="C91" s="196"/>
      <c r="D91" s="299"/>
      <c r="E91" s="3"/>
      <c r="F91" s="696"/>
      <c r="G91" s="264"/>
      <c r="H91" s="21">
        <v>11</v>
      </c>
      <c r="I91" s="220" t="s">
        <v>36</v>
      </c>
      <c r="J91" s="218" t="s">
        <v>36</v>
      </c>
      <c r="K91" s="218" t="s">
        <v>36</v>
      </c>
      <c r="L91" s="218" t="s">
        <v>36</v>
      </c>
      <c r="M91" s="218" t="s">
        <v>36</v>
      </c>
      <c r="N91" s="217" t="s">
        <v>168</v>
      </c>
      <c r="O91" s="217" t="s">
        <v>168</v>
      </c>
      <c r="P91" s="217" t="s">
        <v>168</v>
      </c>
      <c r="Q91" s="217" t="s">
        <v>168</v>
      </c>
      <c r="R91" s="217" t="s">
        <v>168</v>
      </c>
      <c r="S91" s="217" t="s">
        <v>168</v>
      </c>
      <c r="T91" s="219"/>
      <c r="U91" s="198"/>
      <c r="V91" s="696"/>
      <c r="W91" s="264"/>
      <c r="X91" s="21">
        <v>11</v>
      </c>
      <c r="Y91" s="22" t="s">
        <v>80</v>
      </c>
      <c r="Z91" s="24" t="s">
        <v>80</v>
      </c>
      <c r="AA91" s="24" t="s">
        <v>80</v>
      </c>
      <c r="AB91" s="24" t="s">
        <v>80</v>
      </c>
      <c r="AC91" s="24" t="s">
        <v>80</v>
      </c>
      <c r="AD91" s="24" t="s">
        <v>80</v>
      </c>
      <c r="AE91" s="24" t="s">
        <v>80</v>
      </c>
      <c r="AF91" s="24" t="s">
        <v>80</v>
      </c>
      <c r="AG91" s="23" t="s">
        <v>110</v>
      </c>
      <c r="AH91" s="23" t="s">
        <v>110</v>
      </c>
      <c r="AI91" s="23" t="s">
        <v>110</v>
      </c>
      <c r="AJ91" s="25"/>
      <c r="AK91" s="299"/>
      <c r="AL91" s="200"/>
    </row>
    <row r="92" spans="2:38" ht="22.5" customHeight="1" thickBot="1" x14ac:dyDescent="0.45">
      <c r="B92" s="714"/>
      <c r="C92" s="196"/>
      <c r="D92" s="299"/>
      <c r="E92" s="3"/>
      <c r="F92" s="696"/>
      <c r="G92" s="266"/>
      <c r="H92" s="15">
        <v>12</v>
      </c>
      <c r="I92" s="221" t="s">
        <v>36</v>
      </c>
      <c r="J92" s="222" t="s">
        <v>36</v>
      </c>
      <c r="K92" s="222" t="s">
        <v>36</v>
      </c>
      <c r="L92" s="222" t="s">
        <v>36</v>
      </c>
      <c r="M92" s="222" t="s">
        <v>36</v>
      </c>
      <c r="N92" s="222" t="s">
        <v>36</v>
      </c>
      <c r="O92" s="223" t="s">
        <v>168</v>
      </c>
      <c r="P92" s="223" t="s">
        <v>168</v>
      </c>
      <c r="Q92" s="223" t="s">
        <v>168</v>
      </c>
      <c r="R92" s="223" t="s">
        <v>168</v>
      </c>
      <c r="S92" s="223" t="s">
        <v>168</v>
      </c>
      <c r="T92" s="224" t="s">
        <v>168</v>
      </c>
      <c r="U92" s="198"/>
      <c r="V92" s="696"/>
      <c r="W92" s="266"/>
      <c r="X92" s="15">
        <v>12</v>
      </c>
      <c r="Y92" s="22" t="s">
        <v>80</v>
      </c>
      <c r="Z92" s="28" t="s">
        <v>80</v>
      </c>
      <c r="AA92" s="28" t="s">
        <v>80</v>
      </c>
      <c r="AB92" s="28" t="s">
        <v>80</v>
      </c>
      <c r="AC92" s="28" t="s">
        <v>80</v>
      </c>
      <c r="AD92" s="28" t="s">
        <v>80</v>
      </c>
      <c r="AE92" s="29" t="s">
        <v>80</v>
      </c>
      <c r="AF92" s="29" t="s">
        <v>80</v>
      </c>
      <c r="AG92" s="29" t="s">
        <v>80</v>
      </c>
      <c r="AH92" s="29" t="s">
        <v>110</v>
      </c>
      <c r="AI92" s="29" t="s">
        <v>110</v>
      </c>
      <c r="AJ92" s="30" t="s">
        <v>110</v>
      </c>
      <c r="AK92" s="299"/>
      <c r="AL92" s="200"/>
    </row>
    <row r="93" spans="2:38" ht="22.5" customHeight="1" x14ac:dyDescent="0.4">
      <c r="B93" s="714"/>
      <c r="C93" s="196"/>
      <c r="D93" s="299"/>
      <c r="E93" s="3"/>
      <c r="F93" s="696"/>
      <c r="G93" s="267"/>
      <c r="H93" s="70">
        <v>1</v>
      </c>
      <c r="I93" s="225" t="s">
        <v>35</v>
      </c>
      <c r="J93" s="214" t="s">
        <v>36</v>
      </c>
      <c r="K93" s="214" t="s">
        <v>36</v>
      </c>
      <c r="L93" s="214" t="s">
        <v>36</v>
      </c>
      <c r="M93" s="214" t="s">
        <v>36</v>
      </c>
      <c r="N93" s="214" t="s">
        <v>36</v>
      </c>
      <c r="O93" s="214" t="s">
        <v>36</v>
      </c>
      <c r="P93" s="226" t="s">
        <v>168</v>
      </c>
      <c r="Q93" s="226" t="s">
        <v>168</v>
      </c>
      <c r="R93" s="226" t="s">
        <v>168</v>
      </c>
      <c r="S93" s="226" t="s">
        <v>168</v>
      </c>
      <c r="T93" s="227" t="s">
        <v>168</v>
      </c>
      <c r="U93" s="198"/>
      <c r="V93" s="696"/>
      <c r="W93" s="267"/>
      <c r="X93" s="16">
        <v>1</v>
      </c>
      <c r="Y93" s="65" t="s">
        <v>80</v>
      </c>
      <c r="Z93" s="18" t="s">
        <v>80</v>
      </c>
      <c r="AA93" s="18" t="s">
        <v>80</v>
      </c>
      <c r="AB93" s="18" t="s">
        <v>80</v>
      </c>
      <c r="AC93" s="18" t="s">
        <v>80</v>
      </c>
      <c r="AD93" s="18" t="s">
        <v>80</v>
      </c>
      <c r="AE93" s="18" t="s">
        <v>80</v>
      </c>
      <c r="AF93" s="32" t="s">
        <v>80</v>
      </c>
      <c r="AG93" s="32" t="s">
        <v>80</v>
      </c>
      <c r="AH93" s="32" t="s">
        <v>80</v>
      </c>
      <c r="AI93" s="32" t="s">
        <v>110</v>
      </c>
      <c r="AJ93" s="33" t="s">
        <v>110</v>
      </c>
      <c r="AK93" s="299"/>
      <c r="AL93" s="200"/>
    </row>
    <row r="94" spans="2:38" ht="22.5" customHeight="1" x14ac:dyDescent="0.4">
      <c r="B94" s="714"/>
      <c r="C94" s="196"/>
      <c r="D94" s="299"/>
      <c r="E94" s="3"/>
      <c r="F94" s="696"/>
      <c r="G94" s="263"/>
      <c r="H94" s="21">
        <v>2</v>
      </c>
      <c r="I94" s="220" t="s">
        <v>35</v>
      </c>
      <c r="J94" s="218" t="s">
        <v>35</v>
      </c>
      <c r="K94" s="218" t="s">
        <v>36</v>
      </c>
      <c r="L94" s="218" t="s">
        <v>36</v>
      </c>
      <c r="M94" s="218" t="s">
        <v>36</v>
      </c>
      <c r="N94" s="218" t="s">
        <v>36</v>
      </c>
      <c r="O94" s="218" t="s">
        <v>36</v>
      </c>
      <c r="P94" s="218" t="s">
        <v>36</v>
      </c>
      <c r="Q94" s="217" t="s">
        <v>168</v>
      </c>
      <c r="R94" s="217" t="s">
        <v>168</v>
      </c>
      <c r="S94" s="217" t="s">
        <v>168</v>
      </c>
      <c r="T94" s="228" t="s">
        <v>168</v>
      </c>
      <c r="U94" s="198"/>
      <c r="V94" s="696"/>
      <c r="W94" s="263"/>
      <c r="X94" s="21">
        <v>2</v>
      </c>
      <c r="Y94" s="67" t="s">
        <v>80</v>
      </c>
      <c r="Z94" s="24" t="s">
        <v>80</v>
      </c>
      <c r="AA94" s="24" t="s">
        <v>80</v>
      </c>
      <c r="AB94" s="24" t="s">
        <v>80</v>
      </c>
      <c r="AC94" s="24" t="s">
        <v>80</v>
      </c>
      <c r="AD94" s="24" t="s">
        <v>80</v>
      </c>
      <c r="AE94" s="24" t="s">
        <v>80</v>
      </c>
      <c r="AF94" s="24" t="s">
        <v>80</v>
      </c>
      <c r="AG94" s="24" t="s">
        <v>80</v>
      </c>
      <c r="AH94" s="23" t="s">
        <v>80</v>
      </c>
      <c r="AI94" s="23" t="s">
        <v>80</v>
      </c>
      <c r="AJ94" s="34" t="s">
        <v>110</v>
      </c>
      <c r="AK94" s="299"/>
      <c r="AL94" s="200"/>
    </row>
    <row r="95" spans="2:38" ht="22.5" customHeight="1" x14ac:dyDescent="0.4">
      <c r="B95" s="714"/>
      <c r="C95" s="196"/>
      <c r="D95" s="299"/>
      <c r="E95" s="3"/>
      <c r="F95" s="696"/>
      <c r="G95" s="263"/>
      <c r="H95" s="21">
        <v>3</v>
      </c>
      <c r="I95" s="220" t="s">
        <v>35</v>
      </c>
      <c r="J95" s="218" t="s">
        <v>35</v>
      </c>
      <c r="K95" s="218" t="s">
        <v>35</v>
      </c>
      <c r="L95" s="218" t="s">
        <v>36</v>
      </c>
      <c r="M95" s="218" t="s">
        <v>36</v>
      </c>
      <c r="N95" s="218" t="s">
        <v>36</v>
      </c>
      <c r="O95" s="218" t="s">
        <v>36</v>
      </c>
      <c r="P95" s="218" t="s">
        <v>36</v>
      </c>
      <c r="Q95" s="218" t="s">
        <v>36</v>
      </c>
      <c r="R95" s="217" t="s">
        <v>168</v>
      </c>
      <c r="S95" s="217" t="s">
        <v>168</v>
      </c>
      <c r="T95" s="228" t="s">
        <v>168</v>
      </c>
      <c r="U95" s="198"/>
      <c r="V95" s="696"/>
      <c r="W95" s="263"/>
      <c r="X95" s="21">
        <v>3</v>
      </c>
      <c r="Y95" s="66" t="s">
        <v>80</v>
      </c>
      <c r="Z95" s="24" t="s">
        <v>80</v>
      </c>
      <c r="AA95" s="24" t="s">
        <v>80</v>
      </c>
      <c r="AB95" s="24" t="s">
        <v>80</v>
      </c>
      <c r="AC95" s="24" t="s">
        <v>80</v>
      </c>
      <c r="AD95" s="24" t="s">
        <v>80</v>
      </c>
      <c r="AE95" s="24" t="s">
        <v>80</v>
      </c>
      <c r="AF95" s="24" t="s">
        <v>80</v>
      </c>
      <c r="AG95" s="24" t="s">
        <v>80</v>
      </c>
      <c r="AH95" s="23" t="s">
        <v>80</v>
      </c>
      <c r="AI95" s="23" t="s">
        <v>80</v>
      </c>
      <c r="AJ95" s="34" t="s">
        <v>80</v>
      </c>
      <c r="AK95" s="299"/>
      <c r="AL95" s="200"/>
    </row>
    <row r="96" spans="2:38" ht="22.5" customHeight="1" x14ac:dyDescent="0.4">
      <c r="B96" s="714"/>
      <c r="C96" s="196"/>
      <c r="D96" s="299"/>
      <c r="E96" s="3"/>
      <c r="F96" s="696"/>
      <c r="G96" s="264"/>
      <c r="H96" s="21">
        <v>4</v>
      </c>
      <c r="I96" s="220"/>
      <c r="J96" s="218"/>
      <c r="K96" s="218"/>
      <c r="L96" s="218"/>
      <c r="M96" s="218" t="s">
        <v>36</v>
      </c>
      <c r="N96" s="218" t="s">
        <v>36</v>
      </c>
      <c r="O96" s="218" t="s">
        <v>36</v>
      </c>
      <c r="P96" s="218" t="s">
        <v>36</v>
      </c>
      <c r="Q96" s="218" t="s">
        <v>36</v>
      </c>
      <c r="R96" s="218" t="s">
        <v>36</v>
      </c>
      <c r="S96" s="217" t="s">
        <v>168</v>
      </c>
      <c r="T96" s="228" t="s">
        <v>168</v>
      </c>
      <c r="U96" s="198"/>
      <c r="V96" s="696"/>
      <c r="W96" s="264"/>
      <c r="X96" s="21">
        <v>4</v>
      </c>
      <c r="Y96" s="26"/>
      <c r="Z96" s="24"/>
      <c r="AA96" s="24"/>
      <c r="AB96" s="24"/>
      <c r="AC96" s="24" t="s">
        <v>80</v>
      </c>
      <c r="AD96" s="24" t="s">
        <v>80</v>
      </c>
      <c r="AE96" s="24" t="s">
        <v>80</v>
      </c>
      <c r="AF96" s="24" t="s">
        <v>80</v>
      </c>
      <c r="AG96" s="24" t="s">
        <v>80</v>
      </c>
      <c r="AH96" s="24" t="s">
        <v>80</v>
      </c>
      <c r="AI96" s="24" t="s">
        <v>80</v>
      </c>
      <c r="AJ96" s="34" t="s">
        <v>80</v>
      </c>
      <c r="AK96" s="299"/>
      <c r="AL96" s="200"/>
    </row>
    <row r="97" spans="2:46" ht="22.5" customHeight="1" x14ac:dyDescent="0.4">
      <c r="B97" s="714"/>
      <c r="C97" s="196"/>
      <c r="D97" s="299"/>
      <c r="E97" s="3"/>
      <c r="F97" s="696"/>
      <c r="G97" s="264" t="s">
        <v>37</v>
      </c>
      <c r="H97" s="21">
        <v>5</v>
      </c>
      <c r="I97" s="220"/>
      <c r="J97" s="218"/>
      <c r="K97" s="218"/>
      <c r="L97" s="218"/>
      <c r="M97" s="218" t="s">
        <v>35</v>
      </c>
      <c r="N97" s="218" t="s">
        <v>36</v>
      </c>
      <c r="O97" s="218" t="s">
        <v>36</v>
      </c>
      <c r="P97" s="218" t="s">
        <v>36</v>
      </c>
      <c r="Q97" s="218" t="s">
        <v>36</v>
      </c>
      <c r="R97" s="218" t="s">
        <v>36</v>
      </c>
      <c r="S97" s="218" t="s">
        <v>36</v>
      </c>
      <c r="T97" s="228" t="s">
        <v>168</v>
      </c>
      <c r="U97" s="198"/>
      <c r="V97" s="696"/>
      <c r="W97" s="264" t="s">
        <v>37</v>
      </c>
      <c r="X97" s="21">
        <v>5</v>
      </c>
      <c r="Y97" s="26"/>
      <c r="Z97" s="24"/>
      <c r="AA97" s="24"/>
      <c r="AB97" s="24"/>
      <c r="AC97" s="24" t="s">
        <v>80</v>
      </c>
      <c r="AD97" s="24" t="s">
        <v>80</v>
      </c>
      <c r="AE97" s="24" t="s">
        <v>80</v>
      </c>
      <c r="AF97" s="24" t="s">
        <v>80</v>
      </c>
      <c r="AG97" s="24" t="s">
        <v>80</v>
      </c>
      <c r="AH97" s="24" t="s">
        <v>80</v>
      </c>
      <c r="AI97" s="24" t="s">
        <v>80</v>
      </c>
      <c r="AJ97" s="25" t="s">
        <v>80</v>
      </c>
      <c r="AK97" s="299"/>
      <c r="AL97" s="200"/>
    </row>
    <row r="98" spans="2:46" ht="22.5" customHeight="1" x14ac:dyDescent="0.4">
      <c r="B98" s="714"/>
      <c r="C98" s="196"/>
      <c r="D98" s="299"/>
      <c r="E98" s="3"/>
      <c r="F98" s="696"/>
      <c r="G98" s="264" t="str">
        <f>IF(G87="-","-",G87+1)</f>
        <v>-</v>
      </c>
      <c r="H98" s="21">
        <v>6</v>
      </c>
      <c r="I98" s="220"/>
      <c r="J98" s="218"/>
      <c r="K98" s="218"/>
      <c r="L98" s="218"/>
      <c r="M98" s="218" t="s">
        <v>35</v>
      </c>
      <c r="N98" s="218" t="s">
        <v>35</v>
      </c>
      <c r="O98" s="218" t="s">
        <v>36</v>
      </c>
      <c r="P98" s="218" t="s">
        <v>36</v>
      </c>
      <c r="Q98" s="218" t="s">
        <v>36</v>
      </c>
      <c r="R98" s="218" t="s">
        <v>36</v>
      </c>
      <c r="S98" s="218" t="s">
        <v>36</v>
      </c>
      <c r="T98" s="294" t="s">
        <v>36</v>
      </c>
      <c r="U98" s="198"/>
      <c r="V98" s="696"/>
      <c r="W98" s="264" t="str">
        <f>IF(W87="-","-",W87+1)</f>
        <v>-</v>
      </c>
      <c r="X98" s="21">
        <v>6</v>
      </c>
      <c r="Y98" s="26"/>
      <c r="Z98" s="24"/>
      <c r="AA98" s="24"/>
      <c r="AB98" s="24"/>
      <c r="AC98" s="24" t="s">
        <v>80</v>
      </c>
      <c r="AD98" s="24" t="s">
        <v>80</v>
      </c>
      <c r="AE98" s="24" t="s">
        <v>80</v>
      </c>
      <c r="AF98" s="24" t="s">
        <v>80</v>
      </c>
      <c r="AG98" s="24" t="s">
        <v>80</v>
      </c>
      <c r="AH98" s="24" t="s">
        <v>80</v>
      </c>
      <c r="AI98" s="24" t="s">
        <v>80</v>
      </c>
      <c r="AJ98" s="25" t="s">
        <v>80</v>
      </c>
      <c r="AK98" s="299"/>
      <c r="AL98" s="200"/>
    </row>
    <row r="99" spans="2:46" ht="22.5" customHeight="1" x14ac:dyDescent="0.4">
      <c r="B99" s="714"/>
      <c r="C99" s="196"/>
      <c r="D99" s="299"/>
      <c r="E99" s="3"/>
      <c r="F99" s="696"/>
      <c r="G99" s="264" t="s">
        <v>4</v>
      </c>
      <c r="H99" s="21">
        <v>7</v>
      </c>
      <c r="I99" s="220"/>
      <c r="J99" s="218"/>
      <c r="K99" s="218"/>
      <c r="L99" s="218"/>
      <c r="M99" s="218" t="s">
        <v>35</v>
      </c>
      <c r="N99" s="218" t="s">
        <v>35</v>
      </c>
      <c r="O99" s="218" t="s">
        <v>35</v>
      </c>
      <c r="P99" s="218" t="s">
        <v>36</v>
      </c>
      <c r="Q99" s="218" t="s">
        <v>36</v>
      </c>
      <c r="R99" s="218" t="s">
        <v>36</v>
      </c>
      <c r="S99" s="218" t="s">
        <v>36</v>
      </c>
      <c r="T99" s="219" t="s">
        <v>36</v>
      </c>
      <c r="U99" s="198"/>
      <c r="V99" s="696"/>
      <c r="W99" s="264" t="s">
        <v>4</v>
      </c>
      <c r="X99" s="21">
        <v>7</v>
      </c>
      <c r="Y99" s="26"/>
      <c r="Z99" s="24"/>
      <c r="AA99" s="24"/>
      <c r="AB99" s="24"/>
      <c r="AC99" s="24" t="s">
        <v>80</v>
      </c>
      <c r="AD99" s="24" t="s">
        <v>80</v>
      </c>
      <c r="AE99" s="24" t="s">
        <v>80</v>
      </c>
      <c r="AF99" s="24" t="s">
        <v>80</v>
      </c>
      <c r="AG99" s="24" t="s">
        <v>80</v>
      </c>
      <c r="AH99" s="24" t="s">
        <v>80</v>
      </c>
      <c r="AI99" s="24" t="s">
        <v>80</v>
      </c>
      <c r="AJ99" s="25" t="s">
        <v>80</v>
      </c>
      <c r="AK99" s="299"/>
      <c r="AL99" s="200"/>
    </row>
    <row r="100" spans="2:46" ht="22.5" customHeight="1" x14ac:dyDescent="0.4">
      <c r="B100" s="714"/>
      <c r="C100" s="196"/>
      <c r="D100" s="299"/>
      <c r="E100" s="3"/>
      <c r="F100" s="696"/>
      <c r="G100" s="264"/>
      <c r="H100" s="21">
        <v>8</v>
      </c>
      <c r="I100" s="220"/>
      <c r="J100" s="218"/>
      <c r="K100" s="218"/>
      <c r="L100" s="218"/>
      <c r="M100" s="218" t="s">
        <v>35</v>
      </c>
      <c r="N100" s="218" t="s">
        <v>35</v>
      </c>
      <c r="O100" s="218" t="s">
        <v>35</v>
      </c>
      <c r="P100" s="218" t="s">
        <v>35</v>
      </c>
      <c r="Q100" s="218" t="s">
        <v>36</v>
      </c>
      <c r="R100" s="218" t="s">
        <v>36</v>
      </c>
      <c r="S100" s="218" t="s">
        <v>36</v>
      </c>
      <c r="T100" s="219" t="s">
        <v>36</v>
      </c>
      <c r="U100" s="198"/>
      <c r="V100" s="696"/>
      <c r="W100" s="264"/>
      <c r="X100" s="21">
        <v>8</v>
      </c>
      <c r="Y100" s="26"/>
      <c r="Z100" s="24"/>
      <c r="AA100" s="24"/>
      <c r="AB100" s="24"/>
      <c r="AC100" s="24" t="s">
        <v>80</v>
      </c>
      <c r="AD100" s="24" t="s">
        <v>80</v>
      </c>
      <c r="AE100" s="24" t="s">
        <v>80</v>
      </c>
      <c r="AF100" s="24" t="s">
        <v>80</v>
      </c>
      <c r="AG100" s="24" t="s">
        <v>80</v>
      </c>
      <c r="AH100" s="24" t="s">
        <v>80</v>
      </c>
      <c r="AI100" s="24" t="s">
        <v>80</v>
      </c>
      <c r="AJ100" s="25" t="s">
        <v>80</v>
      </c>
      <c r="AK100" s="299"/>
      <c r="AL100" s="200"/>
    </row>
    <row r="101" spans="2:46" ht="22.5" customHeight="1" x14ac:dyDescent="0.4">
      <c r="B101" s="714"/>
      <c r="C101" s="196"/>
      <c r="D101" s="299"/>
      <c r="E101" s="3"/>
      <c r="F101" s="696"/>
      <c r="G101" s="264"/>
      <c r="H101" s="21">
        <v>9</v>
      </c>
      <c r="I101" s="220"/>
      <c r="J101" s="218"/>
      <c r="K101" s="218"/>
      <c r="L101" s="218"/>
      <c r="M101" s="218" t="s">
        <v>35</v>
      </c>
      <c r="N101" s="218" t="s">
        <v>35</v>
      </c>
      <c r="O101" s="218" t="s">
        <v>35</v>
      </c>
      <c r="P101" s="218" t="s">
        <v>35</v>
      </c>
      <c r="Q101" s="218" t="s">
        <v>35</v>
      </c>
      <c r="R101" s="218" t="s">
        <v>36</v>
      </c>
      <c r="S101" s="218" t="s">
        <v>36</v>
      </c>
      <c r="T101" s="219" t="s">
        <v>36</v>
      </c>
      <c r="U101" s="198"/>
      <c r="V101" s="696"/>
      <c r="W101" s="264"/>
      <c r="X101" s="21">
        <v>9</v>
      </c>
      <c r="Y101" s="26"/>
      <c r="Z101" s="24"/>
      <c r="AA101" s="24"/>
      <c r="AB101" s="24"/>
      <c r="AC101" s="24" t="s">
        <v>80</v>
      </c>
      <c r="AD101" s="24" t="s">
        <v>80</v>
      </c>
      <c r="AE101" s="24" t="s">
        <v>80</v>
      </c>
      <c r="AF101" s="24" t="s">
        <v>80</v>
      </c>
      <c r="AG101" s="24" t="s">
        <v>80</v>
      </c>
      <c r="AH101" s="24" t="s">
        <v>80</v>
      </c>
      <c r="AI101" s="24" t="s">
        <v>80</v>
      </c>
      <c r="AJ101" s="25" t="s">
        <v>80</v>
      </c>
      <c r="AK101" s="299"/>
      <c r="AL101" s="200"/>
    </row>
    <row r="102" spans="2:46" ht="22.5" customHeight="1" x14ac:dyDescent="0.4">
      <c r="B102" s="714"/>
      <c r="C102" s="196"/>
      <c r="D102" s="299"/>
      <c r="E102" s="3"/>
      <c r="F102" s="696"/>
      <c r="G102" s="264"/>
      <c r="H102" s="21">
        <v>10</v>
      </c>
      <c r="I102" s="220"/>
      <c r="J102" s="218"/>
      <c r="K102" s="218"/>
      <c r="L102" s="218"/>
      <c r="M102" s="218" t="s">
        <v>35</v>
      </c>
      <c r="N102" s="218" t="s">
        <v>35</v>
      </c>
      <c r="O102" s="218" t="s">
        <v>35</v>
      </c>
      <c r="P102" s="218" t="s">
        <v>35</v>
      </c>
      <c r="Q102" s="218" t="s">
        <v>35</v>
      </c>
      <c r="R102" s="218" t="s">
        <v>35</v>
      </c>
      <c r="S102" s="218" t="s">
        <v>36</v>
      </c>
      <c r="T102" s="219" t="s">
        <v>36</v>
      </c>
      <c r="U102" s="198"/>
      <c r="V102" s="696"/>
      <c r="W102" s="264"/>
      <c r="X102" s="21">
        <v>10</v>
      </c>
      <c r="Y102" s="26"/>
      <c r="Z102" s="24"/>
      <c r="AA102" s="24"/>
      <c r="AB102" s="24"/>
      <c r="AC102" s="24" t="s">
        <v>80</v>
      </c>
      <c r="AD102" s="24" t="s">
        <v>80</v>
      </c>
      <c r="AE102" s="24" t="s">
        <v>80</v>
      </c>
      <c r="AF102" s="24" t="s">
        <v>80</v>
      </c>
      <c r="AG102" s="24" t="s">
        <v>80</v>
      </c>
      <c r="AH102" s="24" t="s">
        <v>80</v>
      </c>
      <c r="AI102" s="24" t="s">
        <v>80</v>
      </c>
      <c r="AJ102" s="25" t="s">
        <v>80</v>
      </c>
      <c r="AK102" s="299"/>
      <c r="AL102" s="200"/>
    </row>
    <row r="103" spans="2:46" ht="22.5" customHeight="1" x14ac:dyDescent="0.4">
      <c r="B103" s="714"/>
      <c r="C103" s="196"/>
      <c r="D103" s="299"/>
      <c r="E103" s="3"/>
      <c r="F103" s="696"/>
      <c r="G103" s="264"/>
      <c r="H103" s="21">
        <v>11</v>
      </c>
      <c r="I103" s="220"/>
      <c r="J103" s="218"/>
      <c r="K103" s="218"/>
      <c r="L103" s="218"/>
      <c r="M103" s="218" t="s">
        <v>35</v>
      </c>
      <c r="N103" s="218" t="s">
        <v>35</v>
      </c>
      <c r="O103" s="218" t="s">
        <v>35</v>
      </c>
      <c r="P103" s="218" t="s">
        <v>35</v>
      </c>
      <c r="Q103" s="218" t="s">
        <v>35</v>
      </c>
      <c r="R103" s="218" t="s">
        <v>35</v>
      </c>
      <c r="S103" s="218" t="s">
        <v>35</v>
      </c>
      <c r="T103" s="219" t="s">
        <v>36</v>
      </c>
      <c r="U103" s="198"/>
      <c r="V103" s="696"/>
      <c r="W103" s="264"/>
      <c r="X103" s="21">
        <v>11</v>
      </c>
      <c r="Y103" s="26"/>
      <c r="Z103" s="24"/>
      <c r="AA103" s="24"/>
      <c r="AB103" s="24"/>
      <c r="AC103" s="24" t="s">
        <v>80</v>
      </c>
      <c r="AD103" s="24" t="s">
        <v>80</v>
      </c>
      <c r="AE103" s="24" t="s">
        <v>80</v>
      </c>
      <c r="AF103" s="24" t="s">
        <v>80</v>
      </c>
      <c r="AG103" s="24" t="s">
        <v>80</v>
      </c>
      <c r="AH103" s="24" t="s">
        <v>80</v>
      </c>
      <c r="AI103" s="24" t="s">
        <v>80</v>
      </c>
      <c r="AJ103" s="25" t="s">
        <v>80</v>
      </c>
      <c r="AK103" s="299"/>
      <c r="AL103" s="200"/>
    </row>
    <row r="104" spans="2:46" ht="22.5" customHeight="1" thickBot="1" x14ac:dyDescent="0.45">
      <c r="B104" s="714"/>
      <c r="C104" s="196"/>
      <c r="D104" s="299"/>
      <c r="E104" s="3"/>
      <c r="F104" s="696"/>
      <c r="G104" s="266"/>
      <c r="H104" s="15">
        <v>12</v>
      </c>
      <c r="I104" s="221"/>
      <c r="J104" s="222"/>
      <c r="K104" s="222"/>
      <c r="L104" s="222"/>
      <c r="M104" s="222" t="s">
        <v>35</v>
      </c>
      <c r="N104" s="222" t="s">
        <v>35</v>
      </c>
      <c r="O104" s="222" t="s">
        <v>35</v>
      </c>
      <c r="P104" s="222" t="s">
        <v>35</v>
      </c>
      <c r="Q104" s="222" t="s">
        <v>35</v>
      </c>
      <c r="R104" s="222" t="s">
        <v>35</v>
      </c>
      <c r="S104" s="222" t="s">
        <v>35</v>
      </c>
      <c r="T104" s="229" t="s">
        <v>35</v>
      </c>
      <c r="U104" s="198"/>
      <c r="V104" s="696"/>
      <c r="W104" s="266"/>
      <c r="X104" s="15">
        <v>12</v>
      </c>
      <c r="Y104" s="27"/>
      <c r="Z104" s="28"/>
      <c r="AA104" s="28"/>
      <c r="AB104" s="28"/>
      <c r="AC104" s="28" t="s">
        <v>80</v>
      </c>
      <c r="AD104" s="28" t="s">
        <v>80</v>
      </c>
      <c r="AE104" s="28" t="s">
        <v>80</v>
      </c>
      <c r="AF104" s="28" t="s">
        <v>80</v>
      </c>
      <c r="AG104" s="28" t="s">
        <v>80</v>
      </c>
      <c r="AH104" s="28" t="s">
        <v>80</v>
      </c>
      <c r="AI104" s="28" t="s">
        <v>80</v>
      </c>
      <c r="AJ104" s="35" t="s">
        <v>80</v>
      </c>
      <c r="AK104" s="299"/>
      <c r="AL104" s="200"/>
    </row>
    <row r="105" spans="2:46" ht="22.5" customHeight="1" x14ac:dyDescent="0.4">
      <c r="B105" s="714"/>
      <c r="C105" s="196"/>
      <c r="D105" s="299"/>
      <c r="E105" s="3"/>
      <c r="F105" s="696"/>
      <c r="G105" s="267" t="s">
        <v>37</v>
      </c>
      <c r="H105" s="16">
        <v>1</v>
      </c>
      <c r="I105" s="225"/>
      <c r="J105" s="214"/>
      <c r="K105" s="214"/>
      <c r="L105" s="214"/>
      <c r="M105" s="214" t="s">
        <v>35</v>
      </c>
      <c r="N105" s="214" t="s">
        <v>35</v>
      </c>
      <c r="O105" s="214" t="s">
        <v>35</v>
      </c>
      <c r="P105" s="214" t="s">
        <v>35</v>
      </c>
      <c r="Q105" s="214" t="s">
        <v>35</v>
      </c>
      <c r="R105" s="214" t="s">
        <v>35</v>
      </c>
      <c r="S105" s="214" t="s">
        <v>35</v>
      </c>
      <c r="T105" s="215" t="s">
        <v>35</v>
      </c>
      <c r="U105" s="198"/>
      <c r="V105" s="696"/>
      <c r="W105" s="267" t="s">
        <v>37</v>
      </c>
      <c r="X105" s="16">
        <v>1</v>
      </c>
      <c r="Y105" s="31"/>
      <c r="Z105" s="18"/>
      <c r="AA105" s="18"/>
      <c r="AB105" s="18"/>
      <c r="AC105" s="18" t="s">
        <v>80</v>
      </c>
      <c r="AD105" s="18" t="s">
        <v>80</v>
      </c>
      <c r="AE105" s="18" t="s">
        <v>80</v>
      </c>
      <c r="AF105" s="18" t="s">
        <v>80</v>
      </c>
      <c r="AG105" s="18" t="s">
        <v>80</v>
      </c>
      <c r="AH105" s="18" t="s">
        <v>80</v>
      </c>
      <c r="AI105" s="18" t="s">
        <v>80</v>
      </c>
      <c r="AJ105" s="19" t="s">
        <v>80</v>
      </c>
      <c r="AK105" s="299"/>
      <c r="AL105" s="200"/>
    </row>
    <row r="106" spans="2:46" ht="22.5" customHeight="1" x14ac:dyDescent="0.4">
      <c r="B106" s="714"/>
      <c r="C106" s="196"/>
      <c r="D106" s="299"/>
      <c r="E106" s="3"/>
      <c r="F106" s="696"/>
      <c r="G106" s="264" t="str">
        <f>IF(G98="-","-",G98+1)</f>
        <v>-</v>
      </c>
      <c r="H106" s="21">
        <v>2</v>
      </c>
      <c r="I106" s="220"/>
      <c r="J106" s="218"/>
      <c r="K106" s="218"/>
      <c r="L106" s="218"/>
      <c r="M106" s="218" t="s">
        <v>35</v>
      </c>
      <c r="N106" s="218" t="s">
        <v>35</v>
      </c>
      <c r="O106" s="218" t="s">
        <v>35</v>
      </c>
      <c r="P106" s="218" t="s">
        <v>35</v>
      </c>
      <c r="Q106" s="218" t="s">
        <v>35</v>
      </c>
      <c r="R106" s="218" t="s">
        <v>35</v>
      </c>
      <c r="S106" s="218" t="s">
        <v>35</v>
      </c>
      <c r="T106" s="219" t="s">
        <v>35</v>
      </c>
      <c r="U106" s="198"/>
      <c r="V106" s="696"/>
      <c r="W106" s="264" t="str">
        <f>IF(W98="-","-",W98+1)</f>
        <v>-</v>
      </c>
      <c r="X106" s="21">
        <v>2</v>
      </c>
      <c r="Y106" s="26"/>
      <c r="Z106" s="24"/>
      <c r="AA106" s="24"/>
      <c r="AB106" s="24"/>
      <c r="AC106" s="24" t="s">
        <v>80</v>
      </c>
      <c r="AD106" s="24" t="s">
        <v>80</v>
      </c>
      <c r="AE106" s="24" t="s">
        <v>80</v>
      </c>
      <c r="AF106" s="24" t="s">
        <v>80</v>
      </c>
      <c r="AG106" s="24" t="s">
        <v>80</v>
      </c>
      <c r="AH106" s="24" t="s">
        <v>80</v>
      </c>
      <c r="AI106" s="24" t="s">
        <v>80</v>
      </c>
      <c r="AJ106" s="25" t="s">
        <v>80</v>
      </c>
      <c r="AK106" s="299"/>
      <c r="AL106" s="200"/>
    </row>
    <row r="107" spans="2:46" ht="22.5" customHeight="1" thickBot="1" x14ac:dyDescent="0.45">
      <c r="B107" s="715"/>
      <c r="C107" s="202"/>
      <c r="D107" s="302"/>
      <c r="E107" s="4"/>
      <c r="F107" s="697"/>
      <c r="G107" s="266" t="s">
        <v>4</v>
      </c>
      <c r="H107" s="15">
        <v>3</v>
      </c>
      <c r="I107" s="221"/>
      <c r="J107" s="222"/>
      <c r="K107" s="222"/>
      <c r="L107" s="222"/>
      <c r="M107" s="222" t="s">
        <v>35</v>
      </c>
      <c r="N107" s="222" t="s">
        <v>35</v>
      </c>
      <c r="O107" s="222" t="s">
        <v>35</v>
      </c>
      <c r="P107" s="222" t="s">
        <v>35</v>
      </c>
      <c r="Q107" s="222" t="s">
        <v>35</v>
      </c>
      <c r="R107" s="222" t="s">
        <v>35</v>
      </c>
      <c r="S107" s="222" t="s">
        <v>35</v>
      </c>
      <c r="T107" s="229" t="s">
        <v>35</v>
      </c>
      <c r="U107" s="203"/>
      <c r="V107" s="697"/>
      <c r="W107" s="266" t="s">
        <v>4</v>
      </c>
      <c r="X107" s="15">
        <v>3</v>
      </c>
      <c r="Y107" s="27"/>
      <c r="Z107" s="28"/>
      <c r="AA107" s="28"/>
      <c r="AB107" s="28"/>
      <c r="AC107" s="28" t="s">
        <v>80</v>
      </c>
      <c r="AD107" s="28" t="s">
        <v>80</v>
      </c>
      <c r="AE107" s="28" t="s">
        <v>80</v>
      </c>
      <c r="AF107" s="28" t="s">
        <v>80</v>
      </c>
      <c r="AG107" s="28" t="s">
        <v>80</v>
      </c>
      <c r="AH107" s="28" t="s">
        <v>80</v>
      </c>
      <c r="AI107" s="28" t="s">
        <v>80</v>
      </c>
      <c r="AJ107" s="35" t="s">
        <v>80</v>
      </c>
      <c r="AK107" s="302"/>
      <c r="AL107" s="204"/>
    </row>
    <row r="108" spans="2:46" ht="22.5" customHeight="1" thickBot="1" x14ac:dyDescent="0.45">
      <c r="B108" s="240"/>
      <c r="C108" s="196"/>
      <c r="D108" s="302"/>
      <c r="E108" s="3"/>
      <c r="F108" s="254"/>
      <c r="G108" s="255"/>
      <c r="H108" s="201"/>
      <c r="I108" s="256"/>
      <c r="J108" s="256"/>
      <c r="K108" s="256"/>
      <c r="L108" s="256"/>
      <c r="M108" s="256"/>
      <c r="N108" s="256"/>
      <c r="O108" s="256"/>
      <c r="P108" s="256"/>
      <c r="Q108" s="256"/>
      <c r="R108" s="256"/>
      <c r="S108" s="256"/>
      <c r="T108" s="256"/>
      <c r="U108" s="198"/>
      <c r="V108" s="254"/>
      <c r="W108" s="255"/>
      <c r="X108" s="201"/>
      <c r="Y108" s="257"/>
      <c r="Z108" s="257"/>
      <c r="AA108" s="257"/>
      <c r="AB108" s="257"/>
      <c r="AC108" s="257"/>
      <c r="AD108" s="257"/>
      <c r="AE108" s="257"/>
      <c r="AF108" s="257"/>
      <c r="AG108" s="257"/>
      <c r="AH108" s="257"/>
      <c r="AI108" s="257"/>
      <c r="AJ108" s="257"/>
      <c r="AK108" s="299"/>
      <c r="AL108" s="200"/>
    </row>
    <row r="109" spans="2:46" ht="19.5" customHeight="1" thickBot="1" x14ac:dyDescent="0.45">
      <c r="B109" s="713" t="s">
        <v>165</v>
      </c>
      <c r="C109" s="193"/>
      <c r="D109" s="212" t="s">
        <v>160</v>
      </c>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194"/>
      <c r="AE109" s="194"/>
      <c r="AF109" s="194"/>
      <c r="AG109" s="194"/>
      <c r="AH109" s="194"/>
      <c r="AI109" s="194"/>
      <c r="AJ109" s="194"/>
      <c r="AK109" s="305"/>
      <c r="AL109" s="195"/>
    </row>
    <row r="110" spans="2:46" ht="45.75" customHeight="1" thickBot="1" x14ac:dyDescent="0.45">
      <c r="B110" s="714"/>
      <c r="C110" s="196"/>
      <c r="D110" s="297"/>
      <c r="E110" s="197"/>
      <c r="F110" s="701" t="s">
        <v>169</v>
      </c>
      <c r="G110" s="702"/>
      <c r="H110" s="702"/>
      <c r="I110" s="702"/>
      <c r="J110" s="702"/>
      <c r="K110" s="702"/>
      <c r="L110" s="716"/>
      <c r="M110" s="76" t="s">
        <v>37</v>
      </c>
      <c r="N110" s="75"/>
      <c r="O110" s="77" t="s">
        <v>4</v>
      </c>
      <c r="P110" s="75"/>
      <c r="Q110" s="78" t="s">
        <v>39</v>
      </c>
      <c r="R110" s="3"/>
      <c r="S110" s="3"/>
      <c r="T110" s="3"/>
      <c r="U110" s="198"/>
      <c r="V110" s="698" t="s">
        <v>113</v>
      </c>
      <c r="W110" s="699"/>
      <c r="X110" s="699"/>
      <c r="Y110" s="699"/>
      <c r="Z110" s="699"/>
      <c r="AA110" s="700"/>
      <c r="AB110" s="76" t="s">
        <v>37</v>
      </c>
      <c r="AC110" s="75"/>
      <c r="AD110" s="77" t="s">
        <v>4</v>
      </c>
      <c r="AE110" s="75"/>
      <c r="AF110" s="78" t="s">
        <v>39</v>
      </c>
      <c r="AG110" s="3"/>
      <c r="AH110" s="3"/>
      <c r="AI110" s="3"/>
      <c r="AJ110" s="198"/>
      <c r="AK110" s="306"/>
      <c r="AL110" s="199"/>
    </row>
    <row r="111" spans="2:46" ht="45.75" customHeight="1" thickBot="1" x14ac:dyDescent="0.45">
      <c r="B111" s="714"/>
      <c r="C111" s="196"/>
      <c r="D111" s="298" t="str">
        <f>IF(D110="","",INDEX('※削除不可（９データ）'!$B$3:$B$37,MATCH(D110,'※削除不可（９データ）'!$A$3:$A$37,1)))</f>
        <v/>
      </c>
      <c r="E111" s="197"/>
      <c r="F111" s="701" t="s">
        <v>197</v>
      </c>
      <c r="G111" s="702"/>
      <c r="H111" s="702"/>
      <c r="I111" s="702"/>
      <c r="J111" s="702"/>
      <c r="K111" s="702"/>
      <c r="L111" s="703"/>
      <c r="M111" s="75"/>
      <c r="N111" s="273" t="s">
        <v>112</v>
      </c>
      <c r="O111" s="710" t="str">
        <f>IF(M111="","-",IF(M111=D114,"〇","増加"))</f>
        <v>-</v>
      </c>
      <c r="P111" s="711"/>
      <c r="Q111" s="712"/>
      <c r="R111" s="3"/>
      <c r="S111" s="3"/>
      <c r="T111" s="3"/>
      <c r="U111" s="198"/>
      <c r="V111" s="698" t="s">
        <v>200</v>
      </c>
      <c r="W111" s="699"/>
      <c r="X111" s="699"/>
      <c r="Y111" s="699"/>
      <c r="Z111" s="699"/>
      <c r="AA111" s="700"/>
      <c r="AB111" s="75"/>
      <c r="AC111" s="273" t="s">
        <v>112</v>
      </c>
      <c r="AD111" s="710" t="str">
        <f>IF(AB111="","-",IF(AB111=D114,"〇","×"))</f>
        <v>-</v>
      </c>
      <c r="AE111" s="711"/>
      <c r="AF111" s="712"/>
      <c r="AG111" s="3"/>
      <c r="AH111" s="3"/>
      <c r="AI111" s="3"/>
      <c r="AJ111" s="198"/>
      <c r="AK111" s="306"/>
      <c r="AL111" s="199"/>
    </row>
    <row r="112" spans="2:46" ht="22.5" customHeight="1" thickBot="1" x14ac:dyDescent="0.45">
      <c r="B112" s="714"/>
      <c r="C112" s="196"/>
      <c r="D112" s="299"/>
      <c r="E112" s="3"/>
      <c r="F112" s="81"/>
      <c r="G112" s="81"/>
      <c r="H112" s="3"/>
      <c r="I112" s="3"/>
      <c r="J112" s="3"/>
      <c r="K112" s="3"/>
      <c r="L112" s="3"/>
      <c r="M112" s="3"/>
      <c r="N112" s="3"/>
      <c r="O112" s="3"/>
      <c r="P112" s="3"/>
      <c r="Q112" s="3"/>
      <c r="R112" s="3"/>
      <c r="S112" s="3"/>
      <c r="T112" s="3"/>
      <c r="U112" s="3"/>
      <c r="V112" s="81"/>
      <c r="W112" s="81"/>
      <c r="X112" s="3"/>
      <c r="Y112" s="3"/>
      <c r="Z112" s="3"/>
      <c r="AA112" s="3"/>
      <c r="AB112" s="3"/>
      <c r="AC112" s="3"/>
      <c r="AD112" s="3"/>
      <c r="AE112" s="3"/>
      <c r="AF112" s="3"/>
      <c r="AG112" s="3"/>
      <c r="AH112" s="3"/>
      <c r="AI112" s="3"/>
      <c r="AJ112" s="3"/>
      <c r="AK112" s="299"/>
      <c r="AL112" s="200"/>
      <c r="AM112" s="3"/>
      <c r="AN112" s="3"/>
      <c r="AO112" s="3"/>
      <c r="AP112" s="3"/>
      <c r="AQ112" s="3"/>
      <c r="AR112" s="3"/>
      <c r="AS112" s="3"/>
      <c r="AT112" s="3"/>
    </row>
    <row r="113" spans="2:38" ht="45.75" customHeight="1" x14ac:dyDescent="0.4">
      <c r="B113" s="714"/>
      <c r="C113" s="196"/>
      <c r="D113" s="300" t="s">
        <v>105</v>
      </c>
      <c r="E113" s="3"/>
      <c r="F113" s="704"/>
      <c r="G113" s="705"/>
      <c r="H113" s="706"/>
      <c r="I113" s="71" t="s">
        <v>3</v>
      </c>
      <c r="J113" s="72" t="str">
        <f>IF($N110="","-",$N110)</f>
        <v>-</v>
      </c>
      <c r="K113" s="71" t="s">
        <v>4</v>
      </c>
      <c r="L113" s="692" t="s">
        <v>111</v>
      </c>
      <c r="M113" s="692"/>
      <c r="N113" s="692"/>
      <c r="O113" s="692"/>
      <c r="P113" s="692"/>
      <c r="Q113" s="692"/>
      <c r="R113" s="692"/>
      <c r="S113" s="692"/>
      <c r="T113" s="693"/>
      <c r="U113" s="198"/>
      <c r="V113" s="704"/>
      <c r="W113" s="705"/>
      <c r="X113" s="706"/>
      <c r="Y113" s="71" t="s">
        <v>3</v>
      </c>
      <c r="Z113" s="72" t="str">
        <f>IF($AC110="","-",$AC110)</f>
        <v>-</v>
      </c>
      <c r="AA113" s="71" t="s">
        <v>4</v>
      </c>
      <c r="AB113" s="692" t="s">
        <v>79</v>
      </c>
      <c r="AC113" s="692"/>
      <c r="AD113" s="692"/>
      <c r="AE113" s="692"/>
      <c r="AF113" s="692"/>
      <c r="AG113" s="692"/>
      <c r="AH113" s="692"/>
      <c r="AI113" s="692"/>
      <c r="AJ113" s="693"/>
      <c r="AK113" s="299"/>
      <c r="AL113" s="200"/>
    </row>
    <row r="114" spans="2:38" ht="29.25" customHeight="1" thickBot="1" x14ac:dyDescent="0.45">
      <c r="B114" s="714"/>
      <c r="C114" s="196"/>
      <c r="D114" s="301" t="str">
        <f>IF(D110="","",INDEX('※削除不可（９データ）'!$C$3:$C$37,MATCH(D110,'※削除不可（９データ）'!$A$3:$A$31,1)))</f>
        <v/>
      </c>
      <c r="E114" s="3"/>
      <c r="F114" s="694"/>
      <c r="G114" s="695"/>
      <c r="H114" s="86" t="s">
        <v>38</v>
      </c>
      <c r="I114" s="82">
        <v>1</v>
      </c>
      <c r="J114" s="83">
        <v>2</v>
      </c>
      <c r="K114" s="84">
        <v>3</v>
      </c>
      <c r="L114" s="84">
        <v>4</v>
      </c>
      <c r="M114" s="84">
        <v>5</v>
      </c>
      <c r="N114" s="84">
        <v>6</v>
      </c>
      <c r="O114" s="84">
        <v>7</v>
      </c>
      <c r="P114" s="84">
        <v>8</v>
      </c>
      <c r="Q114" s="84">
        <v>9</v>
      </c>
      <c r="R114" s="84">
        <v>10</v>
      </c>
      <c r="S114" s="84">
        <v>11</v>
      </c>
      <c r="T114" s="85">
        <v>12</v>
      </c>
      <c r="U114" s="201"/>
      <c r="V114" s="694"/>
      <c r="W114" s="695"/>
      <c r="X114" s="86" t="s">
        <v>38</v>
      </c>
      <c r="Y114" s="82">
        <v>1</v>
      </c>
      <c r="Z114" s="83">
        <v>2</v>
      </c>
      <c r="AA114" s="84">
        <v>3</v>
      </c>
      <c r="AB114" s="84">
        <v>4</v>
      </c>
      <c r="AC114" s="84">
        <v>5</v>
      </c>
      <c r="AD114" s="84">
        <v>6</v>
      </c>
      <c r="AE114" s="84">
        <v>7</v>
      </c>
      <c r="AF114" s="84">
        <v>8</v>
      </c>
      <c r="AG114" s="84">
        <v>9</v>
      </c>
      <c r="AH114" s="84">
        <v>10</v>
      </c>
      <c r="AI114" s="84">
        <v>11</v>
      </c>
      <c r="AJ114" s="85">
        <v>12</v>
      </c>
      <c r="AK114" s="299"/>
      <c r="AL114" s="200"/>
    </row>
    <row r="115" spans="2:38" ht="26.25" customHeight="1" x14ac:dyDescent="0.4">
      <c r="B115" s="714"/>
      <c r="C115" s="196"/>
      <c r="D115" s="299"/>
      <c r="E115" s="3"/>
      <c r="F115" s="696" t="s">
        <v>115</v>
      </c>
      <c r="G115" s="262"/>
      <c r="H115" s="16">
        <v>1</v>
      </c>
      <c r="I115" s="213" t="s">
        <v>61</v>
      </c>
      <c r="J115" s="214"/>
      <c r="K115" s="214"/>
      <c r="L115" s="214"/>
      <c r="M115" s="214"/>
      <c r="N115" s="214"/>
      <c r="O115" s="214"/>
      <c r="P115" s="214"/>
      <c r="Q115" s="214"/>
      <c r="R115" s="214"/>
      <c r="S115" s="214"/>
      <c r="T115" s="215"/>
      <c r="U115" s="198"/>
      <c r="V115" s="696" t="s">
        <v>115</v>
      </c>
      <c r="W115" s="262"/>
      <c r="X115" s="16">
        <v>1</v>
      </c>
      <c r="Y115" s="17" t="s">
        <v>60</v>
      </c>
      <c r="Z115" s="18"/>
      <c r="AA115" s="18"/>
      <c r="AB115" s="18"/>
      <c r="AC115" s="18"/>
      <c r="AD115" s="18"/>
      <c r="AE115" s="18"/>
      <c r="AF115" s="18"/>
      <c r="AG115" s="18"/>
      <c r="AH115" s="18"/>
      <c r="AI115" s="18"/>
      <c r="AJ115" s="19"/>
      <c r="AK115" s="299"/>
      <c r="AL115" s="175"/>
    </row>
    <row r="116" spans="2:38" ht="22.5" customHeight="1" x14ac:dyDescent="0.4">
      <c r="B116" s="714"/>
      <c r="C116" s="196"/>
      <c r="D116" s="299"/>
      <c r="E116" s="3"/>
      <c r="F116" s="696"/>
      <c r="G116" s="263"/>
      <c r="H116" s="21">
        <v>2</v>
      </c>
      <c r="I116" s="216" t="s">
        <v>61</v>
      </c>
      <c r="J116" s="216" t="s">
        <v>61</v>
      </c>
      <c r="K116" s="218"/>
      <c r="L116" s="218"/>
      <c r="M116" s="218"/>
      <c r="N116" s="218"/>
      <c r="O116" s="218"/>
      <c r="P116" s="218"/>
      <c r="Q116" s="218"/>
      <c r="R116" s="218"/>
      <c r="S116" s="218"/>
      <c r="T116" s="219"/>
      <c r="U116" s="198"/>
      <c r="V116" s="696"/>
      <c r="W116" s="263"/>
      <c r="X116" s="21">
        <v>2</v>
      </c>
      <c r="Y116" s="22" t="s">
        <v>110</v>
      </c>
      <c r="Z116" s="23" t="s">
        <v>110</v>
      </c>
      <c r="AA116" s="24"/>
      <c r="AB116" s="24"/>
      <c r="AC116" s="24"/>
      <c r="AD116" s="24"/>
      <c r="AE116" s="24"/>
      <c r="AF116" s="24"/>
      <c r="AG116" s="24"/>
      <c r="AH116" s="24"/>
      <c r="AI116" s="24"/>
      <c r="AJ116" s="25"/>
      <c r="AK116" s="299"/>
      <c r="AL116" s="200"/>
    </row>
    <row r="117" spans="2:38" ht="33" customHeight="1" x14ac:dyDescent="0.4">
      <c r="B117" s="714"/>
      <c r="C117" s="196"/>
      <c r="D117" s="299"/>
      <c r="E117" s="3"/>
      <c r="F117" s="696"/>
      <c r="G117" s="263"/>
      <c r="H117" s="21">
        <v>3</v>
      </c>
      <c r="I117" s="216" t="s">
        <v>61</v>
      </c>
      <c r="J117" s="216" t="s">
        <v>61</v>
      </c>
      <c r="K117" s="217" t="s">
        <v>168</v>
      </c>
      <c r="L117" s="218"/>
      <c r="M117" s="218"/>
      <c r="N117" s="218"/>
      <c r="O117" s="218"/>
      <c r="P117" s="218"/>
      <c r="Q117" s="218"/>
      <c r="R117" s="218"/>
      <c r="S117" s="218"/>
      <c r="T117" s="219"/>
      <c r="U117" s="198"/>
      <c r="V117" s="696"/>
      <c r="W117" s="263"/>
      <c r="X117" s="21">
        <v>3</v>
      </c>
      <c r="Y117" s="22" t="s">
        <v>110</v>
      </c>
      <c r="Z117" s="23" t="s">
        <v>110</v>
      </c>
      <c r="AA117" s="23" t="s">
        <v>110</v>
      </c>
      <c r="AB117" s="24"/>
      <c r="AC117" s="24"/>
      <c r="AD117" s="24"/>
      <c r="AE117" s="24"/>
      <c r="AF117" s="24"/>
      <c r="AG117" s="24"/>
      <c r="AH117" s="24"/>
      <c r="AI117" s="24"/>
      <c r="AJ117" s="25"/>
      <c r="AK117" s="299"/>
      <c r="AL117" s="200"/>
    </row>
    <row r="118" spans="2:38" ht="22.5" customHeight="1" x14ac:dyDescent="0.4">
      <c r="B118" s="714"/>
      <c r="C118" s="196"/>
      <c r="D118" s="299"/>
      <c r="E118" s="3"/>
      <c r="F118" s="696"/>
      <c r="G118" s="264"/>
      <c r="H118" s="21">
        <v>4</v>
      </c>
      <c r="I118" s="216" t="s">
        <v>61</v>
      </c>
      <c r="J118" s="216" t="s">
        <v>61</v>
      </c>
      <c r="K118" s="217" t="s">
        <v>168</v>
      </c>
      <c r="L118" s="217" t="s">
        <v>168</v>
      </c>
      <c r="M118" s="218"/>
      <c r="N118" s="218"/>
      <c r="O118" s="218"/>
      <c r="P118" s="218"/>
      <c r="Q118" s="218"/>
      <c r="R118" s="218"/>
      <c r="S118" s="218"/>
      <c r="T118" s="219"/>
      <c r="U118" s="198"/>
      <c r="V118" s="696"/>
      <c r="W118" s="264"/>
      <c r="X118" s="21">
        <v>4</v>
      </c>
      <c r="Y118" s="22" t="s">
        <v>80</v>
      </c>
      <c r="Z118" s="23" t="s">
        <v>110</v>
      </c>
      <c r="AA118" s="23" t="s">
        <v>110</v>
      </c>
      <c r="AB118" s="23" t="s">
        <v>110</v>
      </c>
      <c r="AC118" s="24"/>
      <c r="AD118" s="24"/>
      <c r="AE118" s="24"/>
      <c r="AF118" s="24"/>
      <c r="AG118" s="24"/>
      <c r="AH118" s="24"/>
      <c r="AI118" s="24"/>
      <c r="AJ118" s="25"/>
      <c r="AK118" s="299"/>
      <c r="AL118" s="200"/>
    </row>
    <row r="119" spans="2:38" ht="22.5" customHeight="1" x14ac:dyDescent="0.4">
      <c r="B119" s="714"/>
      <c r="C119" s="196"/>
      <c r="D119" s="299"/>
      <c r="E119" s="3"/>
      <c r="F119" s="696"/>
      <c r="G119" s="264"/>
      <c r="H119" s="21">
        <v>5</v>
      </c>
      <c r="I119" s="216" t="s">
        <v>61</v>
      </c>
      <c r="J119" s="216" t="s">
        <v>61</v>
      </c>
      <c r="K119" s="217" t="s">
        <v>168</v>
      </c>
      <c r="L119" s="217" t="s">
        <v>168</v>
      </c>
      <c r="M119" s="217" t="s">
        <v>168</v>
      </c>
      <c r="N119" s="218"/>
      <c r="O119" s="218"/>
      <c r="P119" s="218"/>
      <c r="Q119" s="218"/>
      <c r="R119" s="218"/>
      <c r="S119" s="218"/>
      <c r="T119" s="219"/>
      <c r="U119" s="198"/>
      <c r="V119" s="696"/>
      <c r="W119" s="264"/>
      <c r="X119" s="21">
        <v>5</v>
      </c>
      <c r="Y119" s="22" t="s">
        <v>80</v>
      </c>
      <c r="Z119" s="23" t="s">
        <v>80</v>
      </c>
      <c r="AA119" s="23" t="s">
        <v>110</v>
      </c>
      <c r="AB119" s="23" t="s">
        <v>110</v>
      </c>
      <c r="AC119" s="23" t="s">
        <v>110</v>
      </c>
      <c r="AD119" s="24"/>
      <c r="AF119" s="24"/>
      <c r="AG119" s="24"/>
      <c r="AH119" s="24"/>
      <c r="AI119" s="24"/>
      <c r="AJ119" s="25"/>
      <c r="AK119" s="299"/>
      <c r="AL119" s="200"/>
    </row>
    <row r="120" spans="2:38" ht="22.5" customHeight="1" x14ac:dyDescent="0.4">
      <c r="B120" s="714"/>
      <c r="C120" s="196"/>
      <c r="D120" s="299"/>
      <c r="E120" s="3"/>
      <c r="F120" s="696"/>
      <c r="G120" s="264" t="s">
        <v>37</v>
      </c>
      <c r="H120" s="21">
        <v>6</v>
      </c>
      <c r="I120" s="216" t="s">
        <v>61</v>
      </c>
      <c r="J120" s="216" t="s">
        <v>61</v>
      </c>
      <c r="K120" s="217" t="s">
        <v>168</v>
      </c>
      <c r="L120" s="217" t="s">
        <v>168</v>
      </c>
      <c r="M120" s="217" t="s">
        <v>168</v>
      </c>
      <c r="N120" s="217" t="s">
        <v>168</v>
      </c>
      <c r="O120" s="218"/>
      <c r="P120" s="218"/>
      <c r="Q120" s="218"/>
      <c r="R120" s="218"/>
      <c r="S120" s="218"/>
      <c r="T120" s="219"/>
      <c r="U120" s="198"/>
      <c r="V120" s="696"/>
      <c r="W120" s="264" t="s">
        <v>37</v>
      </c>
      <c r="X120" s="21">
        <v>6</v>
      </c>
      <c r="Y120" s="22" t="s">
        <v>80</v>
      </c>
      <c r="Z120" s="23" t="s">
        <v>80</v>
      </c>
      <c r="AA120" s="23" t="s">
        <v>80</v>
      </c>
      <c r="AB120" s="23" t="s">
        <v>110</v>
      </c>
      <c r="AC120" s="23" t="s">
        <v>110</v>
      </c>
      <c r="AD120" s="23" t="s">
        <v>110</v>
      </c>
      <c r="AE120" s="24"/>
      <c r="AF120" s="24"/>
      <c r="AG120" s="24"/>
      <c r="AH120" s="24"/>
      <c r="AI120" s="24"/>
      <c r="AJ120" s="25"/>
      <c r="AK120" s="299"/>
      <c r="AL120" s="200"/>
    </row>
    <row r="121" spans="2:38" ht="22.5" customHeight="1" x14ac:dyDescent="0.4">
      <c r="B121" s="714"/>
      <c r="C121" s="196"/>
      <c r="D121" s="299"/>
      <c r="E121" s="3"/>
      <c r="F121" s="696"/>
      <c r="G121" s="265" t="str">
        <f>J113</f>
        <v>-</v>
      </c>
      <c r="H121" s="21">
        <v>7</v>
      </c>
      <c r="I121" s="220" t="s">
        <v>36</v>
      </c>
      <c r="J121" s="216" t="s">
        <v>61</v>
      </c>
      <c r="K121" s="217" t="s">
        <v>168</v>
      </c>
      <c r="L121" s="217" t="s">
        <v>168</v>
      </c>
      <c r="M121" s="217" t="s">
        <v>168</v>
      </c>
      <c r="N121" s="217" t="s">
        <v>168</v>
      </c>
      <c r="O121" s="217" t="s">
        <v>168</v>
      </c>
      <c r="P121" s="218"/>
      <c r="Q121" s="218"/>
      <c r="R121" s="218"/>
      <c r="S121" s="218"/>
      <c r="T121" s="219"/>
      <c r="U121" s="198"/>
      <c r="V121" s="696"/>
      <c r="W121" s="265" t="str">
        <f>Z113</f>
        <v>-</v>
      </c>
      <c r="X121" s="21">
        <v>7</v>
      </c>
      <c r="Y121" s="22" t="s">
        <v>80</v>
      </c>
      <c r="Z121" s="23" t="s">
        <v>80</v>
      </c>
      <c r="AA121" s="23" t="s">
        <v>80</v>
      </c>
      <c r="AB121" s="23" t="s">
        <v>80</v>
      </c>
      <c r="AC121" s="23" t="s">
        <v>110</v>
      </c>
      <c r="AD121" s="23" t="s">
        <v>110</v>
      </c>
      <c r="AE121" s="23" t="s">
        <v>110</v>
      </c>
      <c r="AF121" s="24"/>
      <c r="AG121" s="24"/>
      <c r="AH121" s="24"/>
      <c r="AI121" s="24"/>
      <c r="AJ121" s="25"/>
      <c r="AK121" s="299"/>
      <c r="AL121" s="200"/>
    </row>
    <row r="122" spans="2:38" ht="22.5" customHeight="1" x14ac:dyDescent="0.4">
      <c r="B122" s="714"/>
      <c r="C122" s="196"/>
      <c r="D122" s="299"/>
      <c r="E122" s="3"/>
      <c r="F122" s="696"/>
      <c r="G122" s="264" t="s">
        <v>4</v>
      </c>
      <c r="H122" s="21">
        <v>8</v>
      </c>
      <c r="I122" s="220" t="s">
        <v>36</v>
      </c>
      <c r="J122" s="218" t="s">
        <v>36</v>
      </c>
      <c r="K122" s="217" t="s">
        <v>168</v>
      </c>
      <c r="L122" s="217" t="s">
        <v>168</v>
      </c>
      <c r="M122" s="217" t="s">
        <v>168</v>
      </c>
      <c r="N122" s="217" t="s">
        <v>168</v>
      </c>
      <c r="O122" s="217" t="s">
        <v>168</v>
      </c>
      <c r="P122" s="217" t="s">
        <v>168</v>
      </c>
      <c r="Q122" s="218"/>
      <c r="R122" s="218"/>
      <c r="S122" s="218"/>
      <c r="T122" s="219"/>
      <c r="U122" s="198"/>
      <c r="V122" s="696"/>
      <c r="W122" s="264" t="s">
        <v>4</v>
      </c>
      <c r="X122" s="21">
        <v>8</v>
      </c>
      <c r="Y122" s="22" t="s">
        <v>80</v>
      </c>
      <c r="Z122" s="24" t="s">
        <v>80</v>
      </c>
      <c r="AA122" s="23" t="s">
        <v>80</v>
      </c>
      <c r="AB122" s="23" t="s">
        <v>80</v>
      </c>
      <c r="AC122" s="23" t="s">
        <v>80</v>
      </c>
      <c r="AD122" s="23" t="s">
        <v>110</v>
      </c>
      <c r="AE122" s="23" t="s">
        <v>110</v>
      </c>
      <c r="AF122" s="23" t="s">
        <v>110</v>
      </c>
      <c r="AG122" s="24"/>
      <c r="AH122" s="24"/>
      <c r="AI122" s="24"/>
      <c r="AJ122" s="25"/>
      <c r="AK122" s="299"/>
      <c r="AL122" s="200"/>
    </row>
    <row r="123" spans="2:38" ht="22.5" customHeight="1" x14ac:dyDescent="0.4">
      <c r="B123" s="714"/>
      <c r="C123" s="196"/>
      <c r="D123" s="299"/>
      <c r="E123" s="3"/>
      <c r="F123" s="696"/>
      <c r="G123" s="264"/>
      <c r="H123" s="21">
        <v>9</v>
      </c>
      <c r="I123" s="220" t="s">
        <v>36</v>
      </c>
      <c r="J123" s="218" t="s">
        <v>36</v>
      </c>
      <c r="K123" s="218" t="s">
        <v>36</v>
      </c>
      <c r="L123" s="217" t="s">
        <v>168</v>
      </c>
      <c r="M123" s="217" t="s">
        <v>168</v>
      </c>
      <c r="N123" s="217" t="s">
        <v>168</v>
      </c>
      <c r="O123" s="217" t="s">
        <v>168</v>
      </c>
      <c r="P123" s="217" t="s">
        <v>168</v>
      </c>
      <c r="Q123" s="217" t="s">
        <v>168</v>
      </c>
      <c r="R123" s="218"/>
      <c r="S123" s="218"/>
      <c r="T123" s="219"/>
      <c r="U123" s="198"/>
      <c r="V123" s="696"/>
      <c r="W123" s="264"/>
      <c r="X123" s="21">
        <v>9</v>
      </c>
      <c r="Y123" s="22" t="s">
        <v>80</v>
      </c>
      <c r="Z123" s="24" t="s">
        <v>80</v>
      </c>
      <c r="AA123" s="24" t="s">
        <v>80</v>
      </c>
      <c r="AB123" s="23" t="s">
        <v>80</v>
      </c>
      <c r="AC123" s="23" t="s">
        <v>80</v>
      </c>
      <c r="AD123" s="23" t="s">
        <v>80</v>
      </c>
      <c r="AE123" s="23" t="s">
        <v>110</v>
      </c>
      <c r="AF123" s="23" t="s">
        <v>110</v>
      </c>
      <c r="AG123" s="23" t="s">
        <v>110</v>
      </c>
      <c r="AH123" s="24"/>
      <c r="AI123" s="24"/>
      <c r="AJ123" s="25"/>
      <c r="AK123" s="299"/>
      <c r="AL123" s="200"/>
    </row>
    <row r="124" spans="2:38" ht="22.5" customHeight="1" x14ac:dyDescent="0.4">
      <c r="B124" s="714"/>
      <c r="C124" s="196"/>
      <c r="D124" s="299"/>
      <c r="E124" s="3"/>
      <c r="F124" s="696"/>
      <c r="G124" s="264"/>
      <c r="H124" s="21">
        <v>10</v>
      </c>
      <c r="I124" s="220" t="s">
        <v>36</v>
      </c>
      <c r="J124" s="218" t="s">
        <v>36</v>
      </c>
      <c r="K124" s="218" t="s">
        <v>36</v>
      </c>
      <c r="L124" s="218" t="s">
        <v>36</v>
      </c>
      <c r="M124" s="217" t="s">
        <v>168</v>
      </c>
      <c r="N124" s="217" t="s">
        <v>168</v>
      </c>
      <c r="O124" s="217" t="s">
        <v>168</v>
      </c>
      <c r="P124" s="217" t="s">
        <v>168</v>
      </c>
      <c r="Q124" s="217" t="s">
        <v>168</v>
      </c>
      <c r="R124" s="217" t="s">
        <v>168</v>
      </c>
      <c r="S124" s="218"/>
      <c r="T124" s="219"/>
      <c r="U124" s="198"/>
      <c r="V124" s="696"/>
      <c r="W124" s="264"/>
      <c r="X124" s="21">
        <v>10</v>
      </c>
      <c r="Y124" s="22" t="s">
        <v>80</v>
      </c>
      <c r="Z124" s="24" t="s">
        <v>80</v>
      </c>
      <c r="AA124" s="24" t="s">
        <v>80</v>
      </c>
      <c r="AB124" s="24" t="s">
        <v>80</v>
      </c>
      <c r="AC124" s="23" t="s">
        <v>80</v>
      </c>
      <c r="AD124" s="23" t="s">
        <v>80</v>
      </c>
      <c r="AE124" s="23" t="s">
        <v>80</v>
      </c>
      <c r="AF124" s="23" t="s">
        <v>110</v>
      </c>
      <c r="AG124" s="23" t="s">
        <v>110</v>
      </c>
      <c r="AH124" s="23" t="s">
        <v>110</v>
      </c>
      <c r="AI124" s="24"/>
      <c r="AJ124" s="25"/>
      <c r="AK124" s="299"/>
      <c r="AL124" s="200"/>
    </row>
    <row r="125" spans="2:38" ht="22.5" customHeight="1" x14ac:dyDescent="0.4">
      <c r="B125" s="714"/>
      <c r="C125" s="196"/>
      <c r="D125" s="299"/>
      <c r="E125" s="3"/>
      <c r="F125" s="696"/>
      <c r="G125" s="264"/>
      <c r="H125" s="21">
        <v>11</v>
      </c>
      <c r="I125" s="220" t="s">
        <v>36</v>
      </c>
      <c r="J125" s="218" t="s">
        <v>36</v>
      </c>
      <c r="K125" s="218" t="s">
        <v>36</v>
      </c>
      <c r="L125" s="218" t="s">
        <v>36</v>
      </c>
      <c r="M125" s="218" t="s">
        <v>36</v>
      </c>
      <c r="N125" s="217" t="s">
        <v>168</v>
      </c>
      <c r="O125" s="217" t="s">
        <v>168</v>
      </c>
      <c r="P125" s="217" t="s">
        <v>168</v>
      </c>
      <c r="Q125" s="217" t="s">
        <v>168</v>
      </c>
      <c r="R125" s="217" t="s">
        <v>168</v>
      </c>
      <c r="S125" s="217" t="s">
        <v>168</v>
      </c>
      <c r="T125" s="219"/>
      <c r="U125" s="198"/>
      <c r="V125" s="696"/>
      <c r="W125" s="264"/>
      <c r="X125" s="21">
        <v>11</v>
      </c>
      <c r="Y125" s="22" t="s">
        <v>80</v>
      </c>
      <c r="Z125" s="24" t="s">
        <v>80</v>
      </c>
      <c r="AA125" s="24" t="s">
        <v>80</v>
      </c>
      <c r="AB125" s="24" t="s">
        <v>80</v>
      </c>
      <c r="AC125" s="24" t="s">
        <v>80</v>
      </c>
      <c r="AD125" s="24" t="s">
        <v>80</v>
      </c>
      <c r="AE125" s="24" t="s">
        <v>80</v>
      </c>
      <c r="AF125" s="24" t="s">
        <v>80</v>
      </c>
      <c r="AG125" s="23" t="s">
        <v>110</v>
      </c>
      <c r="AH125" s="23" t="s">
        <v>110</v>
      </c>
      <c r="AI125" s="23" t="s">
        <v>110</v>
      </c>
      <c r="AJ125" s="25"/>
      <c r="AK125" s="299"/>
      <c r="AL125" s="200"/>
    </row>
    <row r="126" spans="2:38" ht="22.5" customHeight="1" thickBot="1" x14ac:dyDescent="0.45">
      <c r="B126" s="714"/>
      <c r="C126" s="196"/>
      <c r="D126" s="299"/>
      <c r="E126" s="3"/>
      <c r="F126" s="696"/>
      <c r="G126" s="266"/>
      <c r="H126" s="15">
        <v>12</v>
      </c>
      <c r="I126" s="221" t="s">
        <v>36</v>
      </c>
      <c r="J126" s="222" t="s">
        <v>36</v>
      </c>
      <c r="K126" s="222" t="s">
        <v>36</v>
      </c>
      <c r="L126" s="222" t="s">
        <v>36</v>
      </c>
      <c r="M126" s="222" t="s">
        <v>36</v>
      </c>
      <c r="N126" s="222" t="s">
        <v>36</v>
      </c>
      <c r="O126" s="223" t="s">
        <v>168</v>
      </c>
      <c r="P126" s="223" t="s">
        <v>168</v>
      </c>
      <c r="Q126" s="223" t="s">
        <v>168</v>
      </c>
      <c r="R126" s="223" t="s">
        <v>168</v>
      </c>
      <c r="S126" s="223" t="s">
        <v>168</v>
      </c>
      <c r="T126" s="224" t="s">
        <v>168</v>
      </c>
      <c r="U126" s="198"/>
      <c r="V126" s="696"/>
      <c r="W126" s="266"/>
      <c r="X126" s="15">
        <v>12</v>
      </c>
      <c r="Y126" s="22" t="s">
        <v>80</v>
      </c>
      <c r="Z126" s="28" t="s">
        <v>80</v>
      </c>
      <c r="AA126" s="28" t="s">
        <v>80</v>
      </c>
      <c r="AB126" s="28" t="s">
        <v>80</v>
      </c>
      <c r="AC126" s="28" t="s">
        <v>80</v>
      </c>
      <c r="AD126" s="28" t="s">
        <v>80</v>
      </c>
      <c r="AE126" s="29" t="s">
        <v>80</v>
      </c>
      <c r="AF126" s="29" t="s">
        <v>80</v>
      </c>
      <c r="AG126" s="29" t="s">
        <v>80</v>
      </c>
      <c r="AH126" s="29" t="s">
        <v>110</v>
      </c>
      <c r="AI126" s="29" t="s">
        <v>110</v>
      </c>
      <c r="AJ126" s="30" t="s">
        <v>110</v>
      </c>
      <c r="AK126" s="299"/>
      <c r="AL126" s="200"/>
    </row>
    <row r="127" spans="2:38" ht="22.5" customHeight="1" x14ac:dyDescent="0.4">
      <c r="B127" s="714"/>
      <c r="C127" s="196"/>
      <c r="D127" s="299"/>
      <c r="E127" s="3"/>
      <c r="F127" s="696"/>
      <c r="G127" s="267"/>
      <c r="H127" s="70">
        <v>1</v>
      </c>
      <c r="I127" s="225" t="s">
        <v>35</v>
      </c>
      <c r="J127" s="214" t="s">
        <v>36</v>
      </c>
      <c r="K127" s="214" t="s">
        <v>36</v>
      </c>
      <c r="L127" s="214" t="s">
        <v>36</v>
      </c>
      <c r="M127" s="214" t="s">
        <v>36</v>
      </c>
      <c r="N127" s="214" t="s">
        <v>36</v>
      </c>
      <c r="O127" s="214" t="s">
        <v>36</v>
      </c>
      <c r="P127" s="226" t="s">
        <v>168</v>
      </c>
      <c r="Q127" s="226" t="s">
        <v>168</v>
      </c>
      <c r="R127" s="226" t="s">
        <v>168</v>
      </c>
      <c r="S127" s="226" t="s">
        <v>168</v>
      </c>
      <c r="T127" s="227" t="s">
        <v>168</v>
      </c>
      <c r="U127" s="198"/>
      <c r="V127" s="696"/>
      <c r="W127" s="267"/>
      <c r="X127" s="16">
        <v>1</v>
      </c>
      <c r="Y127" s="65" t="s">
        <v>80</v>
      </c>
      <c r="Z127" s="18" t="s">
        <v>80</v>
      </c>
      <c r="AA127" s="18" t="s">
        <v>80</v>
      </c>
      <c r="AB127" s="18" t="s">
        <v>80</v>
      </c>
      <c r="AC127" s="18" t="s">
        <v>80</v>
      </c>
      <c r="AD127" s="18" t="s">
        <v>80</v>
      </c>
      <c r="AE127" s="18" t="s">
        <v>80</v>
      </c>
      <c r="AF127" s="32" t="s">
        <v>80</v>
      </c>
      <c r="AG127" s="32" t="s">
        <v>80</v>
      </c>
      <c r="AH127" s="32" t="s">
        <v>80</v>
      </c>
      <c r="AI127" s="32" t="s">
        <v>110</v>
      </c>
      <c r="AJ127" s="33" t="s">
        <v>110</v>
      </c>
      <c r="AK127" s="299"/>
      <c r="AL127" s="200"/>
    </row>
    <row r="128" spans="2:38" ht="22.5" customHeight="1" x14ac:dyDescent="0.4">
      <c r="B128" s="714"/>
      <c r="C128" s="196"/>
      <c r="D128" s="299"/>
      <c r="E128" s="3"/>
      <c r="F128" s="696"/>
      <c r="G128" s="263"/>
      <c r="H128" s="21">
        <v>2</v>
      </c>
      <c r="I128" s="220" t="s">
        <v>35</v>
      </c>
      <c r="J128" s="218" t="s">
        <v>35</v>
      </c>
      <c r="K128" s="218" t="s">
        <v>36</v>
      </c>
      <c r="L128" s="218" t="s">
        <v>36</v>
      </c>
      <c r="M128" s="218" t="s">
        <v>36</v>
      </c>
      <c r="N128" s="218" t="s">
        <v>36</v>
      </c>
      <c r="O128" s="218" t="s">
        <v>36</v>
      </c>
      <c r="P128" s="218" t="s">
        <v>36</v>
      </c>
      <c r="Q128" s="217" t="s">
        <v>168</v>
      </c>
      <c r="R128" s="217" t="s">
        <v>168</v>
      </c>
      <c r="S128" s="217" t="s">
        <v>168</v>
      </c>
      <c r="T128" s="228" t="s">
        <v>168</v>
      </c>
      <c r="U128" s="198"/>
      <c r="V128" s="696"/>
      <c r="W128" s="263"/>
      <c r="X128" s="21">
        <v>2</v>
      </c>
      <c r="Y128" s="67" t="s">
        <v>80</v>
      </c>
      <c r="Z128" s="24" t="s">
        <v>80</v>
      </c>
      <c r="AA128" s="24" t="s">
        <v>80</v>
      </c>
      <c r="AB128" s="24" t="s">
        <v>80</v>
      </c>
      <c r="AC128" s="24" t="s">
        <v>80</v>
      </c>
      <c r="AD128" s="24" t="s">
        <v>80</v>
      </c>
      <c r="AE128" s="24" t="s">
        <v>80</v>
      </c>
      <c r="AF128" s="24" t="s">
        <v>80</v>
      </c>
      <c r="AG128" s="24" t="s">
        <v>80</v>
      </c>
      <c r="AH128" s="23" t="s">
        <v>80</v>
      </c>
      <c r="AI128" s="23" t="s">
        <v>80</v>
      </c>
      <c r="AJ128" s="34" t="s">
        <v>110</v>
      </c>
      <c r="AK128" s="299"/>
      <c r="AL128" s="200"/>
    </row>
    <row r="129" spans="2:38" ht="22.5" customHeight="1" x14ac:dyDescent="0.4">
      <c r="B129" s="714"/>
      <c r="C129" s="196"/>
      <c r="D129" s="299"/>
      <c r="E129" s="3"/>
      <c r="F129" s="696"/>
      <c r="G129" s="263"/>
      <c r="H129" s="21">
        <v>3</v>
      </c>
      <c r="I129" s="220" t="s">
        <v>35</v>
      </c>
      <c r="J129" s="218" t="s">
        <v>35</v>
      </c>
      <c r="K129" s="218" t="s">
        <v>35</v>
      </c>
      <c r="L129" s="218" t="s">
        <v>36</v>
      </c>
      <c r="M129" s="218" t="s">
        <v>36</v>
      </c>
      <c r="N129" s="218" t="s">
        <v>36</v>
      </c>
      <c r="O129" s="218" t="s">
        <v>36</v>
      </c>
      <c r="P129" s="218" t="s">
        <v>36</v>
      </c>
      <c r="Q129" s="218" t="s">
        <v>36</v>
      </c>
      <c r="R129" s="217" t="s">
        <v>168</v>
      </c>
      <c r="S129" s="217" t="s">
        <v>168</v>
      </c>
      <c r="T129" s="228" t="s">
        <v>168</v>
      </c>
      <c r="U129" s="198"/>
      <c r="V129" s="696"/>
      <c r="W129" s="263"/>
      <c r="X129" s="21">
        <v>3</v>
      </c>
      <c r="Y129" s="66" t="s">
        <v>80</v>
      </c>
      <c r="Z129" s="24" t="s">
        <v>80</v>
      </c>
      <c r="AA129" s="24" t="s">
        <v>80</v>
      </c>
      <c r="AB129" s="24" t="s">
        <v>80</v>
      </c>
      <c r="AC129" s="24" t="s">
        <v>80</v>
      </c>
      <c r="AD129" s="24" t="s">
        <v>80</v>
      </c>
      <c r="AE129" s="24" t="s">
        <v>80</v>
      </c>
      <c r="AF129" s="24" t="s">
        <v>80</v>
      </c>
      <c r="AG129" s="24" t="s">
        <v>80</v>
      </c>
      <c r="AH129" s="23" t="s">
        <v>80</v>
      </c>
      <c r="AI129" s="23" t="s">
        <v>80</v>
      </c>
      <c r="AJ129" s="34" t="s">
        <v>80</v>
      </c>
      <c r="AK129" s="299"/>
      <c r="AL129" s="200"/>
    </row>
    <row r="130" spans="2:38" ht="22.5" customHeight="1" x14ac:dyDescent="0.4">
      <c r="B130" s="714"/>
      <c r="C130" s="196"/>
      <c r="D130" s="299"/>
      <c r="E130" s="3"/>
      <c r="F130" s="696"/>
      <c r="G130" s="264"/>
      <c r="H130" s="21">
        <v>4</v>
      </c>
      <c r="I130" s="220"/>
      <c r="J130" s="218"/>
      <c r="K130" s="218"/>
      <c r="L130" s="218"/>
      <c r="M130" s="218" t="s">
        <v>36</v>
      </c>
      <c r="N130" s="218" t="s">
        <v>36</v>
      </c>
      <c r="O130" s="218" t="s">
        <v>36</v>
      </c>
      <c r="P130" s="218" t="s">
        <v>36</v>
      </c>
      <c r="Q130" s="218" t="s">
        <v>36</v>
      </c>
      <c r="R130" s="218" t="s">
        <v>36</v>
      </c>
      <c r="S130" s="217" t="s">
        <v>168</v>
      </c>
      <c r="T130" s="228" t="s">
        <v>168</v>
      </c>
      <c r="U130" s="198"/>
      <c r="V130" s="696"/>
      <c r="W130" s="264"/>
      <c r="X130" s="21">
        <v>4</v>
      </c>
      <c r="Y130" s="26"/>
      <c r="Z130" s="24"/>
      <c r="AA130" s="24"/>
      <c r="AB130" s="24"/>
      <c r="AC130" s="24" t="s">
        <v>80</v>
      </c>
      <c r="AD130" s="24" t="s">
        <v>80</v>
      </c>
      <c r="AE130" s="24" t="s">
        <v>80</v>
      </c>
      <c r="AF130" s="24" t="s">
        <v>80</v>
      </c>
      <c r="AG130" s="24" t="s">
        <v>80</v>
      </c>
      <c r="AH130" s="24" t="s">
        <v>80</v>
      </c>
      <c r="AI130" s="24" t="s">
        <v>80</v>
      </c>
      <c r="AJ130" s="34" t="s">
        <v>80</v>
      </c>
      <c r="AK130" s="299"/>
      <c r="AL130" s="200"/>
    </row>
    <row r="131" spans="2:38" ht="22.5" customHeight="1" x14ac:dyDescent="0.4">
      <c r="B131" s="714"/>
      <c r="C131" s="196"/>
      <c r="D131" s="299"/>
      <c r="E131" s="3"/>
      <c r="F131" s="696"/>
      <c r="G131" s="264" t="s">
        <v>37</v>
      </c>
      <c r="H131" s="21">
        <v>5</v>
      </c>
      <c r="I131" s="220"/>
      <c r="J131" s="218"/>
      <c r="K131" s="218"/>
      <c r="L131" s="218"/>
      <c r="M131" s="218" t="s">
        <v>35</v>
      </c>
      <c r="N131" s="218" t="s">
        <v>36</v>
      </c>
      <c r="O131" s="218" t="s">
        <v>36</v>
      </c>
      <c r="P131" s="218" t="s">
        <v>36</v>
      </c>
      <c r="Q131" s="218" t="s">
        <v>36</v>
      </c>
      <c r="R131" s="218" t="s">
        <v>36</v>
      </c>
      <c r="S131" s="218" t="s">
        <v>36</v>
      </c>
      <c r="T131" s="228" t="s">
        <v>168</v>
      </c>
      <c r="U131" s="198"/>
      <c r="V131" s="696"/>
      <c r="W131" s="264" t="s">
        <v>37</v>
      </c>
      <c r="X131" s="21">
        <v>5</v>
      </c>
      <c r="Y131" s="26"/>
      <c r="Z131" s="24"/>
      <c r="AA131" s="24"/>
      <c r="AB131" s="24"/>
      <c r="AC131" s="24" t="s">
        <v>80</v>
      </c>
      <c r="AD131" s="24" t="s">
        <v>80</v>
      </c>
      <c r="AE131" s="24" t="s">
        <v>80</v>
      </c>
      <c r="AF131" s="24" t="s">
        <v>80</v>
      </c>
      <c r="AG131" s="24" t="s">
        <v>80</v>
      </c>
      <c r="AH131" s="24" t="s">
        <v>80</v>
      </c>
      <c r="AI131" s="24" t="s">
        <v>80</v>
      </c>
      <c r="AJ131" s="25" t="s">
        <v>80</v>
      </c>
      <c r="AK131" s="299"/>
      <c r="AL131" s="200"/>
    </row>
    <row r="132" spans="2:38" ht="22.5" customHeight="1" x14ac:dyDescent="0.4">
      <c r="B132" s="714"/>
      <c r="C132" s="196"/>
      <c r="D132" s="299"/>
      <c r="E132" s="3"/>
      <c r="F132" s="696"/>
      <c r="G132" s="264" t="str">
        <f>IF(G121="-","-",G121+1)</f>
        <v>-</v>
      </c>
      <c r="H132" s="21">
        <v>6</v>
      </c>
      <c r="I132" s="220"/>
      <c r="J132" s="218"/>
      <c r="K132" s="218"/>
      <c r="L132" s="218"/>
      <c r="M132" s="218" t="s">
        <v>35</v>
      </c>
      <c r="N132" s="218" t="s">
        <v>35</v>
      </c>
      <c r="O132" s="218" t="s">
        <v>36</v>
      </c>
      <c r="P132" s="218" t="s">
        <v>36</v>
      </c>
      <c r="Q132" s="218" t="s">
        <v>36</v>
      </c>
      <c r="R132" s="218" t="s">
        <v>36</v>
      </c>
      <c r="S132" s="218" t="s">
        <v>36</v>
      </c>
      <c r="T132" s="294" t="s">
        <v>36</v>
      </c>
      <c r="U132" s="198"/>
      <c r="V132" s="696"/>
      <c r="W132" s="264" t="str">
        <f>IF(W121="-","-",W121+1)</f>
        <v>-</v>
      </c>
      <c r="X132" s="21">
        <v>6</v>
      </c>
      <c r="Y132" s="26"/>
      <c r="Z132" s="24"/>
      <c r="AA132" s="24"/>
      <c r="AB132" s="24"/>
      <c r="AC132" s="24" t="s">
        <v>80</v>
      </c>
      <c r="AD132" s="24" t="s">
        <v>80</v>
      </c>
      <c r="AE132" s="24" t="s">
        <v>80</v>
      </c>
      <c r="AF132" s="24" t="s">
        <v>80</v>
      </c>
      <c r="AG132" s="24" t="s">
        <v>80</v>
      </c>
      <c r="AH132" s="24" t="s">
        <v>80</v>
      </c>
      <c r="AI132" s="24" t="s">
        <v>80</v>
      </c>
      <c r="AJ132" s="25" t="s">
        <v>80</v>
      </c>
      <c r="AK132" s="299"/>
      <c r="AL132" s="200"/>
    </row>
    <row r="133" spans="2:38" ht="22.5" customHeight="1" x14ac:dyDescent="0.4">
      <c r="B133" s="714"/>
      <c r="C133" s="196"/>
      <c r="D133" s="299"/>
      <c r="E133" s="3"/>
      <c r="F133" s="696"/>
      <c r="G133" s="264" t="s">
        <v>4</v>
      </c>
      <c r="H133" s="21">
        <v>7</v>
      </c>
      <c r="I133" s="220"/>
      <c r="J133" s="218"/>
      <c r="K133" s="218"/>
      <c r="L133" s="218"/>
      <c r="M133" s="218" t="s">
        <v>35</v>
      </c>
      <c r="N133" s="218" t="s">
        <v>35</v>
      </c>
      <c r="O133" s="218" t="s">
        <v>35</v>
      </c>
      <c r="P133" s="218" t="s">
        <v>36</v>
      </c>
      <c r="Q133" s="218" t="s">
        <v>36</v>
      </c>
      <c r="R133" s="218" t="s">
        <v>36</v>
      </c>
      <c r="S133" s="218" t="s">
        <v>36</v>
      </c>
      <c r="T133" s="219" t="s">
        <v>36</v>
      </c>
      <c r="U133" s="198"/>
      <c r="V133" s="696"/>
      <c r="W133" s="264" t="s">
        <v>4</v>
      </c>
      <c r="X133" s="21">
        <v>7</v>
      </c>
      <c r="Y133" s="26"/>
      <c r="Z133" s="24"/>
      <c r="AA133" s="24"/>
      <c r="AB133" s="24"/>
      <c r="AC133" s="24" t="s">
        <v>80</v>
      </c>
      <c r="AD133" s="24" t="s">
        <v>80</v>
      </c>
      <c r="AE133" s="24" t="s">
        <v>80</v>
      </c>
      <c r="AF133" s="24" t="s">
        <v>80</v>
      </c>
      <c r="AG133" s="24" t="s">
        <v>80</v>
      </c>
      <c r="AH133" s="24" t="s">
        <v>80</v>
      </c>
      <c r="AI133" s="24" t="s">
        <v>80</v>
      </c>
      <c r="AJ133" s="25" t="s">
        <v>80</v>
      </c>
      <c r="AK133" s="299"/>
      <c r="AL133" s="200"/>
    </row>
    <row r="134" spans="2:38" ht="22.5" customHeight="1" x14ac:dyDescent="0.4">
      <c r="B134" s="714"/>
      <c r="C134" s="196"/>
      <c r="D134" s="299"/>
      <c r="E134" s="3"/>
      <c r="F134" s="696"/>
      <c r="G134" s="264"/>
      <c r="H134" s="21">
        <v>8</v>
      </c>
      <c r="I134" s="220"/>
      <c r="J134" s="218"/>
      <c r="K134" s="218"/>
      <c r="L134" s="218"/>
      <c r="M134" s="218" t="s">
        <v>35</v>
      </c>
      <c r="N134" s="218" t="s">
        <v>35</v>
      </c>
      <c r="O134" s="218" t="s">
        <v>35</v>
      </c>
      <c r="P134" s="218" t="s">
        <v>35</v>
      </c>
      <c r="Q134" s="218" t="s">
        <v>36</v>
      </c>
      <c r="R134" s="218" t="s">
        <v>36</v>
      </c>
      <c r="S134" s="218" t="s">
        <v>36</v>
      </c>
      <c r="T134" s="219" t="s">
        <v>36</v>
      </c>
      <c r="U134" s="198"/>
      <c r="V134" s="696"/>
      <c r="W134" s="264"/>
      <c r="X134" s="21">
        <v>8</v>
      </c>
      <c r="Y134" s="26"/>
      <c r="Z134" s="24"/>
      <c r="AA134" s="24"/>
      <c r="AB134" s="24"/>
      <c r="AC134" s="24" t="s">
        <v>80</v>
      </c>
      <c r="AD134" s="24" t="s">
        <v>80</v>
      </c>
      <c r="AE134" s="24" t="s">
        <v>80</v>
      </c>
      <c r="AF134" s="24" t="s">
        <v>80</v>
      </c>
      <c r="AG134" s="24" t="s">
        <v>80</v>
      </c>
      <c r="AH134" s="24" t="s">
        <v>80</v>
      </c>
      <c r="AI134" s="24" t="s">
        <v>80</v>
      </c>
      <c r="AJ134" s="25" t="s">
        <v>80</v>
      </c>
      <c r="AK134" s="299"/>
      <c r="AL134" s="200"/>
    </row>
    <row r="135" spans="2:38" ht="22.5" customHeight="1" x14ac:dyDescent="0.4">
      <c r="B135" s="714"/>
      <c r="C135" s="196"/>
      <c r="D135" s="299"/>
      <c r="E135" s="3"/>
      <c r="F135" s="696"/>
      <c r="G135" s="264"/>
      <c r="H135" s="21">
        <v>9</v>
      </c>
      <c r="I135" s="220"/>
      <c r="J135" s="218"/>
      <c r="K135" s="218"/>
      <c r="L135" s="218"/>
      <c r="M135" s="218" t="s">
        <v>35</v>
      </c>
      <c r="N135" s="218" t="s">
        <v>35</v>
      </c>
      <c r="O135" s="218" t="s">
        <v>35</v>
      </c>
      <c r="P135" s="218" t="s">
        <v>35</v>
      </c>
      <c r="Q135" s="218" t="s">
        <v>35</v>
      </c>
      <c r="R135" s="218" t="s">
        <v>36</v>
      </c>
      <c r="S135" s="218" t="s">
        <v>36</v>
      </c>
      <c r="T135" s="219" t="s">
        <v>36</v>
      </c>
      <c r="U135" s="198"/>
      <c r="V135" s="696"/>
      <c r="W135" s="264"/>
      <c r="X135" s="21">
        <v>9</v>
      </c>
      <c r="Y135" s="26"/>
      <c r="Z135" s="24"/>
      <c r="AA135" s="24"/>
      <c r="AB135" s="24"/>
      <c r="AC135" s="24" t="s">
        <v>80</v>
      </c>
      <c r="AD135" s="24" t="s">
        <v>80</v>
      </c>
      <c r="AE135" s="24" t="s">
        <v>80</v>
      </c>
      <c r="AF135" s="24" t="s">
        <v>80</v>
      </c>
      <c r="AG135" s="24" t="s">
        <v>80</v>
      </c>
      <c r="AH135" s="24" t="s">
        <v>80</v>
      </c>
      <c r="AI135" s="24" t="s">
        <v>80</v>
      </c>
      <c r="AJ135" s="25" t="s">
        <v>80</v>
      </c>
      <c r="AK135" s="299"/>
      <c r="AL135" s="200"/>
    </row>
    <row r="136" spans="2:38" ht="22.5" customHeight="1" x14ac:dyDescent="0.4">
      <c r="B136" s="714"/>
      <c r="C136" s="196"/>
      <c r="D136" s="299"/>
      <c r="E136" s="3"/>
      <c r="F136" s="696"/>
      <c r="G136" s="264"/>
      <c r="H136" s="21">
        <v>10</v>
      </c>
      <c r="I136" s="220"/>
      <c r="J136" s="218"/>
      <c r="K136" s="218"/>
      <c r="L136" s="218"/>
      <c r="M136" s="218" t="s">
        <v>35</v>
      </c>
      <c r="N136" s="218" t="s">
        <v>35</v>
      </c>
      <c r="O136" s="218" t="s">
        <v>35</v>
      </c>
      <c r="P136" s="218" t="s">
        <v>35</v>
      </c>
      <c r="Q136" s="218" t="s">
        <v>35</v>
      </c>
      <c r="R136" s="218" t="s">
        <v>35</v>
      </c>
      <c r="S136" s="218" t="s">
        <v>36</v>
      </c>
      <c r="T136" s="219" t="s">
        <v>36</v>
      </c>
      <c r="U136" s="198"/>
      <c r="V136" s="696"/>
      <c r="W136" s="264"/>
      <c r="X136" s="21">
        <v>10</v>
      </c>
      <c r="Y136" s="26"/>
      <c r="Z136" s="24"/>
      <c r="AA136" s="24"/>
      <c r="AB136" s="24"/>
      <c r="AC136" s="24" t="s">
        <v>80</v>
      </c>
      <c r="AD136" s="24" t="s">
        <v>80</v>
      </c>
      <c r="AE136" s="24" t="s">
        <v>80</v>
      </c>
      <c r="AF136" s="24" t="s">
        <v>80</v>
      </c>
      <c r="AG136" s="24" t="s">
        <v>80</v>
      </c>
      <c r="AH136" s="24" t="s">
        <v>80</v>
      </c>
      <c r="AI136" s="24" t="s">
        <v>80</v>
      </c>
      <c r="AJ136" s="25" t="s">
        <v>80</v>
      </c>
      <c r="AK136" s="299"/>
      <c r="AL136" s="200"/>
    </row>
    <row r="137" spans="2:38" ht="22.5" customHeight="1" x14ac:dyDescent="0.4">
      <c r="B137" s="714"/>
      <c r="C137" s="196"/>
      <c r="D137" s="299"/>
      <c r="E137" s="3"/>
      <c r="F137" s="696"/>
      <c r="G137" s="264"/>
      <c r="H137" s="21">
        <v>11</v>
      </c>
      <c r="I137" s="220"/>
      <c r="J137" s="218"/>
      <c r="K137" s="218"/>
      <c r="L137" s="218"/>
      <c r="M137" s="218" t="s">
        <v>35</v>
      </c>
      <c r="N137" s="218" t="s">
        <v>35</v>
      </c>
      <c r="O137" s="218" t="s">
        <v>35</v>
      </c>
      <c r="P137" s="218" t="s">
        <v>35</v>
      </c>
      <c r="Q137" s="218" t="s">
        <v>35</v>
      </c>
      <c r="R137" s="218" t="s">
        <v>35</v>
      </c>
      <c r="S137" s="218" t="s">
        <v>35</v>
      </c>
      <c r="T137" s="219" t="s">
        <v>36</v>
      </c>
      <c r="U137" s="198"/>
      <c r="V137" s="696"/>
      <c r="W137" s="264"/>
      <c r="X137" s="21">
        <v>11</v>
      </c>
      <c r="Y137" s="26"/>
      <c r="Z137" s="24"/>
      <c r="AA137" s="24"/>
      <c r="AB137" s="24"/>
      <c r="AC137" s="24" t="s">
        <v>80</v>
      </c>
      <c r="AD137" s="24" t="s">
        <v>80</v>
      </c>
      <c r="AE137" s="24" t="s">
        <v>80</v>
      </c>
      <c r="AF137" s="24" t="s">
        <v>80</v>
      </c>
      <c r="AG137" s="24" t="s">
        <v>80</v>
      </c>
      <c r="AH137" s="24" t="s">
        <v>80</v>
      </c>
      <c r="AI137" s="24" t="s">
        <v>80</v>
      </c>
      <c r="AJ137" s="25" t="s">
        <v>80</v>
      </c>
      <c r="AK137" s="299"/>
      <c r="AL137" s="200"/>
    </row>
    <row r="138" spans="2:38" ht="22.5" customHeight="1" thickBot="1" x14ac:dyDescent="0.45">
      <c r="B138" s="714"/>
      <c r="C138" s="196"/>
      <c r="D138" s="299"/>
      <c r="E138" s="3"/>
      <c r="F138" s="696"/>
      <c r="G138" s="266"/>
      <c r="H138" s="15">
        <v>12</v>
      </c>
      <c r="I138" s="221"/>
      <c r="J138" s="222"/>
      <c r="K138" s="222"/>
      <c r="L138" s="222"/>
      <c r="M138" s="222" t="s">
        <v>35</v>
      </c>
      <c r="N138" s="222" t="s">
        <v>35</v>
      </c>
      <c r="O138" s="222" t="s">
        <v>35</v>
      </c>
      <c r="P138" s="222" t="s">
        <v>35</v>
      </c>
      <c r="Q138" s="222" t="s">
        <v>35</v>
      </c>
      <c r="R138" s="222" t="s">
        <v>35</v>
      </c>
      <c r="S138" s="222" t="s">
        <v>35</v>
      </c>
      <c r="T138" s="229" t="s">
        <v>35</v>
      </c>
      <c r="U138" s="198"/>
      <c r="V138" s="696"/>
      <c r="W138" s="266"/>
      <c r="X138" s="15">
        <v>12</v>
      </c>
      <c r="Y138" s="27"/>
      <c r="Z138" s="28"/>
      <c r="AA138" s="28"/>
      <c r="AB138" s="28"/>
      <c r="AC138" s="28" t="s">
        <v>80</v>
      </c>
      <c r="AD138" s="28" t="s">
        <v>80</v>
      </c>
      <c r="AE138" s="28" t="s">
        <v>80</v>
      </c>
      <c r="AF138" s="28" t="s">
        <v>80</v>
      </c>
      <c r="AG138" s="28" t="s">
        <v>80</v>
      </c>
      <c r="AH138" s="28" t="s">
        <v>80</v>
      </c>
      <c r="AI138" s="28" t="s">
        <v>80</v>
      </c>
      <c r="AJ138" s="35" t="s">
        <v>80</v>
      </c>
      <c r="AK138" s="299"/>
      <c r="AL138" s="200"/>
    </row>
    <row r="139" spans="2:38" ht="22.5" customHeight="1" x14ac:dyDescent="0.4">
      <c r="B139" s="714"/>
      <c r="C139" s="196"/>
      <c r="D139" s="299"/>
      <c r="E139" s="3"/>
      <c r="F139" s="696"/>
      <c r="G139" s="267" t="s">
        <v>37</v>
      </c>
      <c r="H139" s="16">
        <v>1</v>
      </c>
      <c r="I139" s="225"/>
      <c r="J139" s="214"/>
      <c r="K139" s="214"/>
      <c r="L139" s="214"/>
      <c r="M139" s="214" t="s">
        <v>35</v>
      </c>
      <c r="N139" s="214" t="s">
        <v>35</v>
      </c>
      <c r="O139" s="214" t="s">
        <v>35</v>
      </c>
      <c r="P139" s="214" t="s">
        <v>35</v>
      </c>
      <c r="Q139" s="214" t="s">
        <v>35</v>
      </c>
      <c r="R139" s="214" t="s">
        <v>35</v>
      </c>
      <c r="S139" s="214" t="s">
        <v>35</v>
      </c>
      <c r="T139" s="215" t="s">
        <v>35</v>
      </c>
      <c r="U139" s="198"/>
      <c r="V139" s="696"/>
      <c r="W139" s="267" t="s">
        <v>37</v>
      </c>
      <c r="X139" s="16">
        <v>1</v>
      </c>
      <c r="Y139" s="31"/>
      <c r="Z139" s="18"/>
      <c r="AA139" s="18"/>
      <c r="AB139" s="18"/>
      <c r="AC139" s="18" t="s">
        <v>80</v>
      </c>
      <c r="AD139" s="18" t="s">
        <v>80</v>
      </c>
      <c r="AE139" s="18" t="s">
        <v>80</v>
      </c>
      <c r="AF139" s="18" t="s">
        <v>80</v>
      </c>
      <c r="AG139" s="18" t="s">
        <v>80</v>
      </c>
      <c r="AH139" s="18" t="s">
        <v>80</v>
      </c>
      <c r="AI139" s="18" t="s">
        <v>80</v>
      </c>
      <c r="AJ139" s="19" t="s">
        <v>80</v>
      </c>
      <c r="AK139" s="299"/>
      <c r="AL139" s="200"/>
    </row>
    <row r="140" spans="2:38" ht="22.5" customHeight="1" x14ac:dyDescent="0.4">
      <c r="B140" s="714"/>
      <c r="C140" s="196"/>
      <c r="D140" s="299"/>
      <c r="E140" s="3"/>
      <c r="F140" s="696"/>
      <c r="G140" s="264" t="str">
        <f>IF(G132="-","-",G132+1)</f>
        <v>-</v>
      </c>
      <c r="H140" s="21">
        <v>2</v>
      </c>
      <c r="I140" s="220"/>
      <c r="J140" s="218"/>
      <c r="K140" s="218"/>
      <c r="L140" s="218"/>
      <c r="M140" s="218" t="s">
        <v>35</v>
      </c>
      <c r="N140" s="218" t="s">
        <v>35</v>
      </c>
      <c r="O140" s="218" t="s">
        <v>35</v>
      </c>
      <c r="P140" s="218" t="s">
        <v>35</v>
      </c>
      <c r="Q140" s="218" t="s">
        <v>35</v>
      </c>
      <c r="R140" s="218" t="s">
        <v>35</v>
      </c>
      <c r="S140" s="218" t="s">
        <v>35</v>
      </c>
      <c r="T140" s="219" t="s">
        <v>35</v>
      </c>
      <c r="U140" s="198"/>
      <c r="V140" s="696"/>
      <c r="W140" s="264" t="str">
        <f>IF(W132="-","-",W132+1)</f>
        <v>-</v>
      </c>
      <c r="X140" s="21">
        <v>2</v>
      </c>
      <c r="Y140" s="26"/>
      <c r="Z140" s="24"/>
      <c r="AA140" s="24"/>
      <c r="AB140" s="24"/>
      <c r="AC140" s="24" t="s">
        <v>80</v>
      </c>
      <c r="AD140" s="24" t="s">
        <v>80</v>
      </c>
      <c r="AE140" s="24" t="s">
        <v>80</v>
      </c>
      <c r="AF140" s="24" t="s">
        <v>80</v>
      </c>
      <c r="AG140" s="24" t="s">
        <v>80</v>
      </c>
      <c r="AH140" s="24" t="s">
        <v>80</v>
      </c>
      <c r="AI140" s="24" t="s">
        <v>80</v>
      </c>
      <c r="AJ140" s="25" t="s">
        <v>80</v>
      </c>
      <c r="AK140" s="299"/>
      <c r="AL140" s="200"/>
    </row>
    <row r="141" spans="2:38" ht="22.5" customHeight="1" thickBot="1" x14ac:dyDescent="0.45">
      <c r="B141" s="715"/>
      <c r="C141" s="202"/>
      <c r="D141" s="302"/>
      <c r="E141" s="4"/>
      <c r="F141" s="697"/>
      <c r="G141" s="266" t="s">
        <v>4</v>
      </c>
      <c r="H141" s="15">
        <v>3</v>
      </c>
      <c r="I141" s="221"/>
      <c r="J141" s="222"/>
      <c r="K141" s="222"/>
      <c r="L141" s="222"/>
      <c r="M141" s="222" t="s">
        <v>35</v>
      </c>
      <c r="N141" s="222" t="s">
        <v>35</v>
      </c>
      <c r="O141" s="222" t="s">
        <v>35</v>
      </c>
      <c r="P141" s="222" t="s">
        <v>35</v>
      </c>
      <c r="Q141" s="222" t="s">
        <v>35</v>
      </c>
      <c r="R141" s="222" t="s">
        <v>35</v>
      </c>
      <c r="S141" s="222" t="s">
        <v>35</v>
      </c>
      <c r="T141" s="229" t="s">
        <v>35</v>
      </c>
      <c r="U141" s="203"/>
      <c r="V141" s="697"/>
      <c r="W141" s="266" t="s">
        <v>4</v>
      </c>
      <c r="X141" s="15">
        <v>3</v>
      </c>
      <c r="Y141" s="27"/>
      <c r="Z141" s="28"/>
      <c r="AA141" s="28"/>
      <c r="AB141" s="28"/>
      <c r="AC141" s="28" t="s">
        <v>80</v>
      </c>
      <c r="AD141" s="28" t="s">
        <v>80</v>
      </c>
      <c r="AE141" s="28" t="s">
        <v>80</v>
      </c>
      <c r="AF141" s="28" t="s">
        <v>80</v>
      </c>
      <c r="AG141" s="28" t="s">
        <v>80</v>
      </c>
      <c r="AH141" s="28" t="s">
        <v>80</v>
      </c>
      <c r="AI141" s="28" t="s">
        <v>80</v>
      </c>
      <c r="AJ141" s="35" t="s">
        <v>80</v>
      </c>
      <c r="AK141" s="302"/>
      <c r="AL141" s="204"/>
    </row>
    <row r="142" spans="2:38" ht="22.5" customHeight="1" thickBot="1" x14ac:dyDescent="0.45">
      <c r="B142" s="240"/>
      <c r="C142" s="196"/>
      <c r="D142" s="302"/>
      <c r="E142" s="3"/>
      <c r="F142" s="254"/>
      <c r="G142" s="255"/>
      <c r="H142" s="201"/>
      <c r="I142" s="256"/>
      <c r="J142" s="256"/>
      <c r="K142" s="256"/>
      <c r="L142" s="256"/>
      <c r="M142" s="256"/>
      <c r="N142" s="256"/>
      <c r="O142" s="256"/>
      <c r="P142" s="256"/>
      <c r="Q142" s="256"/>
      <c r="R142" s="256"/>
      <c r="S142" s="256"/>
      <c r="T142" s="256"/>
      <c r="U142" s="198"/>
      <c r="V142" s="254"/>
      <c r="W142" s="255"/>
      <c r="X142" s="201"/>
      <c r="Y142" s="257"/>
      <c r="Z142" s="257"/>
      <c r="AA142" s="257"/>
      <c r="AB142" s="257"/>
      <c r="AC142" s="257"/>
      <c r="AD142" s="257"/>
      <c r="AE142" s="257"/>
      <c r="AF142" s="257"/>
      <c r="AG142" s="257"/>
      <c r="AH142" s="257"/>
      <c r="AI142" s="257"/>
      <c r="AJ142" s="257"/>
      <c r="AK142" s="299"/>
      <c r="AL142" s="200"/>
    </row>
    <row r="143" spans="2:38" ht="19.5" customHeight="1" thickBot="1" x14ac:dyDescent="0.45">
      <c r="B143" s="713" t="s">
        <v>166</v>
      </c>
      <c r="C143" s="193"/>
      <c r="D143" s="212" t="s">
        <v>160</v>
      </c>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194"/>
      <c r="AE143" s="194"/>
      <c r="AF143" s="194"/>
      <c r="AG143" s="194"/>
      <c r="AH143" s="194"/>
      <c r="AI143" s="194"/>
      <c r="AJ143" s="194"/>
      <c r="AK143" s="305"/>
      <c r="AL143" s="195"/>
    </row>
    <row r="144" spans="2:38" ht="45.75" customHeight="1" thickBot="1" x14ac:dyDescent="0.45">
      <c r="B144" s="714"/>
      <c r="C144" s="196"/>
      <c r="D144" s="297"/>
      <c r="E144" s="197"/>
      <c r="F144" s="701" t="s">
        <v>169</v>
      </c>
      <c r="G144" s="702"/>
      <c r="H144" s="702"/>
      <c r="I144" s="702"/>
      <c r="J144" s="702"/>
      <c r="K144" s="702"/>
      <c r="L144" s="716"/>
      <c r="M144" s="76" t="s">
        <v>37</v>
      </c>
      <c r="N144" s="75"/>
      <c r="O144" s="77" t="s">
        <v>4</v>
      </c>
      <c r="P144" s="75"/>
      <c r="Q144" s="78" t="s">
        <v>39</v>
      </c>
      <c r="R144" s="3"/>
      <c r="S144" s="3"/>
      <c r="T144" s="3"/>
      <c r="U144" s="198"/>
      <c r="V144" s="698" t="s">
        <v>113</v>
      </c>
      <c r="W144" s="699"/>
      <c r="X144" s="699"/>
      <c r="Y144" s="699"/>
      <c r="Z144" s="699"/>
      <c r="AA144" s="700"/>
      <c r="AB144" s="76" t="s">
        <v>37</v>
      </c>
      <c r="AC144" s="75"/>
      <c r="AD144" s="77" t="s">
        <v>4</v>
      </c>
      <c r="AE144" s="75"/>
      <c r="AF144" s="78" t="s">
        <v>39</v>
      </c>
      <c r="AG144" s="3"/>
      <c r="AH144" s="3"/>
      <c r="AI144" s="3"/>
      <c r="AJ144" s="198"/>
      <c r="AK144" s="306"/>
      <c r="AL144" s="199"/>
    </row>
    <row r="145" spans="2:38" ht="45.75" customHeight="1" thickBot="1" x14ac:dyDescent="0.45">
      <c r="B145" s="714"/>
      <c r="C145" s="196"/>
      <c r="D145" s="298" t="str">
        <f>IF(D144="","",INDEX('※削除不可（９データ）'!$B$3:$B$37,MATCH(D144,'※削除不可（９データ）'!$A$3:$A$37,1)))</f>
        <v/>
      </c>
      <c r="E145" s="197"/>
      <c r="F145" s="701" t="s">
        <v>197</v>
      </c>
      <c r="G145" s="702"/>
      <c r="H145" s="702"/>
      <c r="I145" s="702"/>
      <c r="J145" s="702"/>
      <c r="K145" s="702"/>
      <c r="L145" s="703"/>
      <c r="M145" s="75"/>
      <c r="N145" s="273" t="s">
        <v>112</v>
      </c>
      <c r="O145" s="710" t="str">
        <f>IF(M145="","-",IF(M145=D148,"〇","増加"))</f>
        <v>-</v>
      </c>
      <c r="P145" s="711"/>
      <c r="Q145" s="712"/>
      <c r="R145" s="3"/>
      <c r="S145" s="3"/>
      <c r="T145" s="3"/>
      <c r="U145" s="198"/>
      <c r="V145" s="698" t="s">
        <v>200</v>
      </c>
      <c r="W145" s="699"/>
      <c r="X145" s="699"/>
      <c r="Y145" s="699"/>
      <c r="Z145" s="699"/>
      <c r="AA145" s="700"/>
      <c r="AB145" s="75"/>
      <c r="AC145" s="273" t="s">
        <v>112</v>
      </c>
      <c r="AD145" s="710" t="str">
        <f>IF(AB145="","-",IF(AB145=D148,"〇","×"))</f>
        <v>-</v>
      </c>
      <c r="AE145" s="711"/>
      <c r="AF145" s="712"/>
      <c r="AG145" s="3"/>
      <c r="AH145" s="3"/>
      <c r="AI145" s="3"/>
      <c r="AJ145" s="198"/>
      <c r="AK145" s="306"/>
      <c r="AL145" s="199"/>
    </row>
    <row r="146" spans="2:38" ht="25.5" thickBot="1" x14ac:dyDescent="0.45">
      <c r="B146" s="714"/>
      <c r="C146" s="196"/>
      <c r="D146" s="299"/>
      <c r="E146" s="3"/>
      <c r="F146" s="81"/>
      <c r="G146" s="81"/>
      <c r="H146" s="3"/>
      <c r="I146" s="3"/>
      <c r="J146" s="3"/>
      <c r="K146" s="3"/>
      <c r="L146" s="3"/>
      <c r="M146" s="3"/>
      <c r="N146" s="3"/>
      <c r="O146" s="3"/>
      <c r="P146" s="3"/>
      <c r="Q146" s="3"/>
      <c r="R146" s="3"/>
      <c r="S146" s="3"/>
      <c r="T146" s="3"/>
      <c r="U146" s="3"/>
      <c r="V146" s="81"/>
      <c r="W146" s="81"/>
      <c r="X146" s="3"/>
      <c r="Y146" s="3"/>
      <c r="Z146" s="3"/>
      <c r="AA146" s="3"/>
      <c r="AB146" s="3"/>
      <c r="AC146" s="3"/>
      <c r="AD146" s="3"/>
      <c r="AE146" s="3"/>
      <c r="AF146" s="3"/>
      <c r="AG146" s="3"/>
      <c r="AH146" s="3"/>
      <c r="AI146" s="3"/>
      <c r="AJ146" s="3"/>
      <c r="AK146" s="299"/>
      <c r="AL146" s="200"/>
    </row>
    <row r="147" spans="2:38" x14ac:dyDescent="0.4">
      <c r="B147" s="714"/>
      <c r="C147" s="196"/>
      <c r="D147" s="300" t="s">
        <v>105</v>
      </c>
      <c r="E147" s="3"/>
      <c r="F147" s="704"/>
      <c r="G147" s="705"/>
      <c r="H147" s="706"/>
      <c r="I147" s="71" t="s">
        <v>3</v>
      </c>
      <c r="J147" s="72" t="str">
        <f>IF($N144="","-",$N144)</f>
        <v>-</v>
      </c>
      <c r="K147" s="71" t="s">
        <v>4</v>
      </c>
      <c r="L147" s="692" t="s">
        <v>111</v>
      </c>
      <c r="M147" s="692"/>
      <c r="N147" s="692"/>
      <c r="O147" s="692"/>
      <c r="P147" s="692"/>
      <c r="Q147" s="692"/>
      <c r="R147" s="692"/>
      <c r="S147" s="692"/>
      <c r="T147" s="693"/>
      <c r="U147" s="198"/>
      <c r="V147" s="704"/>
      <c r="W147" s="705"/>
      <c r="X147" s="706"/>
      <c r="Y147" s="71" t="s">
        <v>3</v>
      </c>
      <c r="Z147" s="72" t="str">
        <f>IF($AC144="","-",$AC144)</f>
        <v>-</v>
      </c>
      <c r="AA147" s="71" t="s">
        <v>4</v>
      </c>
      <c r="AB147" s="692" t="s">
        <v>79</v>
      </c>
      <c r="AC147" s="692"/>
      <c r="AD147" s="692"/>
      <c r="AE147" s="692"/>
      <c r="AF147" s="692"/>
      <c r="AG147" s="692"/>
      <c r="AH147" s="692"/>
      <c r="AI147" s="692"/>
      <c r="AJ147" s="693"/>
      <c r="AK147" s="299"/>
      <c r="AL147" s="200"/>
    </row>
    <row r="148" spans="2:38" ht="30" thickBot="1" x14ac:dyDescent="0.45">
      <c r="B148" s="714"/>
      <c r="C148" s="196"/>
      <c r="D148" s="301" t="str">
        <f>IF(D144="","",INDEX('※削除不可（９データ）'!$C$3:$C$37,MATCH(D144,'※削除不可（９データ）'!$A$3:$A$31,1)))</f>
        <v/>
      </c>
      <c r="E148" s="3"/>
      <c r="F148" s="694"/>
      <c r="G148" s="695"/>
      <c r="H148" s="86" t="s">
        <v>38</v>
      </c>
      <c r="I148" s="82">
        <v>1</v>
      </c>
      <c r="J148" s="83">
        <v>2</v>
      </c>
      <c r="K148" s="84">
        <v>3</v>
      </c>
      <c r="L148" s="84">
        <v>4</v>
      </c>
      <c r="M148" s="84">
        <v>5</v>
      </c>
      <c r="N148" s="84">
        <v>6</v>
      </c>
      <c r="O148" s="84">
        <v>7</v>
      </c>
      <c r="P148" s="84">
        <v>8</v>
      </c>
      <c r="Q148" s="84">
        <v>9</v>
      </c>
      <c r="R148" s="84">
        <v>10</v>
      </c>
      <c r="S148" s="84">
        <v>11</v>
      </c>
      <c r="T148" s="85">
        <v>12</v>
      </c>
      <c r="U148" s="201"/>
      <c r="V148" s="694"/>
      <c r="W148" s="695"/>
      <c r="X148" s="86" t="s">
        <v>38</v>
      </c>
      <c r="Y148" s="82">
        <v>1</v>
      </c>
      <c r="Z148" s="83">
        <v>2</v>
      </c>
      <c r="AA148" s="84">
        <v>3</v>
      </c>
      <c r="AB148" s="84">
        <v>4</v>
      </c>
      <c r="AC148" s="84">
        <v>5</v>
      </c>
      <c r="AD148" s="84">
        <v>6</v>
      </c>
      <c r="AE148" s="84">
        <v>7</v>
      </c>
      <c r="AF148" s="84">
        <v>8</v>
      </c>
      <c r="AG148" s="84">
        <v>9</v>
      </c>
      <c r="AH148" s="84">
        <v>10</v>
      </c>
      <c r="AI148" s="84">
        <v>11</v>
      </c>
      <c r="AJ148" s="85">
        <v>12</v>
      </c>
      <c r="AK148" s="299"/>
      <c r="AL148" s="200"/>
    </row>
    <row r="149" spans="2:38" ht="24.75" customHeight="1" x14ac:dyDescent="0.4">
      <c r="B149" s="714"/>
      <c r="C149" s="196"/>
      <c r="D149" s="299"/>
      <c r="E149" s="3"/>
      <c r="F149" s="696" t="s">
        <v>115</v>
      </c>
      <c r="G149" s="262"/>
      <c r="H149" s="16">
        <v>1</v>
      </c>
      <c r="I149" s="213" t="s">
        <v>61</v>
      </c>
      <c r="J149" s="214"/>
      <c r="K149" s="214"/>
      <c r="L149" s="214"/>
      <c r="M149" s="214"/>
      <c r="N149" s="214"/>
      <c r="O149" s="214"/>
      <c r="P149" s="214"/>
      <c r="Q149" s="214"/>
      <c r="R149" s="214"/>
      <c r="S149" s="214"/>
      <c r="T149" s="215"/>
      <c r="U149" s="198"/>
      <c r="V149" s="696" t="s">
        <v>115</v>
      </c>
      <c r="W149" s="262"/>
      <c r="X149" s="16">
        <v>1</v>
      </c>
      <c r="Y149" s="17" t="s">
        <v>60</v>
      </c>
      <c r="Z149" s="18"/>
      <c r="AA149" s="18"/>
      <c r="AB149" s="18"/>
      <c r="AC149" s="18"/>
      <c r="AD149" s="18"/>
      <c r="AE149" s="18"/>
      <c r="AF149" s="18"/>
      <c r="AG149" s="18"/>
      <c r="AH149" s="18"/>
      <c r="AI149" s="18"/>
      <c r="AJ149" s="19"/>
      <c r="AK149" s="299"/>
      <c r="AL149" s="175"/>
    </row>
    <row r="150" spans="2:38" x14ac:dyDescent="0.4">
      <c r="B150" s="714"/>
      <c r="C150" s="196"/>
      <c r="D150" s="299"/>
      <c r="E150" s="3"/>
      <c r="F150" s="696"/>
      <c r="G150" s="263"/>
      <c r="H150" s="21">
        <v>2</v>
      </c>
      <c r="I150" s="216" t="s">
        <v>61</v>
      </c>
      <c r="J150" s="216" t="s">
        <v>61</v>
      </c>
      <c r="K150" s="218"/>
      <c r="L150" s="218"/>
      <c r="M150" s="218"/>
      <c r="N150" s="218"/>
      <c r="O150" s="218"/>
      <c r="P150" s="218"/>
      <c r="Q150" s="218"/>
      <c r="R150" s="218"/>
      <c r="S150" s="218"/>
      <c r="T150" s="219"/>
      <c r="U150" s="198"/>
      <c r="V150" s="696"/>
      <c r="W150" s="263"/>
      <c r="X150" s="21">
        <v>2</v>
      </c>
      <c r="Y150" s="22" t="s">
        <v>110</v>
      </c>
      <c r="Z150" s="23" t="s">
        <v>110</v>
      </c>
      <c r="AA150" s="24"/>
      <c r="AB150" s="24"/>
      <c r="AC150" s="24"/>
      <c r="AD150" s="24"/>
      <c r="AE150" s="24"/>
      <c r="AF150" s="24"/>
      <c r="AG150" s="24"/>
      <c r="AH150" s="24"/>
      <c r="AI150" s="24"/>
      <c r="AJ150" s="25"/>
      <c r="AK150" s="299"/>
      <c r="AL150" s="200"/>
    </row>
    <row r="151" spans="2:38" x14ac:dyDescent="0.4">
      <c r="B151" s="714"/>
      <c r="C151" s="196"/>
      <c r="D151" s="299"/>
      <c r="E151" s="3"/>
      <c r="F151" s="696"/>
      <c r="G151" s="263"/>
      <c r="H151" s="21">
        <v>3</v>
      </c>
      <c r="I151" s="216" t="s">
        <v>61</v>
      </c>
      <c r="J151" s="216" t="s">
        <v>61</v>
      </c>
      <c r="K151" s="217" t="s">
        <v>168</v>
      </c>
      <c r="L151" s="218"/>
      <c r="M151" s="218"/>
      <c r="N151" s="218"/>
      <c r="O151" s="218"/>
      <c r="P151" s="218"/>
      <c r="Q151" s="218"/>
      <c r="R151" s="218"/>
      <c r="S151" s="218"/>
      <c r="T151" s="219"/>
      <c r="U151" s="198"/>
      <c r="V151" s="696"/>
      <c r="W151" s="263"/>
      <c r="X151" s="21">
        <v>3</v>
      </c>
      <c r="Y151" s="22" t="s">
        <v>110</v>
      </c>
      <c r="Z151" s="23" t="s">
        <v>110</v>
      </c>
      <c r="AA151" s="23" t="s">
        <v>110</v>
      </c>
      <c r="AB151" s="24"/>
      <c r="AC151" s="24"/>
      <c r="AD151" s="24"/>
      <c r="AE151" s="24"/>
      <c r="AF151" s="24"/>
      <c r="AG151" s="24"/>
      <c r="AH151" s="24"/>
      <c r="AI151" s="24"/>
      <c r="AJ151" s="25"/>
      <c r="AK151" s="299"/>
      <c r="AL151" s="200"/>
    </row>
    <row r="152" spans="2:38" x14ac:dyDescent="0.4">
      <c r="B152" s="714"/>
      <c r="C152" s="196"/>
      <c r="D152" s="299"/>
      <c r="E152" s="3"/>
      <c r="F152" s="696"/>
      <c r="G152" s="264"/>
      <c r="H152" s="21">
        <v>4</v>
      </c>
      <c r="I152" s="216" t="s">
        <v>61</v>
      </c>
      <c r="J152" s="216" t="s">
        <v>61</v>
      </c>
      <c r="K152" s="217" t="s">
        <v>168</v>
      </c>
      <c r="L152" s="217" t="s">
        <v>168</v>
      </c>
      <c r="M152" s="218"/>
      <c r="N152" s="218"/>
      <c r="O152" s="218"/>
      <c r="P152" s="218"/>
      <c r="Q152" s="218"/>
      <c r="R152" s="218"/>
      <c r="S152" s="218"/>
      <c r="T152" s="219"/>
      <c r="U152" s="198"/>
      <c r="V152" s="696"/>
      <c r="W152" s="264"/>
      <c r="X152" s="21">
        <v>4</v>
      </c>
      <c r="Y152" s="22" t="s">
        <v>80</v>
      </c>
      <c r="Z152" s="23" t="s">
        <v>110</v>
      </c>
      <c r="AA152" s="23" t="s">
        <v>110</v>
      </c>
      <c r="AB152" s="23" t="s">
        <v>110</v>
      </c>
      <c r="AC152" s="24"/>
      <c r="AD152" s="24"/>
      <c r="AE152" s="24"/>
      <c r="AF152" s="24"/>
      <c r="AG152" s="24"/>
      <c r="AH152" s="24"/>
      <c r="AI152" s="24"/>
      <c r="AJ152" s="25"/>
      <c r="AK152" s="299"/>
      <c r="AL152" s="200"/>
    </row>
    <row r="153" spans="2:38" x14ac:dyDescent="0.4">
      <c r="B153" s="714"/>
      <c r="C153" s="196"/>
      <c r="D153" s="299"/>
      <c r="E153" s="3"/>
      <c r="F153" s="696"/>
      <c r="G153" s="264"/>
      <c r="H153" s="21">
        <v>5</v>
      </c>
      <c r="I153" s="216" t="s">
        <v>61</v>
      </c>
      <c r="J153" s="216" t="s">
        <v>61</v>
      </c>
      <c r="K153" s="217" t="s">
        <v>168</v>
      </c>
      <c r="L153" s="217" t="s">
        <v>168</v>
      </c>
      <c r="M153" s="217" t="s">
        <v>168</v>
      </c>
      <c r="N153" s="218"/>
      <c r="O153" s="218"/>
      <c r="P153" s="218"/>
      <c r="Q153" s="218"/>
      <c r="R153" s="218"/>
      <c r="S153" s="218"/>
      <c r="T153" s="219"/>
      <c r="U153" s="198"/>
      <c r="V153" s="696"/>
      <c r="W153" s="264"/>
      <c r="X153" s="21">
        <v>5</v>
      </c>
      <c r="Y153" s="22" t="s">
        <v>80</v>
      </c>
      <c r="Z153" s="23" t="s">
        <v>80</v>
      </c>
      <c r="AA153" s="23" t="s">
        <v>110</v>
      </c>
      <c r="AB153" s="23" t="s">
        <v>110</v>
      </c>
      <c r="AC153" s="23" t="s">
        <v>110</v>
      </c>
      <c r="AD153" s="24"/>
      <c r="AF153" s="24"/>
      <c r="AG153" s="24"/>
      <c r="AH153" s="24"/>
      <c r="AI153" s="24"/>
      <c r="AJ153" s="25"/>
      <c r="AK153" s="299"/>
      <c r="AL153" s="200"/>
    </row>
    <row r="154" spans="2:38" x14ac:dyDescent="0.4">
      <c r="B154" s="714"/>
      <c r="C154" s="196"/>
      <c r="D154" s="299"/>
      <c r="E154" s="3"/>
      <c r="F154" s="696"/>
      <c r="G154" s="264" t="s">
        <v>37</v>
      </c>
      <c r="H154" s="21">
        <v>6</v>
      </c>
      <c r="I154" s="216" t="s">
        <v>61</v>
      </c>
      <c r="J154" s="216" t="s">
        <v>61</v>
      </c>
      <c r="K154" s="217" t="s">
        <v>168</v>
      </c>
      <c r="L154" s="217" t="s">
        <v>168</v>
      </c>
      <c r="M154" s="217" t="s">
        <v>168</v>
      </c>
      <c r="N154" s="217" t="s">
        <v>168</v>
      </c>
      <c r="O154" s="218"/>
      <c r="P154" s="218"/>
      <c r="Q154" s="218"/>
      <c r="R154" s="218"/>
      <c r="S154" s="218"/>
      <c r="T154" s="219"/>
      <c r="U154" s="198"/>
      <c r="V154" s="696"/>
      <c r="W154" s="264" t="s">
        <v>37</v>
      </c>
      <c r="X154" s="21">
        <v>6</v>
      </c>
      <c r="Y154" s="22" t="s">
        <v>80</v>
      </c>
      <c r="Z154" s="23" t="s">
        <v>80</v>
      </c>
      <c r="AA154" s="23" t="s">
        <v>80</v>
      </c>
      <c r="AB154" s="23" t="s">
        <v>110</v>
      </c>
      <c r="AC154" s="23" t="s">
        <v>110</v>
      </c>
      <c r="AD154" s="23" t="s">
        <v>110</v>
      </c>
      <c r="AE154" s="24"/>
      <c r="AF154" s="24"/>
      <c r="AG154" s="24"/>
      <c r="AH154" s="24"/>
      <c r="AI154" s="24"/>
      <c r="AJ154" s="25"/>
      <c r="AK154" s="299"/>
      <c r="AL154" s="200"/>
    </row>
    <row r="155" spans="2:38" x14ac:dyDescent="0.4">
      <c r="B155" s="714"/>
      <c r="C155" s="196"/>
      <c r="D155" s="299"/>
      <c r="E155" s="3"/>
      <c r="F155" s="696"/>
      <c r="G155" s="265" t="str">
        <f>J147</f>
        <v>-</v>
      </c>
      <c r="H155" s="21">
        <v>7</v>
      </c>
      <c r="I155" s="220" t="s">
        <v>36</v>
      </c>
      <c r="J155" s="216" t="s">
        <v>61</v>
      </c>
      <c r="K155" s="217" t="s">
        <v>168</v>
      </c>
      <c r="L155" s="217" t="s">
        <v>168</v>
      </c>
      <c r="M155" s="217" t="s">
        <v>168</v>
      </c>
      <c r="N155" s="217" t="s">
        <v>168</v>
      </c>
      <c r="O155" s="217" t="s">
        <v>168</v>
      </c>
      <c r="P155" s="218"/>
      <c r="Q155" s="218"/>
      <c r="R155" s="218"/>
      <c r="S155" s="218"/>
      <c r="T155" s="219"/>
      <c r="U155" s="198"/>
      <c r="V155" s="696"/>
      <c r="W155" s="265" t="str">
        <f>Z147</f>
        <v>-</v>
      </c>
      <c r="X155" s="21">
        <v>7</v>
      </c>
      <c r="Y155" s="22" t="s">
        <v>80</v>
      </c>
      <c r="Z155" s="23" t="s">
        <v>80</v>
      </c>
      <c r="AA155" s="23" t="s">
        <v>80</v>
      </c>
      <c r="AB155" s="23" t="s">
        <v>80</v>
      </c>
      <c r="AC155" s="23" t="s">
        <v>110</v>
      </c>
      <c r="AD155" s="23" t="s">
        <v>110</v>
      </c>
      <c r="AE155" s="23" t="s">
        <v>110</v>
      </c>
      <c r="AF155" s="24"/>
      <c r="AG155" s="24"/>
      <c r="AH155" s="24"/>
      <c r="AI155" s="24"/>
      <c r="AJ155" s="25"/>
      <c r="AK155" s="299"/>
      <c r="AL155" s="200"/>
    </row>
    <row r="156" spans="2:38" x14ac:dyDescent="0.4">
      <c r="B156" s="714"/>
      <c r="C156" s="196"/>
      <c r="D156" s="299"/>
      <c r="E156" s="3"/>
      <c r="F156" s="696"/>
      <c r="G156" s="264" t="s">
        <v>4</v>
      </c>
      <c r="H156" s="21">
        <v>8</v>
      </c>
      <c r="I156" s="220" t="s">
        <v>36</v>
      </c>
      <c r="J156" s="218" t="s">
        <v>36</v>
      </c>
      <c r="K156" s="217" t="s">
        <v>168</v>
      </c>
      <c r="L156" s="217" t="s">
        <v>168</v>
      </c>
      <c r="M156" s="217" t="s">
        <v>168</v>
      </c>
      <c r="N156" s="217" t="s">
        <v>168</v>
      </c>
      <c r="O156" s="217" t="s">
        <v>168</v>
      </c>
      <c r="P156" s="217" t="s">
        <v>168</v>
      </c>
      <c r="Q156" s="218"/>
      <c r="R156" s="218"/>
      <c r="S156" s="218"/>
      <c r="T156" s="219"/>
      <c r="U156" s="198"/>
      <c r="V156" s="696"/>
      <c r="W156" s="264" t="s">
        <v>4</v>
      </c>
      <c r="X156" s="21">
        <v>8</v>
      </c>
      <c r="Y156" s="22" t="s">
        <v>80</v>
      </c>
      <c r="Z156" s="24" t="s">
        <v>80</v>
      </c>
      <c r="AA156" s="23" t="s">
        <v>80</v>
      </c>
      <c r="AB156" s="23" t="s">
        <v>80</v>
      </c>
      <c r="AC156" s="23" t="s">
        <v>80</v>
      </c>
      <c r="AD156" s="23" t="s">
        <v>110</v>
      </c>
      <c r="AE156" s="23" t="s">
        <v>110</v>
      </c>
      <c r="AF156" s="23" t="s">
        <v>110</v>
      </c>
      <c r="AG156" s="24"/>
      <c r="AH156" s="24"/>
      <c r="AI156" s="24"/>
      <c r="AJ156" s="25"/>
      <c r="AK156" s="299"/>
      <c r="AL156" s="200"/>
    </row>
    <row r="157" spans="2:38" x14ac:dyDescent="0.4">
      <c r="B157" s="714"/>
      <c r="C157" s="196"/>
      <c r="D157" s="299"/>
      <c r="E157" s="3"/>
      <c r="F157" s="696"/>
      <c r="G157" s="264"/>
      <c r="H157" s="21">
        <v>9</v>
      </c>
      <c r="I157" s="220" t="s">
        <v>36</v>
      </c>
      <c r="J157" s="218" t="s">
        <v>36</v>
      </c>
      <c r="K157" s="218" t="s">
        <v>36</v>
      </c>
      <c r="L157" s="217" t="s">
        <v>168</v>
      </c>
      <c r="M157" s="217" t="s">
        <v>168</v>
      </c>
      <c r="N157" s="217" t="s">
        <v>168</v>
      </c>
      <c r="O157" s="217" t="s">
        <v>168</v>
      </c>
      <c r="P157" s="217" t="s">
        <v>168</v>
      </c>
      <c r="Q157" s="217" t="s">
        <v>168</v>
      </c>
      <c r="R157" s="218"/>
      <c r="S157" s="218"/>
      <c r="T157" s="219"/>
      <c r="U157" s="198"/>
      <c r="V157" s="696"/>
      <c r="W157" s="264"/>
      <c r="X157" s="21">
        <v>9</v>
      </c>
      <c r="Y157" s="22" t="s">
        <v>80</v>
      </c>
      <c r="Z157" s="24" t="s">
        <v>80</v>
      </c>
      <c r="AA157" s="24" t="s">
        <v>80</v>
      </c>
      <c r="AB157" s="23" t="s">
        <v>80</v>
      </c>
      <c r="AC157" s="23" t="s">
        <v>80</v>
      </c>
      <c r="AD157" s="23" t="s">
        <v>80</v>
      </c>
      <c r="AE157" s="23" t="s">
        <v>110</v>
      </c>
      <c r="AF157" s="23" t="s">
        <v>110</v>
      </c>
      <c r="AG157" s="23" t="s">
        <v>110</v>
      </c>
      <c r="AH157" s="24"/>
      <c r="AI157" s="24"/>
      <c r="AJ157" s="25"/>
      <c r="AK157" s="299"/>
      <c r="AL157" s="200"/>
    </row>
    <row r="158" spans="2:38" x14ac:dyDescent="0.4">
      <c r="B158" s="714"/>
      <c r="C158" s="196"/>
      <c r="D158" s="299"/>
      <c r="E158" s="3"/>
      <c r="F158" s="696"/>
      <c r="G158" s="264"/>
      <c r="H158" s="21">
        <v>10</v>
      </c>
      <c r="I158" s="220" t="s">
        <v>36</v>
      </c>
      <c r="J158" s="218" t="s">
        <v>36</v>
      </c>
      <c r="K158" s="218" t="s">
        <v>36</v>
      </c>
      <c r="L158" s="218" t="s">
        <v>36</v>
      </c>
      <c r="M158" s="217" t="s">
        <v>168</v>
      </c>
      <c r="N158" s="217" t="s">
        <v>168</v>
      </c>
      <c r="O158" s="217" t="s">
        <v>168</v>
      </c>
      <c r="P158" s="217" t="s">
        <v>168</v>
      </c>
      <c r="Q158" s="217" t="s">
        <v>168</v>
      </c>
      <c r="R158" s="217" t="s">
        <v>168</v>
      </c>
      <c r="S158" s="218"/>
      <c r="T158" s="219"/>
      <c r="U158" s="198"/>
      <c r="V158" s="696"/>
      <c r="W158" s="264"/>
      <c r="X158" s="21">
        <v>10</v>
      </c>
      <c r="Y158" s="22" t="s">
        <v>80</v>
      </c>
      <c r="Z158" s="24" t="s">
        <v>80</v>
      </c>
      <c r="AA158" s="24" t="s">
        <v>80</v>
      </c>
      <c r="AB158" s="24" t="s">
        <v>80</v>
      </c>
      <c r="AC158" s="23" t="s">
        <v>80</v>
      </c>
      <c r="AD158" s="23" t="s">
        <v>80</v>
      </c>
      <c r="AE158" s="23" t="s">
        <v>80</v>
      </c>
      <c r="AF158" s="23" t="s">
        <v>110</v>
      </c>
      <c r="AG158" s="23" t="s">
        <v>110</v>
      </c>
      <c r="AH158" s="23" t="s">
        <v>110</v>
      </c>
      <c r="AI158" s="24"/>
      <c r="AJ158" s="25"/>
      <c r="AK158" s="299"/>
      <c r="AL158" s="200"/>
    </row>
    <row r="159" spans="2:38" x14ac:dyDescent="0.4">
      <c r="B159" s="714"/>
      <c r="C159" s="196"/>
      <c r="D159" s="299"/>
      <c r="E159" s="3"/>
      <c r="F159" s="696"/>
      <c r="G159" s="264"/>
      <c r="H159" s="21">
        <v>11</v>
      </c>
      <c r="I159" s="220" t="s">
        <v>36</v>
      </c>
      <c r="J159" s="218" t="s">
        <v>36</v>
      </c>
      <c r="K159" s="218" t="s">
        <v>36</v>
      </c>
      <c r="L159" s="218" t="s">
        <v>36</v>
      </c>
      <c r="M159" s="218" t="s">
        <v>36</v>
      </c>
      <c r="N159" s="217" t="s">
        <v>168</v>
      </c>
      <c r="O159" s="217" t="s">
        <v>168</v>
      </c>
      <c r="P159" s="217" t="s">
        <v>168</v>
      </c>
      <c r="Q159" s="217" t="s">
        <v>168</v>
      </c>
      <c r="R159" s="217" t="s">
        <v>168</v>
      </c>
      <c r="S159" s="217" t="s">
        <v>168</v>
      </c>
      <c r="T159" s="219"/>
      <c r="U159" s="198"/>
      <c r="V159" s="696"/>
      <c r="W159" s="264"/>
      <c r="X159" s="21">
        <v>11</v>
      </c>
      <c r="Y159" s="22" t="s">
        <v>80</v>
      </c>
      <c r="Z159" s="24" t="s">
        <v>80</v>
      </c>
      <c r="AA159" s="24" t="s">
        <v>80</v>
      </c>
      <c r="AB159" s="24" t="s">
        <v>80</v>
      </c>
      <c r="AC159" s="24" t="s">
        <v>80</v>
      </c>
      <c r="AD159" s="24" t="s">
        <v>80</v>
      </c>
      <c r="AE159" s="24" t="s">
        <v>80</v>
      </c>
      <c r="AF159" s="24" t="s">
        <v>80</v>
      </c>
      <c r="AG159" s="23" t="s">
        <v>110</v>
      </c>
      <c r="AH159" s="23" t="s">
        <v>110</v>
      </c>
      <c r="AI159" s="23" t="s">
        <v>110</v>
      </c>
      <c r="AJ159" s="25"/>
      <c r="AK159" s="299"/>
      <c r="AL159" s="200"/>
    </row>
    <row r="160" spans="2:38" ht="25.5" thickBot="1" x14ac:dyDescent="0.45">
      <c r="B160" s="714"/>
      <c r="C160" s="196"/>
      <c r="D160" s="299"/>
      <c r="E160" s="3"/>
      <c r="F160" s="696"/>
      <c r="G160" s="266"/>
      <c r="H160" s="15">
        <v>12</v>
      </c>
      <c r="I160" s="221" t="s">
        <v>36</v>
      </c>
      <c r="J160" s="222" t="s">
        <v>36</v>
      </c>
      <c r="K160" s="222" t="s">
        <v>36</v>
      </c>
      <c r="L160" s="222" t="s">
        <v>36</v>
      </c>
      <c r="M160" s="222" t="s">
        <v>36</v>
      </c>
      <c r="N160" s="222" t="s">
        <v>36</v>
      </c>
      <c r="O160" s="223" t="s">
        <v>168</v>
      </c>
      <c r="P160" s="223" t="s">
        <v>168</v>
      </c>
      <c r="Q160" s="223" t="s">
        <v>168</v>
      </c>
      <c r="R160" s="223" t="s">
        <v>168</v>
      </c>
      <c r="S160" s="223" t="s">
        <v>168</v>
      </c>
      <c r="T160" s="224" t="s">
        <v>168</v>
      </c>
      <c r="U160" s="198"/>
      <c r="V160" s="696"/>
      <c r="W160" s="266"/>
      <c r="X160" s="15">
        <v>12</v>
      </c>
      <c r="Y160" s="22" t="s">
        <v>80</v>
      </c>
      <c r="Z160" s="28" t="s">
        <v>80</v>
      </c>
      <c r="AA160" s="28" t="s">
        <v>80</v>
      </c>
      <c r="AB160" s="28" t="s">
        <v>80</v>
      </c>
      <c r="AC160" s="28" t="s">
        <v>80</v>
      </c>
      <c r="AD160" s="28" t="s">
        <v>80</v>
      </c>
      <c r="AE160" s="29" t="s">
        <v>80</v>
      </c>
      <c r="AF160" s="29" t="s">
        <v>80</v>
      </c>
      <c r="AG160" s="29" t="s">
        <v>80</v>
      </c>
      <c r="AH160" s="29" t="s">
        <v>110</v>
      </c>
      <c r="AI160" s="29" t="s">
        <v>110</v>
      </c>
      <c r="AJ160" s="30" t="s">
        <v>110</v>
      </c>
      <c r="AK160" s="299"/>
      <c r="AL160" s="200"/>
    </row>
    <row r="161" spans="2:38" x14ac:dyDescent="0.4">
      <c r="B161" s="714"/>
      <c r="C161" s="196"/>
      <c r="D161" s="299"/>
      <c r="E161" s="3"/>
      <c r="F161" s="696"/>
      <c r="G161" s="267"/>
      <c r="H161" s="70">
        <v>1</v>
      </c>
      <c r="I161" s="225" t="s">
        <v>35</v>
      </c>
      <c r="J161" s="214" t="s">
        <v>36</v>
      </c>
      <c r="K161" s="214" t="s">
        <v>36</v>
      </c>
      <c r="L161" s="214" t="s">
        <v>36</v>
      </c>
      <c r="M161" s="214" t="s">
        <v>36</v>
      </c>
      <c r="N161" s="214" t="s">
        <v>36</v>
      </c>
      <c r="O161" s="214" t="s">
        <v>36</v>
      </c>
      <c r="P161" s="226" t="s">
        <v>168</v>
      </c>
      <c r="Q161" s="226" t="s">
        <v>168</v>
      </c>
      <c r="R161" s="226" t="s">
        <v>168</v>
      </c>
      <c r="S161" s="226" t="s">
        <v>168</v>
      </c>
      <c r="T161" s="227" t="s">
        <v>168</v>
      </c>
      <c r="U161" s="198"/>
      <c r="V161" s="696"/>
      <c r="W161" s="267"/>
      <c r="X161" s="16">
        <v>1</v>
      </c>
      <c r="Y161" s="65" t="s">
        <v>80</v>
      </c>
      <c r="Z161" s="18" t="s">
        <v>80</v>
      </c>
      <c r="AA161" s="18" t="s">
        <v>80</v>
      </c>
      <c r="AB161" s="18" t="s">
        <v>80</v>
      </c>
      <c r="AC161" s="18" t="s">
        <v>80</v>
      </c>
      <c r="AD161" s="18" t="s">
        <v>80</v>
      </c>
      <c r="AE161" s="18" t="s">
        <v>80</v>
      </c>
      <c r="AF161" s="32" t="s">
        <v>80</v>
      </c>
      <c r="AG161" s="32" t="s">
        <v>80</v>
      </c>
      <c r="AH161" s="32" t="s">
        <v>80</v>
      </c>
      <c r="AI161" s="32" t="s">
        <v>110</v>
      </c>
      <c r="AJ161" s="33" t="s">
        <v>110</v>
      </c>
      <c r="AK161" s="299"/>
      <c r="AL161" s="200"/>
    </row>
    <row r="162" spans="2:38" x14ac:dyDescent="0.4">
      <c r="B162" s="714"/>
      <c r="C162" s="196"/>
      <c r="D162" s="299"/>
      <c r="E162" s="3"/>
      <c r="F162" s="696"/>
      <c r="G162" s="263"/>
      <c r="H162" s="21">
        <v>2</v>
      </c>
      <c r="I162" s="220" t="s">
        <v>35</v>
      </c>
      <c r="J162" s="218" t="s">
        <v>35</v>
      </c>
      <c r="K162" s="218" t="s">
        <v>36</v>
      </c>
      <c r="L162" s="218" t="s">
        <v>36</v>
      </c>
      <c r="M162" s="218" t="s">
        <v>36</v>
      </c>
      <c r="N162" s="218" t="s">
        <v>36</v>
      </c>
      <c r="O162" s="218" t="s">
        <v>36</v>
      </c>
      <c r="P162" s="218" t="s">
        <v>36</v>
      </c>
      <c r="Q162" s="217" t="s">
        <v>168</v>
      </c>
      <c r="R162" s="217" t="s">
        <v>168</v>
      </c>
      <c r="S162" s="217" t="s">
        <v>168</v>
      </c>
      <c r="T162" s="228" t="s">
        <v>168</v>
      </c>
      <c r="U162" s="198"/>
      <c r="V162" s="696"/>
      <c r="W162" s="263"/>
      <c r="X162" s="21">
        <v>2</v>
      </c>
      <c r="Y162" s="67" t="s">
        <v>80</v>
      </c>
      <c r="Z162" s="24" t="s">
        <v>80</v>
      </c>
      <c r="AA162" s="24" t="s">
        <v>80</v>
      </c>
      <c r="AB162" s="24" t="s">
        <v>80</v>
      </c>
      <c r="AC162" s="24" t="s">
        <v>80</v>
      </c>
      <c r="AD162" s="24" t="s">
        <v>80</v>
      </c>
      <c r="AE162" s="24" t="s">
        <v>80</v>
      </c>
      <c r="AF162" s="24" t="s">
        <v>80</v>
      </c>
      <c r="AG162" s="24" t="s">
        <v>80</v>
      </c>
      <c r="AH162" s="23" t="s">
        <v>80</v>
      </c>
      <c r="AI162" s="23" t="s">
        <v>80</v>
      </c>
      <c r="AJ162" s="34" t="s">
        <v>110</v>
      </c>
      <c r="AK162" s="299"/>
      <c r="AL162" s="200"/>
    </row>
    <row r="163" spans="2:38" x14ac:dyDescent="0.4">
      <c r="B163" s="714"/>
      <c r="C163" s="196"/>
      <c r="D163" s="299"/>
      <c r="E163" s="3"/>
      <c r="F163" s="696"/>
      <c r="G163" s="263"/>
      <c r="H163" s="21">
        <v>3</v>
      </c>
      <c r="I163" s="220" t="s">
        <v>35</v>
      </c>
      <c r="J163" s="218" t="s">
        <v>35</v>
      </c>
      <c r="K163" s="218" t="s">
        <v>35</v>
      </c>
      <c r="L163" s="218" t="s">
        <v>36</v>
      </c>
      <c r="M163" s="218" t="s">
        <v>36</v>
      </c>
      <c r="N163" s="218" t="s">
        <v>36</v>
      </c>
      <c r="O163" s="218" t="s">
        <v>36</v>
      </c>
      <c r="P163" s="218" t="s">
        <v>36</v>
      </c>
      <c r="Q163" s="218" t="s">
        <v>36</v>
      </c>
      <c r="R163" s="217" t="s">
        <v>168</v>
      </c>
      <c r="S163" s="217" t="s">
        <v>168</v>
      </c>
      <c r="T163" s="228" t="s">
        <v>168</v>
      </c>
      <c r="U163" s="198"/>
      <c r="V163" s="696"/>
      <c r="W163" s="263"/>
      <c r="X163" s="21">
        <v>3</v>
      </c>
      <c r="Y163" s="66" t="s">
        <v>80</v>
      </c>
      <c r="Z163" s="24" t="s">
        <v>80</v>
      </c>
      <c r="AA163" s="24" t="s">
        <v>80</v>
      </c>
      <c r="AB163" s="24" t="s">
        <v>80</v>
      </c>
      <c r="AC163" s="24" t="s">
        <v>80</v>
      </c>
      <c r="AD163" s="24" t="s">
        <v>80</v>
      </c>
      <c r="AE163" s="24" t="s">
        <v>80</v>
      </c>
      <c r="AF163" s="24" t="s">
        <v>80</v>
      </c>
      <c r="AG163" s="24" t="s">
        <v>80</v>
      </c>
      <c r="AH163" s="23" t="s">
        <v>80</v>
      </c>
      <c r="AI163" s="23" t="s">
        <v>80</v>
      </c>
      <c r="AJ163" s="34" t="s">
        <v>80</v>
      </c>
      <c r="AK163" s="299"/>
      <c r="AL163" s="200"/>
    </row>
    <row r="164" spans="2:38" x14ac:dyDescent="0.4">
      <c r="B164" s="714"/>
      <c r="C164" s="196"/>
      <c r="D164" s="299"/>
      <c r="E164" s="3"/>
      <c r="F164" s="696"/>
      <c r="G164" s="264"/>
      <c r="H164" s="21">
        <v>4</v>
      </c>
      <c r="I164" s="220"/>
      <c r="J164" s="218"/>
      <c r="K164" s="218"/>
      <c r="L164" s="218"/>
      <c r="M164" s="218" t="s">
        <v>36</v>
      </c>
      <c r="N164" s="218" t="s">
        <v>36</v>
      </c>
      <c r="O164" s="218" t="s">
        <v>36</v>
      </c>
      <c r="P164" s="218" t="s">
        <v>36</v>
      </c>
      <c r="Q164" s="218" t="s">
        <v>36</v>
      </c>
      <c r="R164" s="218" t="s">
        <v>36</v>
      </c>
      <c r="S164" s="217" t="s">
        <v>168</v>
      </c>
      <c r="T164" s="228" t="s">
        <v>168</v>
      </c>
      <c r="U164" s="198"/>
      <c r="V164" s="696"/>
      <c r="W164" s="264"/>
      <c r="X164" s="21">
        <v>4</v>
      </c>
      <c r="Y164" s="26"/>
      <c r="Z164" s="24"/>
      <c r="AA164" s="24"/>
      <c r="AB164" s="24"/>
      <c r="AC164" s="24" t="s">
        <v>80</v>
      </c>
      <c r="AD164" s="24" t="s">
        <v>80</v>
      </c>
      <c r="AE164" s="24" t="s">
        <v>80</v>
      </c>
      <c r="AF164" s="24" t="s">
        <v>80</v>
      </c>
      <c r="AG164" s="24" t="s">
        <v>80</v>
      </c>
      <c r="AH164" s="24" t="s">
        <v>80</v>
      </c>
      <c r="AI164" s="24" t="s">
        <v>80</v>
      </c>
      <c r="AJ164" s="34" t="s">
        <v>80</v>
      </c>
      <c r="AK164" s="299"/>
      <c r="AL164" s="200"/>
    </row>
    <row r="165" spans="2:38" x14ac:dyDescent="0.4">
      <c r="B165" s="714"/>
      <c r="C165" s="196"/>
      <c r="D165" s="299"/>
      <c r="E165" s="3"/>
      <c r="F165" s="696"/>
      <c r="G165" s="264" t="s">
        <v>37</v>
      </c>
      <c r="H165" s="21">
        <v>5</v>
      </c>
      <c r="I165" s="220"/>
      <c r="J165" s="218"/>
      <c r="K165" s="218"/>
      <c r="L165" s="218"/>
      <c r="M165" s="218" t="s">
        <v>35</v>
      </c>
      <c r="N165" s="218" t="s">
        <v>36</v>
      </c>
      <c r="O165" s="218" t="s">
        <v>36</v>
      </c>
      <c r="P165" s="218" t="s">
        <v>36</v>
      </c>
      <c r="Q165" s="218" t="s">
        <v>36</v>
      </c>
      <c r="R165" s="218" t="s">
        <v>36</v>
      </c>
      <c r="S165" s="218" t="s">
        <v>36</v>
      </c>
      <c r="T165" s="228" t="s">
        <v>168</v>
      </c>
      <c r="U165" s="198"/>
      <c r="V165" s="696"/>
      <c r="W165" s="264" t="s">
        <v>37</v>
      </c>
      <c r="X165" s="21">
        <v>5</v>
      </c>
      <c r="Y165" s="26"/>
      <c r="Z165" s="24"/>
      <c r="AA165" s="24"/>
      <c r="AB165" s="24"/>
      <c r="AC165" s="24" t="s">
        <v>80</v>
      </c>
      <c r="AD165" s="24" t="s">
        <v>80</v>
      </c>
      <c r="AE165" s="24" t="s">
        <v>80</v>
      </c>
      <c r="AF165" s="24" t="s">
        <v>80</v>
      </c>
      <c r="AG165" s="24" t="s">
        <v>80</v>
      </c>
      <c r="AH165" s="24" t="s">
        <v>80</v>
      </c>
      <c r="AI165" s="24" t="s">
        <v>80</v>
      </c>
      <c r="AJ165" s="25" t="s">
        <v>80</v>
      </c>
      <c r="AK165" s="299"/>
      <c r="AL165" s="200"/>
    </row>
    <row r="166" spans="2:38" x14ac:dyDescent="0.4">
      <c r="B166" s="714"/>
      <c r="C166" s="196"/>
      <c r="D166" s="299"/>
      <c r="E166" s="3"/>
      <c r="F166" s="696"/>
      <c r="G166" s="264" t="str">
        <f>IF(G155="-","-",G155+1)</f>
        <v>-</v>
      </c>
      <c r="H166" s="21">
        <v>6</v>
      </c>
      <c r="I166" s="220"/>
      <c r="J166" s="218"/>
      <c r="K166" s="218"/>
      <c r="L166" s="218"/>
      <c r="M166" s="218" t="s">
        <v>35</v>
      </c>
      <c r="N166" s="218" t="s">
        <v>35</v>
      </c>
      <c r="O166" s="218" t="s">
        <v>36</v>
      </c>
      <c r="P166" s="218" t="s">
        <v>36</v>
      </c>
      <c r="Q166" s="218" t="s">
        <v>36</v>
      </c>
      <c r="R166" s="218" t="s">
        <v>36</v>
      </c>
      <c r="S166" s="218" t="s">
        <v>36</v>
      </c>
      <c r="T166" s="294" t="s">
        <v>36</v>
      </c>
      <c r="U166" s="198"/>
      <c r="V166" s="696"/>
      <c r="W166" s="264" t="str">
        <f>IF(W155="-","-",W155+1)</f>
        <v>-</v>
      </c>
      <c r="X166" s="21">
        <v>6</v>
      </c>
      <c r="Y166" s="26"/>
      <c r="Z166" s="24"/>
      <c r="AA166" s="24"/>
      <c r="AB166" s="24"/>
      <c r="AC166" s="24" t="s">
        <v>80</v>
      </c>
      <c r="AD166" s="24" t="s">
        <v>80</v>
      </c>
      <c r="AE166" s="24" t="s">
        <v>80</v>
      </c>
      <c r="AF166" s="24" t="s">
        <v>80</v>
      </c>
      <c r="AG166" s="24" t="s">
        <v>80</v>
      </c>
      <c r="AH166" s="24" t="s">
        <v>80</v>
      </c>
      <c r="AI166" s="24" t="s">
        <v>80</v>
      </c>
      <c r="AJ166" s="25" t="s">
        <v>80</v>
      </c>
      <c r="AK166" s="299"/>
      <c r="AL166" s="200"/>
    </row>
    <row r="167" spans="2:38" x14ac:dyDescent="0.4">
      <c r="B167" s="714"/>
      <c r="C167" s="196"/>
      <c r="D167" s="299"/>
      <c r="E167" s="3"/>
      <c r="F167" s="696"/>
      <c r="G167" s="264" t="s">
        <v>4</v>
      </c>
      <c r="H167" s="21">
        <v>7</v>
      </c>
      <c r="I167" s="220"/>
      <c r="J167" s="218"/>
      <c r="K167" s="218"/>
      <c r="L167" s="218"/>
      <c r="M167" s="218" t="s">
        <v>35</v>
      </c>
      <c r="N167" s="218" t="s">
        <v>35</v>
      </c>
      <c r="O167" s="218" t="s">
        <v>35</v>
      </c>
      <c r="P167" s="218" t="s">
        <v>36</v>
      </c>
      <c r="Q167" s="218" t="s">
        <v>36</v>
      </c>
      <c r="R167" s="218" t="s">
        <v>36</v>
      </c>
      <c r="S167" s="218" t="s">
        <v>36</v>
      </c>
      <c r="T167" s="219" t="s">
        <v>36</v>
      </c>
      <c r="U167" s="198"/>
      <c r="V167" s="696"/>
      <c r="W167" s="264" t="s">
        <v>4</v>
      </c>
      <c r="X167" s="21">
        <v>7</v>
      </c>
      <c r="Y167" s="26"/>
      <c r="Z167" s="24"/>
      <c r="AA167" s="24"/>
      <c r="AB167" s="24"/>
      <c r="AC167" s="24" t="s">
        <v>80</v>
      </c>
      <c r="AD167" s="24" t="s">
        <v>80</v>
      </c>
      <c r="AE167" s="24" t="s">
        <v>80</v>
      </c>
      <c r="AF167" s="24" t="s">
        <v>80</v>
      </c>
      <c r="AG167" s="24" t="s">
        <v>80</v>
      </c>
      <c r="AH167" s="24" t="s">
        <v>80</v>
      </c>
      <c r="AI167" s="24" t="s">
        <v>80</v>
      </c>
      <c r="AJ167" s="25" t="s">
        <v>80</v>
      </c>
      <c r="AK167" s="299"/>
      <c r="AL167" s="200"/>
    </row>
    <row r="168" spans="2:38" x14ac:dyDescent="0.4">
      <c r="B168" s="714"/>
      <c r="C168" s="196"/>
      <c r="D168" s="299"/>
      <c r="E168" s="3"/>
      <c r="F168" s="696"/>
      <c r="G168" s="264"/>
      <c r="H168" s="21">
        <v>8</v>
      </c>
      <c r="I168" s="220"/>
      <c r="J168" s="218"/>
      <c r="K168" s="218"/>
      <c r="L168" s="218"/>
      <c r="M168" s="218" t="s">
        <v>35</v>
      </c>
      <c r="N168" s="218" t="s">
        <v>35</v>
      </c>
      <c r="O168" s="218" t="s">
        <v>35</v>
      </c>
      <c r="P168" s="218" t="s">
        <v>35</v>
      </c>
      <c r="Q168" s="218" t="s">
        <v>36</v>
      </c>
      <c r="R168" s="218" t="s">
        <v>36</v>
      </c>
      <c r="S168" s="218" t="s">
        <v>36</v>
      </c>
      <c r="T168" s="219" t="s">
        <v>36</v>
      </c>
      <c r="U168" s="198"/>
      <c r="V168" s="696"/>
      <c r="W168" s="264"/>
      <c r="X168" s="21">
        <v>8</v>
      </c>
      <c r="Y168" s="26"/>
      <c r="Z168" s="24"/>
      <c r="AA168" s="24"/>
      <c r="AB168" s="24"/>
      <c r="AC168" s="24" t="s">
        <v>80</v>
      </c>
      <c r="AD168" s="24" t="s">
        <v>80</v>
      </c>
      <c r="AE168" s="24" t="s">
        <v>80</v>
      </c>
      <c r="AF168" s="24" t="s">
        <v>80</v>
      </c>
      <c r="AG168" s="24" t="s">
        <v>80</v>
      </c>
      <c r="AH168" s="24" t="s">
        <v>80</v>
      </c>
      <c r="AI168" s="24" t="s">
        <v>80</v>
      </c>
      <c r="AJ168" s="25" t="s">
        <v>80</v>
      </c>
      <c r="AK168" s="299"/>
      <c r="AL168" s="200"/>
    </row>
    <row r="169" spans="2:38" x14ac:dyDescent="0.4">
      <c r="B169" s="714"/>
      <c r="C169" s="196"/>
      <c r="D169" s="299"/>
      <c r="E169" s="3"/>
      <c r="F169" s="696"/>
      <c r="G169" s="264"/>
      <c r="H169" s="21">
        <v>9</v>
      </c>
      <c r="I169" s="220"/>
      <c r="J169" s="218"/>
      <c r="K169" s="218"/>
      <c r="L169" s="218"/>
      <c r="M169" s="218" t="s">
        <v>35</v>
      </c>
      <c r="N169" s="218" t="s">
        <v>35</v>
      </c>
      <c r="O169" s="218" t="s">
        <v>35</v>
      </c>
      <c r="P169" s="218" t="s">
        <v>35</v>
      </c>
      <c r="Q169" s="218" t="s">
        <v>35</v>
      </c>
      <c r="R169" s="218" t="s">
        <v>36</v>
      </c>
      <c r="S169" s="218" t="s">
        <v>36</v>
      </c>
      <c r="T169" s="219" t="s">
        <v>36</v>
      </c>
      <c r="U169" s="198"/>
      <c r="V169" s="696"/>
      <c r="W169" s="264"/>
      <c r="X169" s="21">
        <v>9</v>
      </c>
      <c r="Y169" s="26"/>
      <c r="Z169" s="24"/>
      <c r="AA169" s="24"/>
      <c r="AB169" s="24"/>
      <c r="AC169" s="24" t="s">
        <v>80</v>
      </c>
      <c r="AD169" s="24" t="s">
        <v>80</v>
      </c>
      <c r="AE169" s="24" t="s">
        <v>80</v>
      </c>
      <c r="AF169" s="24" t="s">
        <v>80</v>
      </c>
      <c r="AG169" s="24" t="s">
        <v>80</v>
      </c>
      <c r="AH169" s="24" t="s">
        <v>80</v>
      </c>
      <c r="AI169" s="24" t="s">
        <v>80</v>
      </c>
      <c r="AJ169" s="25" t="s">
        <v>80</v>
      </c>
      <c r="AK169" s="299"/>
      <c r="AL169" s="200"/>
    </row>
    <row r="170" spans="2:38" x14ac:dyDescent="0.4">
      <c r="B170" s="714"/>
      <c r="C170" s="196"/>
      <c r="D170" s="299"/>
      <c r="E170" s="3"/>
      <c r="F170" s="696"/>
      <c r="G170" s="264"/>
      <c r="H170" s="21">
        <v>10</v>
      </c>
      <c r="I170" s="220"/>
      <c r="J170" s="218"/>
      <c r="K170" s="218"/>
      <c r="L170" s="218"/>
      <c r="M170" s="218" t="s">
        <v>35</v>
      </c>
      <c r="N170" s="218" t="s">
        <v>35</v>
      </c>
      <c r="O170" s="218" t="s">
        <v>35</v>
      </c>
      <c r="P170" s="218" t="s">
        <v>35</v>
      </c>
      <c r="Q170" s="218" t="s">
        <v>35</v>
      </c>
      <c r="R170" s="218" t="s">
        <v>35</v>
      </c>
      <c r="S170" s="218" t="s">
        <v>36</v>
      </c>
      <c r="T170" s="219" t="s">
        <v>36</v>
      </c>
      <c r="U170" s="198"/>
      <c r="V170" s="696"/>
      <c r="W170" s="264"/>
      <c r="X170" s="21">
        <v>10</v>
      </c>
      <c r="Y170" s="26"/>
      <c r="Z170" s="24"/>
      <c r="AA170" s="24"/>
      <c r="AB170" s="24"/>
      <c r="AC170" s="24" t="s">
        <v>80</v>
      </c>
      <c r="AD170" s="24" t="s">
        <v>80</v>
      </c>
      <c r="AE170" s="24" t="s">
        <v>80</v>
      </c>
      <c r="AF170" s="24" t="s">
        <v>80</v>
      </c>
      <c r="AG170" s="24" t="s">
        <v>80</v>
      </c>
      <c r="AH170" s="24" t="s">
        <v>80</v>
      </c>
      <c r="AI170" s="24" t="s">
        <v>80</v>
      </c>
      <c r="AJ170" s="25" t="s">
        <v>80</v>
      </c>
      <c r="AK170" s="299"/>
      <c r="AL170" s="200"/>
    </row>
    <row r="171" spans="2:38" x14ac:dyDescent="0.4">
      <c r="B171" s="714"/>
      <c r="C171" s="196"/>
      <c r="D171" s="299"/>
      <c r="E171" s="3"/>
      <c r="F171" s="696"/>
      <c r="G171" s="264"/>
      <c r="H171" s="21">
        <v>11</v>
      </c>
      <c r="I171" s="220"/>
      <c r="J171" s="218"/>
      <c r="K171" s="218"/>
      <c r="L171" s="218"/>
      <c r="M171" s="218" t="s">
        <v>35</v>
      </c>
      <c r="N171" s="218" t="s">
        <v>35</v>
      </c>
      <c r="O171" s="218" t="s">
        <v>35</v>
      </c>
      <c r="P171" s="218" t="s">
        <v>35</v>
      </c>
      <c r="Q171" s="218" t="s">
        <v>35</v>
      </c>
      <c r="R171" s="218" t="s">
        <v>35</v>
      </c>
      <c r="S171" s="218" t="s">
        <v>35</v>
      </c>
      <c r="T171" s="219" t="s">
        <v>36</v>
      </c>
      <c r="U171" s="198"/>
      <c r="V171" s="696"/>
      <c r="W171" s="264"/>
      <c r="X171" s="21">
        <v>11</v>
      </c>
      <c r="Y171" s="26"/>
      <c r="Z171" s="24"/>
      <c r="AA171" s="24"/>
      <c r="AB171" s="24"/>
      <c r="AC171" s="24" t="s">
        <v>80</v>
      </c>
      <c r="AD171" s="24" t="s">
        <v>80</v>
      </c>
      <c r="AE171" s="24" t="s">
        <v>80</v>
      </c>
      <c r="AF171" s="24" t="s">
        <v>80</v>
      </c>
      <c r="AG171" s="24" t="s">
        <v>80</v>
      </c>
      <c r="AH171" s="24" t="s">
        <v>80</v>
      </c>
      <c r="AI171" s="24" t="s">
        <v>80</v>
      </c>
      <c r="AJ171" s="25" t="s">
        <v>80</v>
      </c>
      <c r="AK171" s="299"/>
      <c r="AL171" s="200"/>
    </row>
    <row r="172" spans="2:38" ht="25.5" thickBot="1" x14ac:dyDescent="0.45">
      <c r="B172" s="714"/>
      <c r="C172" s="196"/>
      <c r="D172" s="299"/>
      <c r="E172" s="3"/>
      <c r="F172" s="696"/>
      <c r="G172" s="266"/>
      <c r="H172" s="15">
        <v>12</v>
      </c>
      <c r="I172" s="221"/>
      <c r="J172" s="222"/>
      <c r="K172" s="222"/>
      <c r="L172" s="222"/>
      <c r="M172" s="222" t="s">
        <v>35</v>
      </c>
      <c r="N172" s="222" t="s">
        <v>35</v>
      </c>
      <c r="O172" s="222" t="s">
        <v>35</v>
      </c>
      <c r="P172" s="222" t="s">
        <v>35</v>
      </c>
      <c r="Q172" s="222" t="s">
        <v>35</v>
      </c>
      <c r="R172" s="222" t="s">
        <v>35</v>
      </c>
      <c r="S172" s="222" t="s">
        <v>35</v>
      </c>
      <c r="T172" s="229" t="s">
        <v>35</v>
      </c>
      <c r="U172" s="198"/>
      <c r="V172" s="696"/>
      <c r="W172" s="266"/>
      <c r="X172" s="15">
        <v>12</v>
      </c>
      <c r="Y172" s="27"/>
      <c r="Z172" s="28"/>
      <c r="AA172" s="28"/>
      <c r="AB172" s="28"/>
      <c r="AC172" s="28" t="s">
        <v>80</v>
      </c>
      <c r="AD172" s="28" t="s">
        <v>80</v>
      </c>
      <c r="AE172" s="28" t="s">
        <v>80</v>
      </c>
      <c r="AF172" s="28" t="s">
        <v>80</v>
      </c>
      <c r="AG172" s="28" t="s">
        <v>80</v>
      </c>
      <c r="AH172" s="28" t="s">
        <v>80</v>
      </c>
      <c r="AI172" s="28" t="s">
        <v>80</v>
      </c>
      <c r="AJ172" s="35" t="s">
        <v>80</v>
      </c>
      <c r="AK172" s="299"/>
      <c r="AL172" s="200"/>
    </row>
    <row r="173" spans="2:38" x14ac:dyDescent="0.4">
      <c r="B173" s="714"/>
      <c r="C173" s="196"/>
      <c r="D173" s="299"/>
      <c r="E173" s="3"/>
      <c r="F173" s="696"/>
      <c r="G173" s="267" t="s">
        <v>37</v>
      </c>
      <c r="H173" s="16">
        <v>1</v>
      </c>
      <c r="I173" s="225"/>
      <c r="J173" s="214"/>
      <c r="K173" s="214"/>
      <c r="L173" s="214"/>
      <c r="M173" s="214" t="s">
        <v>35</v>
      </c>
      <c r="N173" s="214" t="s">
        <v>35</v>
      </c>
      <c r="O173" s="214" t="s">
        <v>35</v>
      </c>
      <c r="P173" s="214" t="s">
        <v>35</v>
      </c>
      <c r="Q173" s="214" t="s">
        <v>35</v>
      </c>
      <c r="R173" s="214" t="s">
        <v>35</v>
      </c>
      <c r="S173" s="214" t="s">
        <v>35</v>
      </c>
      <c r="T173" s="215" t="s">
        <v>35</v>
      </c>
      <c r="U173" s="198"/>
      <c r="V173" s="696"/>
      <c r="W173" s="267" t="s">
        <v>37</v>
      </c>
      <c r="X173" s="16">
        <v>1</v>
      </c>
      <c r="Y173" s="31"/>
      <c r="Z173" s="18"/>
      <c r="AA173" s="18"/>
      <c r="AB173" s="18"/>
      <c r="AC173" s="18" t="s">
        <v>80</v>
      </c>
      <c r="AD173" s="18" t="s">
        <v>80</v>
      </c>
      <c r="AE173" s="18" t="s">
        <v>80</v>
      </c>
      <c r="AF173" s="18" t="s">
        <v>80</v>
      </c>
      <c r="AG173" s="18" t="s">
        <v>80</v>
      </c>
      <c r="AH173" s="18" t="s">
        <v>80</v>
      </c>
      <c r="AI173" s="18" t="s">
        <v>80</v>
      </c>
      <c r="AJ173" s="19" t="s">
        <v>80</v>
      </c>
      <c r="AK173" s="299"/>
      <c r="AL173" s="200"/>
    </row>
    <row r="174" spans="2:38" x14ac:dyDescent="0.4">
      <c r="B174" s="714"/>
      <c r="C174" s="196"/>
      <c r="D174" s="299"/>
      <c r="E174" s="3"/>
      <c r="F174" s="696"/>
      <c r="G174" s="264" t="str">
        <f>IF(G166="-","-",G166+1)</f>
        <v>-</v>
      </c>
      <c r="H174" s="21">
        <v>2</v>
      </c>
      <c r="I174" s="220"/>
      <c r="J174" s="218"/>
      <c r="K174" s="218"/>
      <c r="L174" s="218"/>
      <c r="M174" s="218" t="s">
        <v>35</v>
      </c>
      <c r="N174" s="218" t="s">
        <v>35</v>
      </c>
      <c r="O174" s="218" t="s">
        <v>35</v>
      </c>
      <c r="P174" s="218" t="s">
        <v>35</v>
      </c>
      <c r="Q174" s="218" t="s">
        <v>35</v>
      </c>
      <c r="R174" s="218" t="s">
        <v>35</v>
      </c>
      <c r="S174" s="218" t="s">
        <v>35</v>
      </c>
      <c r="T174" s="219" t="s">
        <v>35</v>
      </c>
      <c r="U174" s="198"/>
      <c r="V174" s="696"/>
      <c r="W174" s="264" t="str">
        <f>IF(W166="-","-",W166+1)</f>
        <v>-</v>
      </c>
      <c r="X174" s="21">
        <v>2</v>
      </c>
      <c r="Y174" s="26"/>
      <c r="Z174" s="24"/>
      <c r="AA174" s="24"/>
      <c r="AB174" s="24"/>
      <c r="AC174" s="24" t="s">
        <v>80</v>
      </c>
      <c r="AD174" s="24" t="s">
        <v>80</v>
      </c>
      <c r="AE174" s="24" t="s">
        <v>80</v>
      </c>
      <c r="AF174" s="24" t="s">
        <v>80</v>
      </c>
      <c r="AG174" s="24" t="s">
        <v>80</v>
      </c>
      <c r="AH174" s="24" t="s">
        <v>80</v>
      </c>
      <c r="AI174" s="24" t="s">
        <v>80</v>
      </c>
      <c r="AJ174" s="25" t="s">
        <v>80</v>
      </c>
      <c r="AK174" s="299"/>
      <c r="AL174" s="200"/>
    </row>
    <row r="175" spans="2:38" ht="25.5" thickBot="1" x14ac:dyDescent="0.45">
      <c r="B175" s="715"/>
      <c r="C175" s="202"/>
      <c r="D175" s="302"/>
      <c r="E175" s="4"/>
      <c r="F175" s="697"/>
      <c r="G175" s="266" t="s">
        <v>4</v>
      </c>
      <c r="H175" s="15">
        <v>3</v>
      </c>
      <c r="I175" s="221"/>
      <c r="J175" s="222"/>
      <c r="K175" s="222"/>
      <c r="L175" s="222"/>
      <c r="M175" s="222" t="s">
        <v>35</v>
      </c>
      <c r="N175" s="222" t="s">
        <v>35</v>
      </c>
      <c r="O175" s="222" t="s">
        <v>35</v>
      </c>
      <c r="P175" s="222" t="s">
        <v>35</v>
      </c>
      <c r="Q175" s="222" t="s">
        <v>35</v>
      </c>
      <c r="R175" s="222" t="s">
        <v>35</v>
      </c>
      <c r="S175" s="222" t="s">
        <v>35</v>
      </c>
      <c r="T175" s="229" t="s">
        <v>35</v>
      </c>
      <c r="U175" s="203"/>
      <c r="V175" s="697"/>
      <c r="W175" s="266" t="s">
        <v>4</v>
      </c>
      <c r="X175" s="15">
        <v>3</v>
      </c>
      <c r="Y175" s="27"/>
      <c r="Z175" s="28"/>
      <c r="AA175" s="28"/>
      <c r="AB175" s="28"/>
      <c r="AC175" s="28" t="s">
        <v>80</v>
      </c>
      <c r="AD175" s="28" t="s">
        <v>80</v>
      </c>
      <c r="AE175" s="28" t="s">
        <v>80</v>
      </c>
      <c r="AF175" s="28" t="s">
        <v>80</v>
      </c>
      <c r="AG175" s="28" t="s">
        <v>80</v>
      </c>
      <c r="AH175" s="28" t="s">
        <v>80</v>
      </c>
      <c r="AI175" s="28" t="s">
        <v>80</v>
      </c>
      <c r="AJ175" s="35" t="s">
        <v>80</v>
      </c>
      <c r="AK175" s="302"/>
      <c r="AL175" s="204"/>
    </row>
    <row r="176" spans="2:38" ht="25.5" thickBot="1" x14ac:dyDescent="0.45">
      <c r="B176" s="240"/>
      <c r="C176" s="196"/>
      <c r="D176" s="302"/>
      <c r="E176" s="3"/>
      <c r="F176" s="254"/>
      <c r="G176" s="255"/>
      <c r="H176" s="201"/>
      <c r="I176" s="256"/>
      <c r="J176" s="256"/>
      <c r="K176" s="256"/>
      <c r="L176" s="256"/>
      <c r="M176" s="256"/>
      <c r="N176" s="256"/>
      <c r="O176" s="256"/>
      <c r="P176" s="256"/>
      <c r="Q176" s="256"/>
      <c r="R176" s="256"/>
      <c r="S176" s="256"/>
      <c r="T176" s="256"/>
      <c r="U176" s="198"/>
      <c r="V176" s="254"/>
      <c r="W176" s="255"/>
      <c r="X176" s="201"/>
      <c r="Y176" s="257"/>
      <c r="Z176" s="257"/>
      <c r="AA176" s="257"/>
      <c r="AB176" s="257"/>
      <c r="AC176" s="257"/>
      <c r="AD176" s="257"/>
      <c r="AE176" s="257"/>
      <c r="AF176" s="257"/>
      <c r="AG176" s="257"/>
      <c r="AH176" s="257"/>
      <c r="AI176" s="257"/>
      <c r="AJ176" s="257"/>
      <c r="AK176" s="299"/>
      <c r="AL176" s="200"/>
    </row>
    <row r="177" spans="2:38" ht="19.5" customHeight="1" thickBot="1" x14ac:dyDescent="0.45">
      <c r="B177" s="713" t="s">
        <v>167</v>
      </c>
      <c r="C177" s="193"/>
      <c r="D177" s="212" t="s">
        <v>160</v>
      </c>
      <c r="E177" s="208"/>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194"/>
      <c r="AE177" s="194"/>
      <c r="AF177" s="194"/>
      <c r="AG177" s="194"/>
      <c r="AH177" s="194"/>
      <c r="AI177" s="194"/>
      <c r="AJ177" s="194"/>
      <c r="AK177" s="305"/>
      <c r="AL177" s="195"/>
    </row>
    <row r="178" spans="2:38" ht="45.75" customHeight="1" thickBot="1" x14ac:dyDescent="0.45">
      <c r="B178" s="714"/>
      <c r="C178" s="196"/>
      <c r="D178" s="297"/>
      <c r="E178" s="197"/>
      <c r="F178" s="701" t="s">
        <v>169</v>
      </c>
      <c r="G178" s="702"/>
      <c r="H178" s="702"/>
      <c r="I178" s="702"/>
      <c r="J178" s="702"/>
      <c r="K178" s="702"/>
      <c r="L178" s="716"/>
      <c r="M178" s="76" t="s">
        <v>37</v>
      </c>
      <c r="N178" s="75"/>
      <c r="O178" s="77" t="s">
        <v>4</v>
      </c>
      <c r="P178" s="75"/>
      <c r="Q178" s="78" t="s">
        <v>39</v>
      </c>
      <c r="R178" s="3"/>
      <c r="S178" s="3"/>
      <c r="T178" s="3"/>
      <c r="U178" s="198"/>
      <c r="V178" s="698" t="s">
        <v>113</v>
      </c>
      <c r="W178" s="699"/>
      <c r="X178" s="699"/>
      <c r="Y178" s="699"/>
      <c r="Z178" s="699"/>
      <c r="AA178" s="700"/>
      <c r="AB178" s="76" t="s">
        <v>37</v>
      </c>
      <c r="AC178" s="75"/>
      <c r="AD178" s="77" t="s">
        <v>4</v>
      </c>
      <c r="AE178" s="75"/>
      <c r="AF178" s="78" t="s">
        <v>39</v>
      </c>
      <c r="AG178" s="3"/>
      <c r="AH178" s="3"/>
      <c r="AI178" s="3"/>
      <c r="AJ178" s="198"/>
      <c r="AK178" s="306"/>
      <c r="AL178" s="199"/>
    </row>
    <row r="179" spans="2:38" ht="45.75" customHeight="1" thickBot="1" x14ac:dyDescent="0.45">
      <c r="B179" s="714"/>
      <c r="C179" s="196"/>
      <c r="D179" s="298" t="str">
        <f>IF(D178="","",INDEX('※削除不可（９データ）'!$B$3:$B$37,MATCH(D178,'※削除不可（９データ）'!$A$3:$A$37,1)))</f>
        <v/>
      </c>
      <c r="E179" s="197"/>
      <c r="F179" s="701" t="s">
        <v>197</v>
      </c>
      <c r="G179" s="702"/>
      <c r="H179" s="702"/>
      <c r="I179" s="702"/>
      <c r="J179" s="702"/>
      <c r="K179" s="702"/>
      <c r="L179" s="703"/>
      <c r="M179" s="75"/>
      <c r="N179" s="273" t="s">
        <v>112</v>
      </c>
      <c r="O179" s="710" t="str">
        <f>IF(M179="","-",IF(M179=D182,"〇","増加"))</f>
        <v>-</v>
      </c>
      <c r="P179" s="711"/>
      <c r="Q179" s="712"/>
      <c r="R179" s="3"/>
      <c r="S179" s="3"/>
      <c r="T179" s="3"/>
      <c r="U179" s="198"/>
      <c r="V179" s="698" t="s">
        <v>200</v>
      </c>
      <c r="W179" s="699"/>
      <c r="X179" s="699"/>
      <c r="Y179" s="699"/>
      <c r="Z179" s="699"/>
      <c r="AA179" s="700"/>
      <c r="AB179" s="75"/>
      <c r="AC179" s="273" t="s">
        <v>112</v>
      </c>
      <c r="AD179" s="710" t="str">
        <f>IF(AB179="","-",IF(AB179=D182,"〇","×"))</f>
        <v>-</v>
      </c>
      <c r="AE179" s="711"/>
      <c r="AF179" s="712"/>
      <c r="AG179" s="3"/>
      <c r="AH179" s="3"/>
      <c r="AI179" s="3"/>
      <c r="AJ179" s="198"/>
      <c r="AK179" s="306"/>
      <c r="AL179" s="199"/>
    </row>
    <row r="180" spans="2:38" ht="25.5" thickBot="1" x14ac:dyDescent="0.45">
      <c r="B180" s="714"/>
      <c r="C180" s="196"/>
      <c r="D180" s="299"/>
      <c r="E180" s="3"/>
      <c r="F180" s="81"/>
      <c r="G180" s="81"/>
      <c r="H180" s="3"/>
      <c r="I180" s="3"/>
      <c r="J180" s="3"/>
      <c r="K180" s="3"/>
      <c r="L180" s="3"/>
      <c r="M180" s="3"/>
      <c r="N180" s="3"/>
      <c r="O180" s="3"/>
      <c r="P180" s="3"/>
      <c r="Q180" s="3"/>
      <c r="R180" s="3"/>
      <c r="S180" s="3"/>
      <c r="T180" s="3"/>
      <c r="U180" s="3"/>
      <c r="V180" s="81"/>
      <c r="W180" s="81"/>
      <c r="X180" s="3"/>
      <c r="Y180" s="3"/>
      <c r="Z180" s="3"/>
      <c r="AA180" s="3"/>
      <c r="AB180" s="3"/>
      <c r="AC180" s="3"/>
      <c r="AD180" s="3"/>
      <c r="AE180" s="3"/>
      <c r="AF180" s="3"/>
      <c r="AG180" s="3"/>
      <c r="AH180" s="3"/>
      <c r="AI180" s="3"/>
      <c r="AJ180" s="3"/>
      <c r="AK180" s="299"/>
      <c r="AL180" s="200"/>
    </row>
    <row r="181" spans="2:38" x14ac:dyDescent="0.4">
      <c r="B181" s="714"/>
      <c r="C181" s="196"/>
      <c r="D181" s="300" t="s">
        <v>105</v>
      </c>
      <c r="E181" s="3"/>
      <c r="F181" s="704"/>
      <c r="G181" s="705"/>
      <c r="H181" s="706"/>
      <c r="I181" s="71" t="s">
        <v>3</v>
      </c>
      <c r="J181" s="72" t="str">
        <f>IF($N178="","-",$N178)</f>
        <v>-</v>
      </c>
      <c r="K181" s="71" t="s">
        <v>4</v>
      </c>
      <c r="L181" s="692" t="s">
        <v>111</v>
      </c>
      <c r="M181" s="692"/>
      <c r="N181" s="692"/>
      <c r="O181" s="692"/>
      <c r="P181" s="692"/>
      <c r="Q181" s="692"/>
      <c r="R181" s="692"/>
      <c r="S181" s="692"/>
      <c r="T181" s="693"/>
      <c r="U181" s="198"/>
      <c r="V181" s="704"/>
      <c r="W181" s="705"/>
      <c r="X181" s="706"/>
      <c r="Y181" s="71" t="s">
        <v>3</v>
      </c>
      <c r="Z181" s="72" t="str">
        <f>IF($AC178="","-",$AC178)</f>
        <v>-</v>
      </c>
      <c r="AA181" s="71" t="s">
        <v>4</v>
      </c>
      <c r="AB181" s="692" t="s">
        <v>79</v>
      </c>
      <c r="AC181" s="692"/>
      <c r="AD181" s="692"/>
      <c r="AE181" s="692"/>
      <c r="AF181" s="692"/>
      <c r="AG181" s="692"/>
      <c r="AH181" s="692"/>
      <c r="AI181" s="692"/>
      <c r="AJ181" s="693"/>
      <c r="AK181" s="299"/>
      <c r="AL181" s="200"/>
    </row>
    <row r="182" spans="2:38" ht="30" thickBot="1" x14ac:dyDescent="0.45">
      <c r="B182" s="714"/>
      <c r="C182" s="196"/>
      <c r="D182" s="301" t="str">
        <f>IF(D178="","",INDEX('※削除不可（９データ）'!$C$3:$C$37,MATCH(D178,'※削除不可（９データ）'!$A$3:$A$31,1)))</f>
        <v/>
      </c>
      <c r="E182" s="3"/>
      <c r="F182" s="694"/>
      <c r="G182" s="695"/>
      <c r="H182" s="86" t="s">
        <v>38</v>
      </c>
      <c r="I182" s="82">
        <v>1</v>
      </c>
      <c r="J182" s="83">
        <v>2</v>
      </c>
      <c r="K182" s="84">
        <v>3</v>
      </c>
      <c r="L182" s="84">
        <v>4</v>
      </c>
      <c r="M182" s="84">
        <v>5</v>
      </c>
      <c r="N182" s="84">
        <v>6</v>
      </c>
      <c r="O182" s="84">
        <v>7</v>
      </c>
      <c r="P182" s="84">
        <v>8</v>
      </c>
      <c r="Q182" s="84">
        <v>9</v>
      </c>
      <c r="R182" s="84">
        <v>10</v>
      </c>
      <c r="S182" s="84">
        <v>11</v>
      </c>
      <c r="T182" s="85">
        <v>12</v>
      </c>
      <c r="U182" s="201"/>
      <c r="V182" s="694"/>
      <c r="W182" s="695"/>
      <c r="X182" s="86" t="s">
        <v>38</v>
      </c>
      <c r="Y182" s="82">
        <v>1</v>
      </c>
      <c r="Z182" s="83">
        <v>2</v>
      </c>
      <c r="AA182" s="84">
        <v>3</v>
      </c>
      <c r="AB182" s="84">
        <v>4</v>
      </c>
      <c r="AC182" s="84">
        <v>5</v>
      </c>
      <c r="AD182" s="84">
        <v>6</v>
      </c>
      <c r="AE182" s="84">
        <v>7</v>
      </c>
      <c r="AF182" s="84">
        <v>8</v>
      </c>
      <c r="AG182" s="84">
        <v>9</v>
      </c>
      <c r="AH182" s="84">
        <v>10</v>
      </c>
      <c r="AI182" s="84">
        <v>11</v>
      </c>
      <c r="AJ182" s="85">
        <v>12</v>
      </c>
      <c r="AK182" s="299"/>
      <c r="AL182" s="200"/>
    </row>
    <row r="183" spans="2:38" ht="24.75" customHeight="1" x14ac:dyDescent="0.4">
      <c r="B183" s="714"/>
      <c r="C183" s="196"/>
      <c r="D183" s="299"/>
      <c r="E183" s="3"/>
      <c r="F183" s="696" t="s">
        <v>115</v>
      </c>
      <c r="G183" s="262"/>
      <c r="H183" s="16">
        <v>1</v>
      </c>
      <c r="I183" s="213" t="s">
        <v>61</v>
      </c>
      <c r="J183" s="214"/>
      <c r="K183" s="214"/>
      <c r="L183" s="214"/>
      <c r="M183" s="214"/>
      <c r="N183" s="214"/>
      <c r="O183" s="214"/>
      <c r="P183" s="214"/>
      <c r="Q183" s="214"/>
      <c r="R183" s="214"/>
      <c r="S183" s="214"/>
      <c r="T183" s="215"/>
      <c r="U183" s="198"/>
      <c r="V183" s="696" t="s">
        <v>115</v>
      </c>
      <c r="W183" s="262"/>
      <c r="X183" s="16">
        <v>1</v>
      </c>
      <c r="Y183" s="17" t="s">
        <v>60</v>
      </c>
      <c r="Z183" s="18"/>
      <c r="AA183" s="18"/>
      <c r="AB183" s="18"/>
      <c r="AC183" s="18"/>
      <c r="AD183" s="18"/>
      <c r="AE183" s="18"/>
      <c r="AF183" s="18"/>
      <c r="AG183" s="18"/>
      <c r="AH183" s="18"/>
      <c r="AI183" s="18"/>
      <c r="AJ183" s="19"/>
      <c r="AK183" s="299"/>
      <c r="AL183" s="175"/>
    </row>
    <row r="184" spans="2:38" x14ac:dyDescent="0.4">
      <c r="B184" s="714"/>
      <c r="C184" s="196"/>
      <c r="D184" s="299"/>
      <c r="E184" s="3"/>
      <c r="F184" s="696"/>
      <c r="G184" s="263"/>
      <c r="H184" s="21">
        <v>2</v>
      </c>
      <c r="I184" s="216" t="s">
        <v>61</v>
      </c>
      <c r="J184" s="216" t="s">
        <v>61</v>
      </c>
      <c r="K184" s="218"/>
      <c r="L184" s="218"/>
      <c r="M184" s="218"/>
      <c r="N184" s="218"/>
      <c r="O184" s="218"/>
      <c r="P184" s="218"/>
      <c r="Q184" s="218"/>
      <c r="R184" s="218"/>
      <c r="S184" s="218"/>
      <c r="T184" s="219"/>
      <c r="U184" s="198"/>
      <c r="V184" s="696"/>
      <c r="W184" s="263"/>
      <c r="X184" s="21">
        <v>2</v>
      </c>
      <c r="Y184" s="22" t="s">
        <v>110</v>
      </c>
      <c r="Z184" s="23" t="s">
        <v>110</v>
      </c>
      <c r="AA184" s="24"/>
      <c r="AB184" s="24"/>
      <c r="AC184" s="24"/>
      <c r="AD184" s="24"/>
      <c r="AE184" s="24"/>
      <c r="AF184" s="24"/>
      <c r="AG184" s="24"/>
      <c r="AH184" s="24"/>
      <c r="AI184" s="24"/>
      <c r="AJ184" s="25"/>
      <c r="AK184" s="299"/>
      <c r="AL184" s="200"/>
    </row>
    <row r="185" spans="2:38" x14ac:dyDescent="0.4">
      <c r="B185" s="714"/>
      <c r="C185" s="196"/>
      <c r="D185" s="299"/>
      <c r="E185" s="3"/>
      <c r="F185" s="696"/>
      <c r="G185" s="263"/>
      <c r="H185" s="21">
        <v>3</v>
      </c>
      <c r="I185" s="216" t="s">
        <v>61</v>
      </c>
      <c r="J185" s="216" t="s">
        <v>61</v>
      </c>
      <c r="K185" s="217" t="s">
        <v>168</v>
      </c>
      <c r="L185" s="218"/>
      <c r="M185" s="218"/>
      <c r="N185" s="218"/>
      <c r="O185" s="218"/>
      <c r="P185" s="218"/>
      <c r="Q185" s="218"/>
      <c r="R185" s="218"/>
      <c r="S185" s="218"/>
      <c r="T185" s="219"/>
      <c r="U185" s="198"/>
      <c r="V185" s="696"/>
      <c r="W185" s="263"/>
      <c r="X185" s="21">
        <v>3</v>
      </c>
      <c r="Y185" s="22" t="s">
        <v>110</v>
      </c>
      <c r="Z185" s="23" t="s">
        <v>110</v>
      </c>
      <c r="AA185" s="23" t="s">
        <v>110</v>
      </c>
      <c r="AB185" s="24"/>
      <c r="AC185" s="24"/>
      <c r="AD185" s="24"/>
      <c r="AE185" s="24"/>
      <c r="AF185" s="24"/>
      <c r="AG185" s="24"/>
      <c r="AH185" s="24"/>
      <c r="AI185" s="24"/>
      <c r="AJ185" s="25"/>
      <c r="AK185" s="299"/>
      <c r="AL185" s="200"/>
    </row>
    <row r="186" spans="2:38" x14ac:dyDescent="0.4">
      <c r="B186" s="714"/>
      <c r="C186" s="196"/>
      <c r="D186" s="299"/>
      <c r="E186" s="3"/>
      <c r="F186" s="696"/>
      <c r="G186" s="264"/>
      <c r="H186" s="21">
        <v>4</v>
      </c>
      <c r="I186" s="216" t="s">
        <v>61</v>
      </c>
      <c r="J186" s="216" t="s">
        <v>61</v>
      </c>
      <c r="K186" s="217" t="s">
        <v>168</v>
      </c>
      <c r="L186" s="217" t="s">
        <v>168</v>
      </c>
      <c r="M186" s="218"/>
      <c r="N186" s="218"/>
      <c r="O186" s="218"/>
      <c r="P186" s="218"/>
      <c r="Q186" s="218"/>
      <c r="R186" s="218"/>
      <c r="S186" s="218"/>
      <c r="T186" s="219"/>
      <c r="U186" s="198"/>
      <c r="V186" s="696"/>
      <c r="W186" s="264"/>
      <c r="X186" s="21">
        <v>4</v>
      </c>
      <c r="Y186" s="22" t="s">
        <v>80</v>
      </c>
      <c r="Z186" s="23" t="s">
        <v>110</v>
      </c>
      <c r="AA186" s="23" t="s">
        <v>110</v>
      </c>
      <c r="AB186" s="23" t="s">
        <v>110</v>
      </c>
      <c r="AC186" s="24"/>
      <c r="AD186" s="24"/>
      <c r="AE186" s="24"/>
      <c r="AF186" s="24"/>
      <c r="AG186" s="24"/>
      <c r="AH186" s="24"/>
      <c r="AI186" s="24"/>
      <c r="AJ186" s="25"/>
      <c r="AK186" s="299"/>
      <c r="AL186" s="200"/>
    </row>
    <row r="187" spans="2:38" x14ac:dyDescent="0.4">
      <c r="B187" s="714"/>
      <c r="C187" s="196"/>
      <c r="D187" s="299"/>
      <c r="E187" s="3"/>
      <c r="F187" s="696"/>
      <c r="G187" s="264"/>
      <c r="H187" s="21">
        <v>5</v>
      </c>
      <c r="I187" s="216" t="s">
        <v>61</v>
      </c>
      <c r="J187" s="216" t="s">
        <v>61</v>
      </c>
      <c r="K187" s="217" t="s">
        <v>168</v>
      </c>
      <c r="L187" s="217" t="s">
        <v>168</v>
      </c>
      <c r="M187" s="217" t="s">
        <v>168</v>
      </c>
      <c r="N187" s="218"/>
      <c r="O187" s="218"/>
      <c r="P187" s="218"/>
      <c r="Q187" s="218"/>
      <c r="R187" s="218"/>
      <c r="S187" s="218"/>
      <c r="T187" s="219"/>
      <c r="U187" s="198"/>
      <c r="V187" s="696"/>
      <c r="W187" s="264"/>
      <c r="X187" s="21">
        <v>5</v>
      </c>
      <c r="Y187" s="22" t="s">
        <v>80</v>
      </c>
      <c r="Z187" s="23" t="s">
        <v>80</v>
      </c>
      <c r="AA187" s="23" t="s">
        <v>110</v>
      </c>
      <c r="AB187" s="23" t="s">
        <v>110</v>
      </c>
      <c r="AC187" s="23" t="s">
        <v>110</v>
      </c>
      <c r="AD187" s="24"/>
      <c r="AF187" s="24"/>
      <c r="AG187" s="24"/>
      <c r="AH187" s="24"/>
      <c r="AI187" s="24"/>
      <c r="AJ187" s="25"/>
      <c r="AK187" s="299"/>
      <c r="AL187" s="200"/>
    </row>
    <row r="188" spans="2:38" x14ac:dyDescent="0.4">
      <c r="B188" s="714"/>
      <c r="C188" s="196"/>
      <c r="D188" s="299"/>
      <c r="E188" s="3"/>
      <c r="F188" s="696"/>
      <c r="G188" s="264" t="s">
        <v>37</v>
      </c>
      <c r="H188" s="21">
        <v>6</v>
      </c>
      <c r="I188" s="216" t="s">
        <v>61</v>
      </c>
      <c r="J188" s="216" t="s">
        <v>61</v>
      </c>
      <c r="K188" s="217" t="s">
        <v>168</v>
      </c>
      <c r="L188" s="217" t="s">
        <v>168</v>
      </c>
      <c r="M188" s="217" t="s">
        <v>168</v>
      </c>
      <c r="N188" s="217" t="s">
        <v>168</v>
      </c>
      <c r="O188" s="218"/>
      <c r="P188" s="218"/>
      <c r="Q188" s="218"/>
      <c r="R188" s="218"/>
      <c r="S188" s="218"/>
      <c r="T188" s="219"/>
      <c r="U188" s="198"/>
      <c r="V188" s="696"/>
      <c r="W188" s="264" t="s">
        <v>37</v>
      </c>
      <c r="X188" s="21">
        <v>6</v>
      </c>
      <c r="Y188" s="22" t="s">
        <v>80</v>
      </c>
      <c r="Z188" s="23" t="s">
        <v>80</v>
      </c>
      <c r="AA188" s="23" t="s">
        <v>80</v>
      </c>
      <c r="AB188" s="23" t="s">
        <v>110</v>
      </c>
      <c r="AC188" s="23" t="s">
        <v>110</v>
      </c>
      <c r="AD188" s="23" t="s">
        <v>110</v>
      </c>
      <c r="AE188" s="24"/>
      <c r="AF188" s="24"/>
      <c r="AG188" s="24"/>
      <c r="AH188" s="24"/>
      <c r="AI188" s="24"/>
      <c r="AJ188" s="25"/>
      <c r="AK188" s="299"/>
      <c r="AL188" s="200"/>
    </row>
    <row r="189" spans="2:38" x14ac:dyDescent="0.4">
      <c r="B189" s="714"/>
      <c r="C189" s="196"/>
      <c r="D189" s="299"/>
      <c r="E189" s="3"/>
      <c r="F189" s="696"/>
      <c r="G189" s="265" t="str">
        <f>J181</f>
        <v>-</v>
      </c>
      <c r="H189" s="21">
        <v>7</v>
      </c>
      <c r="I189" s="220" t="s">
        <v>36</v>
      </c>
      <c r="J189" s="216" t="s">
        <v>61</v>
      </c>
      <c r="K189" s="217" t="s">
        <v>168</v>
      </c>
      <c r="L189" s="217" t="s">
        <v>168</v>
      </c>
      <c r="M189" s="217" t="s">
        <v>168</v>
      </c>
      <c r="N189" s="217" t="s">
        <v>168</v>
      </c>
      <c r="O189" s="217" t="s">
        <v>168</v>
      </c>
      <c r="P189" s="218"/>
      <c r="Q189" s="218"/>
      <c r="R189" s="218"/>
      <c r="S189" s="218"/>
      <c r="T189" s="219"/>
      <c r="U189" s="198"/>
      <c r="V189" s="696"/>
      <c r="W189" s="265" t="str">
        <f>Z181</f>
        <v>-</v>
      </c>
      <c r="X189" s="21">
        <v>7</v>
      </c>
      <c r="Y189" s="22" t="s">
        <v>80</v>
      </c>
      <c r="Z189" s="23" t="s">
        <v>80</v>
      </c>
      <c r="AA189" s="23" t="s">
        <v>80</v>
      </c>
      <c r="AB189" s="23" t="s">
        <v>80</v>
      </c>
      <c r="AC189" s="23" t="s">
        <v>110</v>
      </c>
      <c r="AD189" s="23" t="s">
        <v>110</v>
      </c>
      <c r="AE189" s="23" t="s">
        <v>110</v>
      </c>
      <c r="AF189" s="24"/>
      <c r="AG189" s="24"/>
      <c r="AH189" s="24"/>
      <c r="AI189" s="24"/>
      <c r="AJ189" s="25"/>
      <c r="AK189" s="299"/>
      <c r="AL189" s="200"/>
    </row>
    <row r="190" spans="2:38" x14ac:dyDescent="0.4">
      <c r="B190" s="714"/>
      <c r="C190" s="196"/>
      <c r="D190" s="299"/>
      <c r="E190" s="3"/>
      <c r="F190" s="696"/>
      <c r="G190" s="264" t="s">
        <v>4</v>
      </c>
      <c r="H190" s="21">
        <v>8</v>
      </c>
      <c r="I190" s="220" t="s">
        <v>36</v>
      </c>
      <c r="J190" s="218" t="s">
        <v>36</v>
      </c>
      <c r="K190" s="217" t="s">
        <v>168</v>
      </c>
      <c r="L190" s="217" t="s">
        <v>168</v>
      </c>
      <c r="M190" s="217" t="s">
        <v>168</v>
      </c>
      <c r="N190" s="217" t="s">
        <v>168</v>
      </c>
      <c r="O190" s="217" t="s">
        <v>168</v>
      </c>
      <c r="P190" s="217" t="s">
        <v>168</v>
      </c>
      <c r="Q190" s="218"/>
      <c r="R190" s="218"/>
      <c r="S190" s="218"/>
      <c r="T190" s="219"/>
      <c r="U190" s="198"/>
      <c r="V190" s="696"/>
      <c r="W190" s="264" t="s">
        <v>4</v>
      </c>
      <c r="X190" s="21">
        <v>8</v>
      </c>
      <c r="Y190" s="22" t="s">
        <v>80</v>
      </c>
      <c r="Z190" s="24" t="s">
        <v>80</v>
      </c>
      <c r="AA190" s="23" t="s">
        <v>80</v>
      </c>
      <c r="AB190" s="23" t="s">
        <v>80</v>
      </c>
      <c r="AC190" s="23" t="s">
        <v>80</v>
      </c>
      <c r="AD190" s="23" t="s">
        <v>110</v>
      </c>
      <c r="AE190" s="23" t="s">
        <v>110</v>
      </c>
      <c r="AF190" s="23" t="s">
        <v>110</v>
      </c>
      <c r="AG190" s="24"/>
      <c r="AH190" s="24"/>
      <c r="AI190" s="24"/>
      <c r="AJ190" s="25"/>
      <c r="AK190" s="299"/>
      <c r="AL190" s="200"/>
    </row>
    <row r="191" spans="2:38" x14ac:dyDescent="0.4">
      <c r="B191" s="714"/>
      <c r="C191" s="196"/>
      <c r="D191" s="299"/>
      <c r="E191" s="3"/>
      <c r="F191" s="696"/>
      <c r="G191" s="264"/>
      <c r="H191" s="21">
        <v>9</v>
      </c>
      <c r="I191" s="220" t="s">
        <v>36</v>
      </c>
      <c r="J191" s="218" t="s">
        <v>36</v>
      </c>
      <c r="K191" s="218" t="s">
        <v>36</v>
      </c>
      <c r="L191" s="217" t="s">
        <v>168</v>
      </c>
      <c r="M191" s="217" t="s">
        <v>168</v>
      </c>
      <c r="N191" s="217" t="s">
        <v>168</v>
      </c>
      <c r="O191" s="217" t="s">
        <v>168</v>
      </c>
      <c r="P191" s="217" t="s">
        <v>168</v>
      </c>
      <c r="Q191" s="217" t="s">
        <v>168</v>
      </c>
      <c r="R191" s="218"/>
      <c r="S191" s="218"/>
      <c r="T191" s="219"/>
      <c r="U191" s="198"/>
      <c r="V191" s="696"/>
      <c r="W191" s="264"/>
      <c r="X191" s="21">
        <v>9</v>
      </c>
      <c r="Y191" s="22" t="s">
        <v>80</v>
      </c>
      <c r="Z191" s="24" t="s">
        <v>80</v>
      </c>
      <c r="AA191" s="24" t="s">
        <v>80</v>
      </c>
      <c r="AB191" s="23" t="s">
        <v>80</v>
      </c>
      <c r="AC191" s="23" t="s">
        <v>80</v>
      </c>
      <c r="AD191" s="23" t="s">
        <v>80</v>
      </c>
      <c r="AE191" s="23" t="s">
        <v>110</v>
      </c>
      <c r="AF191" s="23" t="s">
        <v>110</v>
      </c>
      <c r="AG191" s="23" t="s">
        <v>110</v>
      </c>
      <c r="AH191" s="24"/>
      <c r="AI191" s="24"/>
      <c r="AJ191" s="25"/>
      <c r="AK191" s="299"/>
      <c r="AL191" s="200"/>
    </row>
    <row r="192" spans="2:38" x14ac:dyDescent="0.4">
      <c r="B192" s="714"/>
      <c r="C192" s="196"/>
      <c r="D192" s="299"/>
      <c r="E192" s="3"/>
      <c r="F192" s="696"/>
      <c r="G192" s="264"/>
      <c r="H192" s="21">
        <v>10</v>
      </c>
      <c r="I192" s="220" t="s">
        <v>36</v>
      </c>
      <c r="J192" s="218" t="s">
        <v>36</v>
      </c>
      <c r="K192" s="218" t="s">
        <v>36</v>
      </c>
      <c r="L192" s="218" t="s">
        <v>36</v>
      </c>
      <c r="M192" s="217" t="s">
        <v>168</v>
      </c>
      <c r="N192" s="217" t="s">
        <v>168</v>
      </c>
      <c r="O192" s="217" t="s">
        <v>168</v>
      </c>
      <c r="P192" s="217" t="s">
        <v>168</v>
      </c>
      <c r="Q192" s="217" t="s">
        <v>168</v>
      </c>
      <c r="R192" s="217" t="s">
        <v>168</v>
      </c>
      <c r="S192" s="218"/>
      <c r="T192" s="219"/>
      <c r="U192" s="198"/>
      <c r="V192" s="696"/>
      <c r="W192" s="264"/>
      <c r="X192" s="21">
        <v>10</v>
      </c>
      <c r="Y192" s="22" t="s">
        <v>80</v>
      </c>
      <c r="Z192" s="24" t="s">
        <v>80</v>
      </c>
      <c r="AA192" s="24" t="s">
        <v>80</v>
      </c>
      <c r="AB192" s="24" t="s">
        <v>80</v>
      </c>
      <c r="AC192" s="23" t="s">
        <v>80</v>
      </c>
      <c r="AD192" s="23" t="s">
        <v>80</v>
      </c>
      <c r="AE192" s="23" t="s">
        <v>80</v>
      </c>
      <c r="AF192" s="23" t="s">
        <v>110</v>
      </c>
      <c r="AG192" s="23" t="s">
        <v>110</v>
      </c>
      <c r="AH192" s="23" t="s">
        <v>110</v>
      </c>
      <c r="AI192" s="24"/>
      <c r="AJ192" s="25"/>
      <c r="AK192" s="299"/>
      <c r="AL192" s="200"/>
    </row>
    <row r="193" spans="2:38" x14ac:dyDescent="0.4">
      <c r="B193" s="714"/>
      <c r="C193" s="196"/>
      <c r="D193" s="299"/>
      <c r="E193" s="3"/>
      <c r="F193" s="696"/>
      <c r="G193" s="264"/>
      <c r="H193" s="21">
        <v>11</v>
      </c>
      <c r="I193" s="220" t="s">
        <v>36</v>
      </c>
      <c r="J193" s="218" t="s">
        <v>36</v>
      </c>
      <c r="K193" s="218" t="s">
        <v>36</v>
      </c>
      <c r="L193" s="218" t="s">
        <v>36</v>
      </c>
      <c r="M193" s="218" t="s">
        <v>36</v>
      </c>
      <c r="N193" s="217" t="s">
        <v>168</v>
      </c>
      <c r="O193" s="217" t="s">
        <v>168</v>
      </c>
      <c r="P193" s="217" t="s">
        <v>168</v>
      </c>
      <c r="Q193" s="217" t="s">
        <v>168</v>
      </c>
      <c r="R193" s="217" t="s">
        <v>168</v>
      </c>
      <c r="S193" s="217" t="s">
        <v>168</v>
      </c>
      <c r="T193" s="219"/>
      <c r="U193" s="198"/>
      <c r="V193" s="696"/>
      <c r="W193" s="264"/>
      <c r="X193" s="21">
        <v>11</v>
      </c>
      <c r="Y193" s="22" t="s">
        <v>80</v>
      </c>
      <c r="Z193" s="24" t="s">
        <v>80</v>
      </c>
      <c r="AA193" s="24" t="s">
        <v>80</v>
      </c>
      <c r="AB193" s="24" t="s">
        <v>80</v>
      </c>
      <c r="AC193" s="24" t="s">
        <v>80</v>
      </c>
      <c r="AD193" s="24" t="s">
        <v>80</v>
      </c>
      <c r="AE193" s="24" t="s">
        <v>80</v>
      </c>
      <c r="AF193" s="24" t="s">
        <v>80</v>
      </c>
      <c r="AG193" s="23" t="s">
        <v>110</v>
      </c>
      <c r="AH193" s="23" t="s">
        <v>110</v>
      </c>
      <c r="AI193" s="23" t="s">
        <v>110</v>
      </c>
      <c r="AJ193" s="25"/>
      <c r="AK193" s="299"/>
      <c r="AL193" s="200"/>
    </row>
    <row r="194" spans="2:38" ht="25.5" thickBot="1" x14ac:dyDescent="0.45">
      <c r="B194" s="714"/>
      <c r="C194" s="196"/>
      <c r="D194" s="299"/>
      <c r="E194" s="3"/>
      <c r="F194" s="696"/>
      <c r="G194" s="266"/>
      <c r="H194" s="15">
        <v>12</v>
      </c>
      <c r="I194" s="221" t="s">
        <v>36</v>
      </c>
      <c r="J194" s="222" t="s">
        <v>36</v>
      </c>
      <c r="K194" s="222" t="s">
        <v>36</v>
      </c>
      <c r="L194" s="222" t="s">
        <v>36</v>
      </c>
      <c r="M194" s="222" t="s">
        <v>36</v>
      </c>
      <c r="N194" s="222" t="s">
        <v>36</v>
      </c>
      <c r="O194" s="223" t="s">
        <v>168</v>
      </c>
      <c r="P194" s="223" t="s">
        <v>168</v>
      </c>
      <c r="Q194" s="223" t="s">
        <v>168</v>
      </c>
      <c r="R194" s="223" t="s">
        <v>168</v>
      </c>
      <c r="S194" s="223" t="s">
        <v>168</v>
      </c>
      <c r="T194" s="224" t="s">
        <v>168</v>
      </c>
      <c r="U194" s="198"/>
      <c r="V194" s="696"/>
      <c r="W194" s="266"/>
      <c r="X194" s="15">
        <v>12</v>
      </c>
      <c r="Y194" s="22" t="s">
        <v>80</v>
      </c>
      <c r="Z194" s="28" t="s">
        <v>80</v>
      </c>
      <c r="AA194" s="28" t="s">
        <v>80</v>
      </c>
      <c r="AB194" s="28" t="s">
        <v>80</v>
      </c>
      <c r="AC194" s="28" t="s">
        <v>80</v>
      </c>
      <c r="AD194" s="28" t="s">
        <v>80</v>
      </c>
      <c r="AE194" s="29" t="s">
        <v>80</v>
      </c>
      <c r="AF194" s="29" t="s">
        <v>80</v>
      </c>
      <c r="AG194" s="29" t="s">
        <v>80</v>
      </c>
      <c r="AH194" s="29" t="s">
        <v>110</v>
      </c>
      <c r="AI194" s="29" t="s">
        <v>110</v>
      </c>
      <c r="AJ194" s="30" t="s">
        <v>110</v>
      </c>
      <c r="AK194" s="299"/>
      <c r="AL194" s="200"/>
    </row>
    <row r="195" spans="2:38" x14ac:dyDescent="0.4">
      <c r="B195" s="714"/>
      <c r="C195" s="196"/>
      <c r="D195" s="299"/>
      <c r="E195" s="3"/>
      <c r="F195" s="696"/>
      <c r="G195" s="267"/>
      <c r="H195" s="70">
        <v>1</v>
      </c>
      <c r="I195" s="225" t="s">
        <v>35</v>
      </c>
      <c r="J195" s="214" t="s">
        <v>36</v>
      </c>
      <c r="K195" s="214" t="s">
        <v>36</v>
      </c>
      <c r="L195" s="214" t="s">
        <v>36</v>
      </c>
      <c r="M195" s="214" t="s">
        <v>36</v>
      </c>
      <c r="N195" s="214" t="s">
        <v>36</v>
      </c>
      <c r="O195" s="214" t="s">
        <v>36</v>
      </c>
      <c r="P195" s="226" t="s">
        <v>168</v>
      </c>
      <c r="Q195" s="226" t="s">
        <v>168</v>
      </c>
      <c r="R195" s="226" t="s">
        <v>168</v>
      </c>
      <c r="S195" s="226" t="s">
        <v>168</v>
      </c>
      <c r="T195" s="227" t="s">
        <v>168</v>
      </c>
      <c r="U195" s="198"/>
      <c r="V195" s="696"/>
      <c r="W195" s="267"/>
      <c r="X195" s="16">
        <v>1</v>
      </c>
      <c r="Y195" s="65" t="s">
        <v>80</v>
      </c>
      <c r="Z195" s="18" t="s">
        <v>80</v>
      </c>
      <c r="AA195" s="18" t="s">
        <v>80</v>
      </c>
      <c r="AB195" s="18" t="s">
        <v>80</v>
      </c>
      <c r="AC195" s="18" t="s">
        <v>80</v>
      </c>
      <c r="AD195" s="18" t="s">
        <v>80</v>
      </c>
      <c r="AE195" s="18" t="s">
        <v>80</v>
      </c>
      <c r="AF195" s="32" t="s">
        <v>80</v>
      </c>
      <c r="AG195" s="32" t="s">
        <v>80</v>
      </c>
      <c r="AH195" s="32" t="s">
        <v>80</v>
      </c>
      <c r="AI195" s="32" t="s">
        <v>110</v>
      </c>
      <c r="AJ195" s="33" t="s">
        <v>110</v>
      </c>
      <c r="AK195" s="299"/>
      <c r="AL195" s="200"/>
    </row>
    <row r="196" spans="2:38" x14ac:dyDescent="0.4">
      <c r="B196" s="714"/>
      <c r="C196" s="196"/>
      <c r="D196" s="299"/>
      <c r="E196" s="3"/>
      <c r="F196" s="696"/>
      <c r="G196" s="263"/>
      <c r="H196" s="21">
        <v>2</v>
      </c>
      <c r="I196" s="220" t="s">
        <v>35</v>
      </c>
      <c r="J196" s="218" t="s">
        <v>35</v>
      </c>
      <c r="K196" s="218" t="s">
        <v>36</v>
      </c>
      <c r="L196" s="218" t="s">
        <v>36</v>
      </c>
      <c r="M196" s="218" t="s">
        <v>36</v>
      </c>
      <c r="N196" s="218" t="s">
        <v>36</v>
      </c>
      <c r="O196" s="218" t="s">
        <v>36</v>
      </c>
      <c r="P196" s="218" t="s">
        <v>36</v>
      </c>
      <c r="Q196" s="217" t="s">
        <v>168</v>
      </c>
      <c r="R196" s="217" t="s">
        <v>168</v>
      </c>
      <c r="S196" s="217" t="s">
        <v>168</v>
      </c>
      <c r="T196" s="228" t="s">
        <v>168</v>
      </c>
      <c r="U196" s="198"/>
      <c r="V196" s="696"/>
      <c r="W196" s="263"/>
      <c r="X196" s="21">
        <v>2</v>
      </c>
      <c r="Y196" s="67" t="s">
        <v>80</v>
      </c>
      <c r="Z196" s="24" t="s">
        <v>80</v>
      </c>
      <c r="AA196" s="24" t="s">
        <v>80</v>
      </c>
      <c r="AB196" s="24" t="s">
        <v>80</v>
      </c>
      <c r="AC196" s="24" t="s">
        <v>80</v>
      </c>
      <c r="AD196" s="24" t="s">
        <v>80</v>
      </c>
      <c r="AE196" s="24" t="s">
        <v>80</v>
      </c>
      <c r="AF196" s="24" t="s">
        <v>80</v>
      </c>
      <c r="AG196" s="24" t="s">
        <v>80</v>
      </c>
      <c r="AH196" s="23" t="s">
        <v>80</v>
      </c>
      <c r="AI196" s="23" t="s">
        <v>80</v>
      </c>
      <c r="AJ196" s="34" t="s">
        <v>110</v>
      </c>
      <c r="AK196" s="299"/>
      <c r="AL196" s="200"/>
    </row>
    <row r="197" spans="2:38" x14ac:dyDescent="0.4">
      <c r="B197" s="714"/>
      <c r="C197" s="196"/>
      <c r="D197" s="299"/>
      <c r="E197" s="3"/>
      <c r="F197" s="696"/>
      <c r="G197" s="263"/>
      <c r="H197" s="21">
        <v>3</v>
      </c>
      <c r="I197" s="220" t="s">
        <v>35</v>
      </c>
      <c r="J197" s="218" t="s">
        <v>35</v>
      </c>
      <c r="K197" s="218" t="s">
        <v>35</v>
      </c>
      <c r="L197" s="218" t="s">
        <v>36</v>
      </c>
      <c r="M197" s="218" t="s">
        <v>36</v>
      </c>
      <c r="N197" s="218" t="s">
        <v>36</v>
      </c>
      <c r="O197" s="218" t="s">
        <v>36</v>
      </c>
      <c r="P197" s="218" t="s">
        <v>36</v>
      </c>
      <c r="Q197" s="218" t="s">
        <v>36</v>
      </c>
      <c r="R197" s="217" t="s">
        <v>168</v>
      </c>
      <c r="S197" s="217" t="s">
        <v>168</v>
      </c>
      <c r="T197" s="228" t="s">
        <v>168</v>
      </c>
      <c r="U197" s="198"/>
      <c r="V197" s="696"/>
      <c r="W197" s="263"/>
      <c r="X197" s="21">
        <v>3</v>
      </c>
      <c r="Y197" s="66" t="s">
        <v>80</v>
      </c>
      <c r="Z197" s="24" t="s">
        <v>80</v>
      </c>
      <c r="AA197" s="24" t="s">
        <v>80</v>
      </c>
      <c r="AB197" s="24" t="s">
        <v>80</v>
      </c>
      <c r="AC197" s="24" t="s">
        <v>80</v>
      </c>
      <c r="AD197" s="24" t="s">
        <v>80</v>
      </c>
      <c r="AE197" s="24" t="s">
        <v>80</v>
      </c>
      <c r="AF197" s="24" t="s">
        <v>80</v>
      </c>
      <c r="AG197" s="24" t="s">
        <v>80</v>
      </c>
      <c r="AH197" s="23" t="s">
        <v>80</v>
      </c>
      <c r="AI197" s="23" t="s">
        <v>80</v>
      </c>
      <c r="AJ197" s="34" t="s">
        <v>80</v>
      </c>
      <c r="AK197" s="299"/>
      <c r="AL197" s="200"/>
    </row>
    <row r="198" spans="2:38" x14ac:dyDescent="0.4">
      <c r="B198" s="714"/>
      <c r="C198" s="196"/>
      <c r="D198" s="299"/>
      <c r="E198" s="3"/>
      <c r="F198" s="696"/>
      <c r="G198" s="264"/>
      <c r="H198" s="21">
        <v>4</v>
      </c>
      <c r="I198" s="220"/>
      <c r="J198" s="218"/>
      <c r="K198" s="218"/>
      <c r="L198" s="218"/>
      <c r="M198" s="218" t="s">
        <v>36</v>
      </c>
      <c r="N198" s="218" t="s">
        <v>36</v>
      </c>
      <c r="O198" s="218" t="s">
        <v>36</v>
      </c>
      <c r="P198" s="218" t="s">
        <v>36</v>
      </c>
      <c r="Q198" s="218" t="s">
        <v>36</v>
      </c>
      <c r="R198" s="218" t="s">
        <v>36</v>
      </c>
      <c r="S198" s="217" t="s">
        <v>168</v>
      </c>
      <c r="T198" s="228" t="s">
        <v>168</v>
      </c>
      <c r="U198" s="198"/>
      <c r="V198" s="696"/>
      <c r="W198" s="264"/>
      <c r="X198" s="21">
        <v>4</v>
      </c>
      <c r="Y198" s="26"/>
      <c r="Z198" s="24"/>
      <c r="AA198" s="24"/>
      <c r="AB198" s="24"/>
      <c r="AC198" s="24" t="s">
        <v>80</v>
      </c>
      <c r="AD198" s="24" t="s">
        <v>80</v>
      </c>
      <c r="AE198" s="24" t="s">
        <v>80</v>
      </c>
      <c r="AF198" s="24" t="s">
        <v>80</v>
      </c>
      <c r="AG198" s="24" t="s">
        <v>80</v>
      </c>
      <c r="AH198" s="24" t="s">
        <v>80</v>
      </c>
      <c r="AI198" s="24" t="s">
        <v>80</v>
      </c>
      <c r="AJ198" s="34" t="s">
        <v>80</v>
      </c>
      <c r="AK198" s="299"/>
      <c r="AL198" s="200"/>
    </row>
    <row r="199" spans="2:38" x14ac:dyDescent="0.4">
      <c r="B199" s="714"/>
      <c r="C199" s="196"/>
      <c r="D199" s="299"/>
      <c r="E199" s="3"/>
      <c r="F199" s="696"/>
      <c r="G199" s="264" t="s">
        <v>37</v>
      </c>
      <c r="H199" s="21">
        <v>5</v>
      </c>
      <c r="I199" s="220"/>
      <c r="J199" s="218"/>
      <c r="K199" s="218"/>
      <c r="L199" s="218"/>
      <c r="M199" s="218" t="s">
        <v>35</v>
      </c>
      <c r="N199" s="218" t="s">
        <v>36</v>
      </c>
      <c r="O199" s="218" t="s">
        <v>36</v>
      </c>
      <c r="P199" s="218" t="s">
        <v>36</v>
      </c>
      <c r="Q199" s="218" t="s">
        <v>36</v>
      </c>
      <c r="R199" s="218" t="s">
        <v>36</v>
      </c>
      <c r="S199" s="218" t="s">
        <v>36</v>
      </c>
      <c r="T199" s="228" t="s">
        <v>168</v>
      </c>
      <c r="U199" s="198"/>
      <c r="V199" s="696"/>
      <c r="W199" s="264" t="s">
        <v>37</v>
      </c>
      <c r="X199" s="21">
        <v>5</v>
      </c>
      <c r="Y199" s="26"/>
      <c r="Z199" s="24"/>
      <c r="AA199" s="24"/>
      <c r="AB199" s="24"/>
      <c r="AC199" s="24" t="s">
        <v>80</v>
      </c>
      <c r="AD199" s="24" t="s">
        <v>80</v>
      </c>
      <c r="AE199" s="24" t="s">
        <v>80</v>
      </c>
      <c r="AF199" s="24" t="s">
        <v>80</v>
      </c>
      <c r="AG199" s="24" t="s">
        <v>80</v>
      </c>
      <c r="AH199" s="24" t="s">
        <v>80</v>
      </c>
      <c r="AI199" s="24" t="s">
        <v>80</v>
      </c>
      <c r="AJ199" s="25" t="s">
        <v>80</v>
      </c>
      <c r="AK199" s="299"/>
      <c r="AL199" s="200"/>
    </row>
    <row r="200" spans="2:38" x14ac:dyDescent="0.4">
      <c r="B200" s="714"/>
      <c r="C200" s="196"/>
      <c r="D200" s="299"/>
      <c r="E200" s="3"/>
      <c r="F200" s="696"/>
      <c r="G200" s="264" t="str">
        <f>IF(G189="-","-",G189+1)</f>
        <v>-</v>
      </c>
      <c r="H200" s="21">
        <v>6</v>
      </c>
      <c r="I200" s="220"/>
      <c r="J200" s="218"/>
      <c r="K200" s="218"/>
      <c r="L200" s="218"/>
      <c r="M200" s="218" t="s">
        <v>35</v>
      </c>
      <c r="N200" s="218" t="s">
        <v>35</v>
      </c>
      <c r="O200" s="218" t="s">
        <v>36</v>
      </c>
      <c r="P200" s="218" t="s">
        <v>36</v>
      </c>
      <c r="Q200" s="218" t="s">
        <v>36</v>
      </c>
      <c r="R200" s="218" t="s">
        <v>36</v>
      </c>
      <c r="S200" s="218" t="s">
        <v>36</v>
      </c>
      <c r="T200" s="294" t="s">
        <v>36</v>
      </c>
      <c r="U200" s="198"/>
      <c r="V200" s="696"/>
      <c r="W200" s="264" t="str">
        <f>IF(W189="-","-",W189+1)</f>
        <v>-</v>
      </c>
      <c r="X200" s="21">
        <v>6</v>
      </c>
      <c r="Y200" s="26"/>
      <c r="Z200" s="24"/>
      <c r="AA200" s="24"/>
      <c r="AB200" s="24"/>
      <c r="AC200" s="24" t="s">
        <v>80</v>
      </c>
      <c r="AD200" s="24" t="s">
        <v>80</v>
      </c>
      <c r="AE200" s="24" t="s">
        <v>80</v>
      </c>
      <c r="AF200" s="24" t="s">
        <v>80</v>
      </c>
      <c r="AG200" s="24" t="s">
        <v>80</v>
      </c>
      <c r="AH200" s="24" t="s">
        <v>80</v>
      </c>
      <c r="AI200" s="24" t="s">
        <v>80</v>
      </c>
      <c r="AJ200" s="25" t="s">
        <v>80</v>
      </c>
      <c r="AK200" s="299"/>
      <c r="AL200" s="200"/>
    </row>
    <row r="201" spans="2:38" x14ac:dyDescent="0.4">
      <c r="B201" s="714"/>
      <c r="C201" s="196"/>
      <c r="D201" s="299"/>
      <c r="E201" s="3"/>
      <c r="F201" s="696"/>
      <c r="G201" s="264" t="s">
        <v>4</v>
      </c>
      <c r="H201" s="21">
        <v>7</v>
      </c>
      <c r="I201" s="220"/>
      <c r="J201" s="218"/>
      <c r="K201" s="218"/>
      <c r="L201" s="218"/>
      <c r="M201" s="218" t="s">
        <v>35</v>
      </c>
      <c r="N201" s="218" t="s">
        <v>35</v>
      </c>
      <c r="O201" s="218" t="s">
        <v>35</v>
      </c>
      <c r="P201" s="218" t="s">
        <v>36</v>
      </c>
      <c r="Q201" s="218" t="s">
        <v>36</v>
      </c>
      <c r="R201" s="218" t="s">
        <v>36</v>
      </c>
      <c r="S201" s="218" t="s">
        <v>36</v>
      </c>
      <c r="T201" s="219" t="s">
        <v>36</v>
      </c>
      <c r="U201" s="198"/>
      <c r="V201" s="696"/>
      <c r="W201" s="264" t="s">
        <v>4</v>
      </c>
      <c r="X201" s="21">
        <v>7</v>
      </c>
      <c r="Y201" s="26"/>
      <c r="Z201" s="24"/>
      <c r="AA201" s="24"/>
      <c r="AB201" s="24"/>
      <c r="AC201" s="24" t="s">
        <v>80</v>
      </c>
      <c r="AD201" s="24" t="s">
        <v>80</v>
      </c>
      <c r="AE201" s="24" t="s">
        <v>80</v>
      </c>
      <c r="AF201" s="24" t="s">
        <v>80</v>
      </c>
      <c r="AG201" s="24" t="s">
        <v>80</v>
      </c>
      <c r="AH201" s="24" t="s">
        <v>80</v>
      </c>
      <c r="AI201" s="24" t="s">
        <v>80</v>
      </c>
      <c r="AJ201" s="25" t="s">
        <v>80</v>
      </c>
      <c r="AK201" s="299"/>
      <c r="AL201" s="200"/>
    </row>
    <row r="202" spans="2:38" x14ac:dyDescent="0.4">
      <c r="B202" s="714"/>
      <c r="C202" s="196"/>
      <c r="D202" s="299"/>
      <c r="E202" s="3"/>
      <c r="F202" s="696"/>
      <c r="G202" s="264"/>
      <c r="H202" s="21">
        <v>8</v>
      </c>
      <c r="I202" s="220"/>
      <c r="J202" s="218"/>
      <c r="K202" s="218"/>
      <c r="L202" s="218"/>
      <c r="M202" s="218" t="s">
        <v>35</v>
      </c>
      <c r="N202" s="218" t="s">
        <v>35</v>
      </c>
      <c r="O202" s="218" t="s">
        <v>35</v>
      </c>
      <c r="P202" s="218" t="s">
        <v>35</v>
      </c>
      <c r="Q202" s="218" t="s">
        <v>36</v>
      </c>
      <c r="R202" s="218" t="s">
        <v>36</v>
      </c>
      <c r="S202" s="218" t="s">
        <v>36</v>
      </c>
      <c r="T202" s="219" t="s">
        <v>36</v>
      </c>
      <c r="U202" s="198"/>
      <c r="V202" s="696"/>
      <c r="W202" s="264"/>
      <c r="X202" s="21">
        <v>8</v>
      </c>
      <c r="Y202" s="26"/>
      <c r="Z202" s="24"/>
      <c r="AA202" s="24"/>
      <c r="AB202" s="24"/>
      <c r="AC202" s="24" t="s">
        <v>80</v>
      </c>
      <c r="AD202" s="24" t="s">
        <v>80</v>
      </c>
      <c r="AE202" s="24" t="s">
        <v>80</v>
      </c>
      <c r="AF202" s="24" t="s">
        <v>80</v>
      </c>
      <c r="AG202" s="24" t="s">
        <v>80</v>
      </c>
      <c r="AH202" s="24" t="s">
        <v>80</v>
      </c>
      <c r="AI202" s="24" t="s">
        <v>80</v>
      </c>
      <c r="AJ202" s="25" t="s">
        <v>80</v>
      </c>
      <c r="AK202" s="299"/>
      <c r="AL202" s="200"/>
    </row>
    <row r="203" spans="2:38" x14ac:dyDescent="0.4">
      <c r="B203" s="714"/>
      <c r="C203" s="196"/>
      <c r="D203" s="299"/>
      <c r="E203" s="3"/>
      <c r="F203" s="696"/>
      <c r="G203" s="264"/>
      <c r="H203" s="21">
        <v>9</v>
      </c>
      <c r="I203" s="220"/>
      <c r="J203" s="218"/>
      <c r="K203" s="218"/>
      <c r="L203" s="218"/>
      <c r="M203" s="218" t="s">
        <v>35</v>
      </c>
      <c r="N203" s="218" t="s">
        <v>35</v>
      </c>
      <c r="O203" s="218" t="s">
        <v>35</v>
      </c>
      <c r="P203" s="218" t="s">
        <v>35</v>
      </c>
      <c r="Q203" s="218" t="s">
        <v>35</v>
      </c>
      <c r="R203" s="218" t="s">
        <v>36</v>
      </c>
      <c r="S203" s="218" t="s">
        <v>36</v>
      </c>
      <c r="T203" s="219" t="s">
        <v>36</v>
      </c>
      <c r="U203" s="198"/>
      <c r="V203" s="696"/>
      <c r="W203" s="264"/>
      <c r="X203" s="21">
        <v>9</v>
      </c>
      <c r="Y203" s="26"/>
      <c r="Z203" s="24"/>
      <c r="AA203" s="24"/>
      <c r="AB203" s="24"/>
      <c r="AC203" s="24" t="s">
        <v>80</v>
      </c>
      <c r="AD203" s="24" t="s">
        <v>80</v>
      </c>
      <c r="AE203" s="24" t="s">
        <v>80</v>
      </c>
      <c r="AF203" s="24" t="s">
        <v>80</v>
      </c>
      <c r="AG203" s="24" t="s">
        <v>80</v>
      </c>
      <c r="AH203" s="24" t="s">
        <v>80</v>
      </c>
      <c r="AI203" s="24" t="s">
        <v>80</v>
      </c>
      <c r="AJ203" s="25" t="s">
        <v>80</v>
      </c>
      <c r="AK203" s="299"/>
      <c r="AL203" s="200"/>
    </row>
    <row r="204" spans="2:38" x14ac:dyDescent="0.4">
      <c r="B204" s="714"/>
      <c r="C204" s="196"/>
      <c r="D204" s="299"/>
      <c r="E204" s="3"/>
      <c r="F204" s="696"/>
      <c r="G204" s="264"/>
      <c r="H204" s="21">
        <v>10</v>
      </c>
      <c r="I204" s="220"/>
      <c r="J204" s="218"/>
      <c r="K204" s="218"/>
      <c r="L204" s="218"/>
      <c r="M204" s="218" t="s">
        <v>35</v>
      </c>
      <c r="N204" s="218" t="s">
        <v>35</v>
      </c>
      <c r="O204" s="218" t="s">
        <v>35</v>
      </c>
      <c r="P204" s="218" t="s">
        <v>35</v>
      </c>
      <c r="Q204" s="218" t="s">
        <v>35</v>
      </c>
      <c r="R204" s="218" t="s">
        <v>35</v>
      </c>
      <c r="S204" s="218" t="s">
        <v>36</v>
      </c>
      <c r="T204" s="219" t="s">
        <v>36</v>
      </c>
      <c r="U204" s="198"/>
      <c r="V204" s="696"/>
      <c r="W204" s="264"/>
      <c r="X204" s="21">
        <v>10</v>
      </c>
      <c r="Y204" s="26"/>
      <c r="Z204" s="24"/>
      <c r="AA204" s="24"/>
      <c r="AB204" s="24"/>
      <c r="AC204" s="24" t="s">
        <v>80</v>
      </c>
      <c r="AD204" s="24" t="s">
        <v>80</v>
      </c>
      <c r="AE204" s="24" t="s">
        <v>80</v>
      </c>
      <c r="AF204" s="24" t="s">
        <v>80</v>
      </c>
      <c r="AG204" s="24" t="s">
        <v>80</v>
      </c>
      <c r="AH204" s="24" t="s">
        <v>80</v>
      </c>
      <c r="AI204" s="24" t="s">
        <v>80</v>
      </c>
      <c r="AJ204" s="25" t="s">
        <v>80</v>
      </c>
      <c r="AK204" s="299"/>
      <c r="AL204" s="200"/>
    </row>
    <row r="205" spans="2:38" x14ac:dyDescent="0.4">
      <c r="B205" s="714"/>
      <c r="C205" s="196"/>
      <c r="D205" s="299"/>
      <c r="E205" s="3"/>
      <c r="F205" s="696"/>
      <c r="G205" s="264"/>
      <c r="H205" s="21">
        <v>11</v>
      </c>
      <c r="I205" s="220"/>
      <c r="J205" s="218"/>
      <c r="K205" s="218"/>
      <c r="L205" s="218"/>
      <c r="M205" s="218" t="s">
        <v>35</v>
      </c>
      <c r="N205" s="218" t="s">
        <v>35</v>
      </c>
      <c r="O205" s="218" t="s">
        <v>35</v>
      </c>
      <c r="P205" s="218" t="s">
        <v>35</v>
      </c>
      <c r="Q205" s="218" t="s">
        <v>35</v>
      </c>
      <c r="R205" s="218" t="s">
        <v>35</v>
      </c>
      <c r="S205" s="218" t="s">
        <v>35</v>
      </c>
      <c r="T205" s="219" t="s">
        <v>36</v>
      </c>
      <c r="U205" s="198"/>
      <c r="V205" s="696"/>
      <c r="W205" s="264"/>
      <c r="X205" s="21">
        <v>11</v>
      </c>
      <c r="Y205" s="26"/>
      <c r="Z205" s="24"/>
      <c r="AA205" s="24"/>
      <c r="AB205" s="24"/>
      <c r="AC205" s="24" t="s">
        <v>80</v>
      </c>
      <c r="AD205" s="24" t="s">
        <v>80</v>
      </c>
      <c r="AE205" s="24" t="s">
        <v>80</v>
      </c>
      <c r="AF205" s="24" t="s">
        <v>80</v>
      </c>
      <c r="AG205" s="24" t="s">
        <v>80</v>
      </c>
      <c r="AH205" s="24" t="s">
        <v>80</v>
      </c>
      <c r="AI205" s="24" t="s">
        <v>80</v>
      </c>
      <c r="AJ205" s="25" t="s">
        <v>80</v>
      </c>
      <c r="AK205" s="299"/>
      <c r="AL205" s="200"/>
    </row>
    <row r="206" spans="2:38" ht="25.5" thickBot="1" x14ac:dyDescent="0.45">
      <c r="B206" s="714"/>
      <c r="C206" s="196"/>
      <c r="D206" s="299"/>
      <c r="E206" s="3"/>
      <c r="F206" s="696"/>
      <c r="G206" s="266"/>
      <c r="H206" s="15">
        <v>12</v>
      </c>
      <c r="I206" s="221"/>
      <c r="J206" s="222"/>
      <c r="K206" s="222"/>
      <c r="L206" s="222"/>
      <c r="M206" s="222" t="s">
        <v>35</v>
      </c>
      <c r="N206" s="222" t="s">
        <v>35</v>
      </c>
      <c r="O206" s="222" t="s">
        <v>35</v>
      </c>
      <c r="P206" s="222" t="s">
        <v>35</v>
      </c>
      <c r="Q206" s="222" t="s">
        <v>35</v>
      </c>
      <c r="R206" s="222" t="s">
        <v>35</v>
      </c>
      <c r="S206" s="222" t="s">
        <v>35</v>
      </c>
      <c r="T206" s="229" t="s">
        <v>35</v>
      </c>
      <c r="U206" s="198"/>
      <c r="V206" s="696"/>
      <c r="W206" s="266"/>
      <c r="X206" s="15">
        <v>12</v>
      </c>
      <c r="Y206" s="27"/>
      <c r="Z206" s="28"/>
      <c r="AA206" s="28"/>
      <c r="AB206" s="28"/>
      <c r="AC206" s="28" t="s">
        <v>80</v>
      </c>
      <c r="AD206" s="28" t="s">
        <v>80</v>
      </c>
      <c r="AE206" s="28" t="s">
        <v>80</v>
      </c>
      <c r="AF206" s="28" t="s">
        <v>80</v>
      </c>
      <c r="AG206" s="28" t="s">
        <v>80</v>
      </c>
      <c r="AH206" s="28" t="s">
        <v>80</v>
      </c>
      <c r="AI206" s="28" t="s">
        <v>80</v>
      </c>
      <c r="AJ206" s="35" t="s">
        <v>80</v>
      </c>
      <c r="AK206" s="299"/>
      <c r="AL206" s="200"/>
    </row>
    <row r="207" spans="2:38" x14ac:dyDescent="0.4">
      <c r="B207" s="714"/>
      <c r="C207" s="196"/>
      <c r="D207" s="299"/>
      <c r="E207" s="3"/>
      <c r="F207" s="696"/>
      <c r="G207" s="267" t="s">
        <v>37</v>
      </c>
      <c r="H207" s="16">
        <v>1</v>
      </c>
      <c r="I207" s="225"/>
      <c r="J207" s="214"/>
      <c r="K207" s="214"/>
      <c r="L207" s="214"/>
      <c r="M207" s="214" t="s">
        <v>35</v>
      </c>
      <c r="N207" s="214" t="s">
        <v>35</v>
      </c>
      <c r="O207" s="214" t="s">
        <v>35</v>
      </c>
      <c r="P207" s="214" t="s">
        <v>35</v>
      </c>
      <c r="Q207" s="214" t="s">
        <v>35</v>
      </c>
      <c r="R207" s="214" t="s">
        <v>35</v>
      </c>
      <c r="S207" s="214" t="s">
        <v>35</v>
      </c>
      <c r="T207" s="215" t="s">
        <v>35</v>
      </c>
      <c r="U207" s="198"/>
      <c r="V207" s="696"/>
      <c r="W207" s="267" t="s">
        <v>37</v>
      </c>
      <c r="X207" s="16">
        <v>1</v>
      </c>
      <c r="Y207" s="31"/>
      <c r="Z207" s="18"/>
      <c r="AA207" s="18"/>
      <c r="AB207" s="18"/>
      <c r="AC207" s="18" t="s">
        <v>80</v>
      </c>
      <c r="AD207" s="18" t="s">
        <v>80</v>
      </c>
      <c r="AE207" s="18" t="s">
        <v>80</v>
      </c>
      <c r="AF207" s="18" t="s">
        <v>80</v>
      </c>
      <c r="AG207" s="18" t="s">
        <v>80</v>
      </c>
      <c r="AH207" s="18" t="s">
        <v>80</v>
      </c>
      <c r="AI207" s="18" t="s">
        <v>80</v>
      </c>
      <c r="AJ207" s="19" t="s">
        <v>80</v>
      </c>
      <c r="AK207" s="299"/>
      <c r="AL207" s="200"/>
    </row>
    <row r="208" spans="2:38" x14ac:dyDescent="0.4">
      <c r="B208" s="714"/>
      <c r="C208" s="196"/>
      <c r="D208" s="299"/>
      <c r="E208" s="3"/>
      <c r="F208" s="696"/>
      <c r="G208" s="264" t="str">
        <f>IF(G200="-","-",G200+1)</f>
        <v>-</v>
      </c>
      <c r="H208" s="21">
        <v>2</v>
      </c>
      <c r="I208" s="220"/>
      <c r="J208" s="218"/>
      <c r="K208" s="218"/>
      <c r="L208" s="218"/>
      <c r="M208" s="218" t="s">
        <v>35</v>
      </c>
      <c r="N208" s="218" t="s">
        <v>35</v>
      </c>
      <c r="O208" s="218" t="s">
        <v>35</v>
      </c>
      <c r="P208" s="218" t="s">
        <v>35</v>
      </c>
      <c r="Q208" s="218" t="s">
        <v>35</v>
      </c>
      <c r="R208" s="218" t="s">
        <v>35</v>
      </c>
      <c r="S208" s="218" t="s">
        <v>35</v>
      </c>
      <c r="T208" s="219" t="s">
        <v>35</v>
      </c>
      <c r="U208" s="198"/>
      <c r="V208" s="696"/>
      <c r="W208" s="264" t="str">
        <f>IF(W200="-","-",W200+1)</f>
        <v>-</v>
      </c>
      <c r="X208" s="21">
        <v>2</v>
      </c>
      <c r="Y208" s="26"/>
      <c r="Z208" s="24"/>
      <c r="AA208" s="24"/>
      <c r="AB208" s="24"/>
      <c r="AC208" s="24" t="s">
        <v>80</v>
      </c>
      <c r="AD208" s="24" t="s">
        <v>80</v>
      </c>
      <c r="AE208" s="24" t="s">
        <v>80</v>
      </c>
      <c r="AF208" s="24" t="s">
        <v>80</v>
      </c>
      <c r="AG208" s="24" t="s">
        <v>80</v>
      </c>
      <c r="AH208" s="24" t="s">
        <v>80</v>
      </c>
      <c r="AI208" s="24" t="s">
        <v>80</v>
      </c>
      <c r="AJ208" s="25" t="s">
        <v>80</v>
      </c>
      <c r="AK208" s="299"/>
      <c r="AL208" s="200"/>
    </row>
    <row r="209" spans="2:38" ht="25.5" thickBot="1" x14ac:dyDescent="0.45">
      <c r="B209" s="715"/>
      <c r="C209" s="202"/>
      <c r="D209" s="302"/>
      <c r="E209" s="4"/>
      <c r="F209" s="697"/>
      <c r="G209" s="266" t="s">
        <v>4</v>
      </c>
      <c r="H209" s="15">
        <v>3</v>
      </c>
      <c r="I209" s="221"/>
      <c r="J209" s="222"/>
      <c r="K209" s="222"/>
      <c r="L209" s="222"/>
      <c r="M209" s="222" t="s">
        <v>35</v>
      </c>
      <c r="N209" s="222" t="s">
        <v>35</v>
      </c>
      <c r="O209" s="222" t="s">
        <v>35</v>
      </c>
      <c r="P209" s="222" t="s">
        <v>35</v>
      </c>
      <c r="Q209" s="222" t="s">
        <v>35</v>
      </c>
      <c r="R209" s="222" t="s">
        <v>35</v>
      </c>
      <c r="S209" s="222" t="s">
        <v>35</v>
      </c>
      <c r="T209" s="229" t="s">
        <v>35</v>
      </c>
      <c r="U209" s="203"/>
      <c r="V209" s="697"/>
      <c r="W209" s="266" t="s">
        <v>4</v>
      </c>
      <c r="X209" s="15">
        <v>3</v>
      </c>
      <c r="Y209" s="27"/>
      <c r="Z209" s="28"/>
      <c r="AA209" s="28"/>
      <c r="AB209" s="28"/>
      <c r="AC209" s="28" t="s">
        <v>80</v>
      </c>
      <c r="AD209" s="28" t="s">
        <v>80</v>
      </c>
      <c r="AE209" s="28" t="s">
        <v>80</v>
      </c>
      <c r="AF209" s="28" t="s">
        <v>80</v>
      </c>
      <c r="AG209" s="28" t="s">
        <v>80</v>
      </c>
      <c r="AH209" s="28" t="s">
        <v>80</v>
      </c>
      <c r="AI209" s="28" t="s">
        <v>80</v>
      </c>
      <c r="AJ209" s="35" t="s">
        <v>80</v>
      </c>
      <c r="AK209" s="302"/>
      <c r="AL209" s="204"/>
    </row>
    <row r="210" spans="2:38" ht="25.5" thickBot="1" x14ac:dyDescent="0.45">
      <c r="B210" s="240"/>
      <c r="C210" s="196"/>
      <c r="D210" s="302"/>
      <c r="E210" s="3"/>
      <c r="F210" s="254"/>
      <c r="G210" s="255"/>
      <c r="H210" s="201"/>
      <c r="I210" s="256"/>
      <c r="J210" s="256"/>
      <c r="K210" s="256"/>
      <c r="L210" s="256"/>
      <c r="M210" s="256"/>
      <c r="N210" s="256"/>
      <c r="O210" s="256"/>
      <c r="P210" s="256"/>
      <c r="Q210" s="256"/>
      <c r="R210" s="256"/>
      <c r="S210" s="256"/>
      <c r="T210" s="256"/>
      <c r="U210" s="198"/>
      <c r="V210" s="254"/>
      <c r="W210" s="255"/>
      <c r="X210" s="201"/>
      <c r="Y210" s="257"/>
      <c r="Z210" s="257"/>
      <c r="AA210" s="257"/>
      <c r="AB210" s="257"/>
      <c r="AC210" s="257"/>
      <c r="AD210" s="257"/>
      <c r="AE210" s="257"/>
      <c r="AF210" s="257"/>
      <c r="AG210" s="257"/>
      <c r="AH210" s="257"/>
      <c r="AI210" s="257"/>
      <c r="AJ210" s="257"/>
      <c r="AK210" s="299"/>
      <c r="AL210" s="200"/>
    </row>
    <row r="211" spans="2:38" ht="19.5" customHeight="1" thickBot="1" x14ac:dyDescent="0.45">
      <c r="B211" s="713" t="s">
        <v>174</v>
      </c>
      <c r="C211" s="193"/>
      <c r="D211" s="212" t="s">
        <v>160</v>
      </c>
      <c r="E211" s="208"/>
      <c r="F211" s="208"/>
      <c r="G211" s="208"/>
      <c r="H211" s="208"/>
      <c r="I211" s="208"/>
      <c r="J211" s="208"/>
      <c r="K211" s="208"/>
      <c r="L211" s="208"/>
      <c r="M211" s="208"/>
      <c r="N211" s="208"/>
      <c r="O211" s="208"/>
      <c r="P211" s="208"/>
      <c r="Q211" s="208"/>
      <c r="R211" s="208"/>
      <c r="S211" s="208"/>
      <c r="T211" s="208"/>
      <c r="U211" s="208"/>
      <c r="V211" s="208"/>
      <c r="W211" s="208"/>
      <c r="X211" s="208"/>
      <c r="Y211" s="208"/>
      <c r="Z211" s="208"/>
      <c r="AA211" s="208"/>
      <c r="AB211" s="208"/>
      <c r="AC211" s="208"/>
      <c r="AD211" s="194"/>
      <c r="AE211" s="194"/>
      <c r="AF211" s="194"/>
      <c r="AG211" s="194"/>
      <c r="AH211" s="194"/>
      <c r="AI211" s="194"/>
      <c r="AJ211" s="194"/>
      <c r="AK211" s="305"/>
      <c r="AL211" s="195"/>
    </row>
    <row r="212" spans="2:38" ht="45.75" customHeight="1" thickBot="1" x14ac:dyDescent="0.45">
      <c r="B212" s="714"/>
      <c r="C212" s="196"/>
      <c r="D212" s="297"/>
      <c r="E212" s="197"/>
      <c r="F212" s="701" t="s">
        <v>169</v>
      </c>
      <c r="G212" s="702"/>
      <c r="H212" s="702"/>
      <c r="I212" s="702"/>
      <c r="J212" s="702"/>
      <c r="K212" s="702"/>
      <c r="L212" s="716"/>
      <c r="M212" s="76" t="s">
        <v>37</v>
      </c>
      <c r="N212" s="75"/>
      <c r="O212" s="77" t="s">
        <v>4</v>
      </c>
      <c r="P212" s="75"/>
      <c r="Q212" s="78" t="s">
        <v>39</v>
      </c>
      <c r="R212" s="3"/>
      <c r="S212" s="3"/>
      <c r="T212" s="3"/>
      <c r="U212" s="198"/>
      <c r="V212" s="698" t="s">
        <v>113</v>
      </c>
      <c r="W212" s="699"/>
      <c r="X212" s="699"/>
      <c r="Y212" s="699"/>
      <c r="Z212" s="699"/>
      <c r="AA212" s="700"/>
      <c r="AB212" s="76" t="s">
        <v>37</v>
      </c>
      <c r="AC212" s="75"/>
      <c r="AD212" s="77" t="s">
        <v>4</v>
      </c>
      <c r="AE212" s="75"/>
      <c r="AF212" s="78" t="s">
        <v>39</v>
      </c>
      <c r="AG212" s="3"/>
      <c r="AH212" s="3"/>
      <c r="AI212" s="3"/>
      <c r="AJ212" s="198"/>
      <c r="AK212" s="306"/>
      <c r="AL212" s="199"/>
    </row>
    <row r="213" spans="2:38" ht="45.75" customHeight="1" thickBot="1" x14ac:dyDescent="0.45">
      <c r="B213" s="714"/>
      <c r="C213" s="196"/>
      <c r="D213" s="298" t="str">
        <f>IF(D212="","",INDEX('※削除不可（９データ）'!$B$3:$B$37,MATCH(D212,'※削除不可（９データ）'!$A$3:$A$37,1)))</f>
        <v/>
      </c>
      <c r="E213" s="197"/>
      <c r="F213" s="701" t="s">
        <v>197</v>
      </c>
      <c r="G213" s="702"/>
      <c r="H213" s="702"/>
      <c r="I213" s="702"/>
      <c r="J213" s="702"/>
      <c r="K213" s="702"/>
      <c r="L213" s="703"/>
      <c r="M213" s="75"/>
      <c r="N213" s="273" t="s">
        <v>112</v>
      </c>
      <c r="O213" s="710" t="str">
        <f>IF(M213="","-",IF(M213=D216,"〇","増加"))</f>
        <v>-</v>
      </c>
      <c r="P213" s="711"/>
      <c r="Q213" s="712"/>
      <c r="R213" s="3"/>
      <c r="S213" s="3"/>
      <c r="T213" s="3"/>
      <c r="U213" s="198"/>
      <c r="V213" s="698" t="s">
        <v>200</v>
      </c>
      <c r="W213" s="699"/>
      <c r="X213" s="699"/>
      <c r="Y213" s="699"/>
      <c r="Z213" s="699"/>
      <c r="AA213" s="700"/>
      <c r="AB213" s="75"/>
      <c r="AC213" s="273" t="s">
        <v>112</v>
      </c>
      <c r="AD213" s="710" t="str">
        <f>IF(AB213="","-",IF(AB213=D216,"〇","×"))</f>
        <v>-</v>
      </c>
      <c r="AE213" s="711"/>
      <c r="AF213" s="712"/>
      <c r="AG213" s="3"/>
      <c r="AH213" s="3"/>
      <c r="AI213" s="3"/>
      <c r="AJ213" s="198"/>
      <c r="AK213" s="306"/>
      <c r="AL213" s="199"/>
    </row>
    <row r="214" spans="2:38" ht="25.5" thickBot="1" x14ac:dyDescent="0.45">
      <c r="B214" s="714"/>
      <c r="C214" s="196"/>
      <c r="D214" s="299"/>
      <c r="E214" s="3"/>
      <c r="F214" s="81"/>
      <c r="G214" s="81"/>
      <c r="H214" s="3"/>
      <c r="I214" s="3"/>
      <c r="J214" s="3"/>
      <c r="K214" s="3"/>
      <c r="L214" s="3"/>
      <c r="M214" s="3"/>
      <c r="N214" s="3"/>
      <c r="O214" s="3"/>
      <c r="P214" s="3"/>
      <c r="Q214" s="3"/>
      <c r="R214" s="3"/>
      <c r="S214" s="3"/>
      <c r="T214" s="3"/>
      <c r="U214" s="3"/>
      <c r="V214" s="81"/>
      <c r="W214" s="81"/>
      <c r="X214" s="3"/>
      <c r="Y214" s="3"/>
      <c r="Z214" s="3"/>
      <c r="AA214" s="3"/>
      <c r="AB214" s="3"/>
      <c r="AC214" s="3"/>
      <c r="AD214" s="3"/>
      <c r="AE214" s="3"/>
      <c r="AF214" s="3"/>
      <c r="AG214" s="3"/>
      <c r="AH214" s="3"/>
      <c r="AI214" s="3"/>
      <c r="AJ214" s="3"/>
      <c r="AK214" s="299"/>
      <c r="AL214" s="200"/>
    </row>
    <row r="215" spans="2:38" x14ac:dyDescent="0.4">
      <c r="B215" s="714"/>
      <c r="C215" s="196"/>
      <c r="D215" s="300" t="s">
        <v>105</v>
      </c>
      <c r="E215" s="3"/>
      <c r="F215" s="704"/>
      <c r="G215" s="705"/>
      <c r="H215" s="706"/>
      <c r="I215" s="71" t="s">
        <v>3</v>
      </c>
      <c r="J215" s="72" t="str">
        <f>IF($N212="","-",$N212)</f>
        <v>-</v>
      </c>
      <c r="K215" s="71" t="s">
        <v>4</v>
      </c>
      <c r="L215" s="692" t="s">
        <v>111</v>
      </c>
      <c r="M215" s="692"/>
      <c r="N215" s="692"/>
      <c r="O215" s="692"/>
      <c r="P215" s="692"/>
      <c r="Q215" s="692"/>
      <c r="R215" s="692"/>
      <c r="S215" s="692"/>
      <c r="T215" s="693"/>
      <c r="U215" s="198"/>
      <c r="V215" s="704"/>
      <c r="W215" s="705"/>
      <c r="X215" s="706"/>
      <c r="Y215" s="71" t="s">
        <v>3</v>
      </c>
      <c r="Z215" s="72" t="str">
        <f>IF($AC212="","-",$AC212)</f>
        <v>-</v>
      </c>
      <c r="AA215" s="71" t="s">
        <v>4</v>
      </c>
      <c r="AB215" s="692" t="s">
        <v>79</v>
      </c>
      <c r="AC215" s="692"/>
      <c r="AD215" s="692"/>
      <c r="AE215" s="692"/>
      <c r="AF215" s="692"/>
      <c r="AG215" s="692"/>
      <c r="AH215" s="692"/>
      <c r="AI215" s="692"/>
      <c r="AJ215" s="693"/>
      <c r="AK215" s="299"/>
      <c r="AL215" s="200"/>
    </row>
    <row r="216" spans="2:38" ht="30" thickBot="1" x14ac:dyDescent="0.45">
      <c r="B216" s="714"/>
      <c r="C216" s="196"/>
      <c r="D216" s="301" t="str">
        <f>IF(D212="","",INDEX('※削除不可（９データ）'!$C$3:$C$37,MATCH(D212,'※削除不可（９データ）'!$A$3:$A$31,1)))</f>
        <v/>
      </c>
      <c r="E216" s="3"/>
      <c r="F216" s="694"/>
      <c r="G216" s="695"/>
      <c r="H216" s="86" t="s">
        <v>38</v>
      </c>
      <c r="I216" s="82">
        <v>1</v>
      </c>
      <c r="J216" s="83">
        <v>2</v>
      </c>
      <c r="K216" s="84">
        <v>3</v>
      </c>
      <c r="L216" s="84">
        <v>4</v>
      </c>
      <c r="M216" s="84">
        <v>5</v>
      </c>
      <c r="N216" s="222">
        <v>6</v>
      </c>
      <c r="O216" s="222">
        <v>7</v>
      </c>
      <c r="P216" s="222">
        <v>8</v>
      </c>
      <c r="Q216" s="222">
        <v>9</v>
      </c>
      <c r="R216" s="84">
        <v>10</v>
      </c>
      <c r="S216" s="84">
        <v>11</v>
      </c>
      <c r="T216" s="85">
        <v>12</v>
      </c>
      <c r="U216" s="201"/>
      <c r="V216" s="694"/>
      <c r="W216" s="695"/>
      <c r="X216" s="86" t="s">
        <v>38</v>
      </c>
      <c r="Y216" s="82">
        <v>1</v>
      </c>
      <c r="Z216" s="83">
        <v>2</v>
      </c>
      <c r="AA216" s="84">
        <v>3</v>
      </c>
      <c r="AB216" s="84">
        <v>4</v>
      </c>
      <c r="AC216" s="84">
        <v>5</v>
      </c>
      <c r="AD216" s="84">
        <v>6</v>
      </c>
      <c r="AE216" s="84">
        <v>7</v>
      </c>
      <c r="AF216" s="84">
        <v>8</v>
      </c>
      <c r="AG216" s="84">
        <v>9</v>
      </c>
      <c r="AH216" s="84">
        <v>10</v>
      </c>
      <c r="AI216" s="84">
        <v>11</v>
      </c>
      <c r="AJ216" s="85">
        <v>12</v>
      </c>
      <c r="AK216" s="299"/>
      <c r="AL216" s="200"/>
    </row>
    <row r="217" spans="2:38" ht="24.75" customHeight="1" x14ac:dyDescent="0.4">
      <c r="B217" s="714"/>
      <c r="C217" s="196"/>
      <c r="D217" s="299"/>
      <c r="E217" s="3"/>
      <c r="F217" s="696" t="s">
        <v>115</v>
      </c>
      <c r="G217" s="262"/>
      <c r="H217" s="16">
        <v>1</v>
      </c>
      <c r="I217" s="213" t="s">
        <v>61</v>
      </c>
      <c r="J217" s="214"/>
      <c r="K217" s="214"/>
      <c r="L217" s="214"/>
      <c r="M217" s="214"/>
      <c r="N217" s="214"/>
      <c r="O217" s="214"/>
      <c r="P217" s="214"/>
      <c r="Q217" s="214"/>
      <c r="R217" s="214"/>
      <c r="S217" s="214"/>
      <c r="T217" s="215"/>
      <c r="U217" s="198"/>
      <c r="V217" s="696" t="s">
        <v>115</v>
      </c>
      <c r="W217" s="262"/>
      <c r="X217" s="16">
        <v>1</v>
      </c>
      <c r="Y217" s="17" t="s">
        <v>60</v>
      </c>
      <c r="Z217" s="18"/>
      <c r="AA217" s="18"/>
      <c r="AB217" s="18"/>
      <c r="AC217" s="18"/>
      <c r="AD217" s="18"/>
      <c r="AE217" s="18"/>
      <c r="AF217" s="18"/>
      <c r="AG217" s="18"/>
      <c r="AH217" s="18"/>
      <c r="AI217" s="18"/>
      <c r="AJ217" s="19"/>
      <c r="AK217" s="299"/>
      <c r="AL217" s="175"/>
    </row>
    <row r="218" spans="2:38" x14ac:dyDescent="0.4">
      <c r="B218" s="714"/>
      <c r="C218" s="196"/>
      <c r="D218" s="299"/>
      <c r="E218" s="3"/>
      <c r="F218" s="696"/>
      <c r="G218" s="263"/>
      <c r="H218" s="21">
        <v>2</v>
      </c>
      <c r="I218" s="216" t="s">
        <v>61</v>
      </c>
      <c r="J218" s="216" t="s">
        <v>61</v>
      </c>
      <c r="K218" s="218"/>
      <c r="L218" s="218"/>
      <c r="M218" s="218"/>
      <c r="N218" s="218"/>
      <c r="O218" s="218"/>
      <c r="P218" s="218"/>
      <c r="Q218" s="218"/>
      <c r="R218" s="218"/>
      <c r="S218" s="218"/>
      <c r="T218" s="219"/>
      <c r="U218" s="198"/>
      <c r="V218" s="696"/>
      <c r="W218" s="263"/>
      <c r="X218" s="21">
        <v>2</v>
      </c>
      <c r="Y218" s="22" t="s">
        <v>110</v>
      </c>
      <c r="Z218" s="23" t="s">
        <v>110</v>
      </c>
      <c r="AA218" s="24"/>
      <c r="AB218" s="24"/>
      <c r="AC218" s="24"/>
      <c r="AD218" s="24"/>
      <c r="AE218" s="24"/>
      <c r="AF218" s="24"/>
      <c r="AG218" s="24"/>
      <c r="AH218" s="24"/>
      <c r="AI218" s="24"/>
      <c r="AJ218" s="25"/>
      <c r="AK218" s="299"/>
      <c r="AL218" s="200"/>
    </row>
    <row r="219" spans="2:38" x14ac:dyDescent="0.4">
      <c r="B219" s="714"/>
      <c r="C219" s="196"/>
      <c r="D219" s="299"/>
      <c r="E219" s="3"/>
      <c r="F219" s="696"/>
      <c r="G219" s="263"/>
      <c r="H219" s="21">
        <v>3</v>
      </c>
      <c r="I219" s="216" t="s">
        <v>61</v>
      </c>
      <c r="J219" s="216" t="s">
        <v>61</v>
      </c>
      <c r="K219" s="217" t="s">
        <v>168</v>
      </c>
      <c r="L219" s="218"/>
      <c r="M219" s="218"/>
      <c r="N219" s="218"/>
      <c r="O219" s="218"/>
      <c r="P219" s="218"/>
      <c r="Q219" s="218"/>
      <c r="R219" s="218"/>
      <c r="S219" s="218"/>
      <c r="T219" s="219"/>
      <c r="U219" s="198"/>
      <c r="V219" s="696"/>
      <c r="W219" s="263"/>
      <c r="X219" s="21">
        <v>3</v>
      </c>
      <c r="Y219" s="22" t="s">
        <v>110</v>
      </c>
      <c r="Z219" s="23" t="s">
        <v>110</v>
      </c>
      <c r="AA219" s="23" t="s">
        <v>110</v>
      </c>
      <c r="AB219" s="24"/>
      <c r="AC219" s="24"/>
      <c r="AD219" s="24"/>
      <c r="AE219" s="24"/>
      <c r="AF219" s="24"/>
      <c r="AG219" s="24"/>
      <c r="AH219" s="24"/>
      <c r="AI219" s="24"/>
      <c r="AJ219" s="25"/>
      <c r="AK219" s="299"/>
      <c r="AL219" s="200"/>
    </row>
    <row r="220" spans="2:38" x14ac:dyDescent="0.4">
      <c r="B220" s="714"/>
      <c r="C220" s="196"/>
      <c r="D220" s="299"/>
      <c r="E220" s="3"/>
      <c r="F220" s="696"/>
      <c r="G220" s="264"/>
      <c r="H220" s="21">
        <v>4</v>
      </c>
      <c r="I220" s="216" t="s">
        <v>61</v>
      </c>
      <c r="J220" s="216" t="s">
        <v>61</v>
      </c>
      <c r="K220" s="217" t="s">
        <v>168</v>
      </c>
      <c r="L220" s="217" t="s">
        <v>168</v>
      </c>
      <c r="M220" s="218"/>
      <c r="N220" s="218"/>
      <c r="O220" s="218"/>
      <c r="P220" s="218"/>
      <c r="Q220" s="218"/>
      <c r="R220" s="218"/>
      <c r="S220" s="218"/>
      <c r="T220" s="219"/>
      <c r="U220" s="198"/>
      <c r="V220" s="696"/>
      <c r="W220" s="264"/>
      <c r="X220" s="21">
        <v>4</v>
      </c>
      <c r="Y220" s="22" t="s">
        <v>80</v>
      </c>
      <c r="Z220" s="23" t="s">
        <v>110</v>
      </c>
      <c r="AA220" s="23" t="s">
        <v>110</v>
      </c>
      <c r="AB220" s="23" t="s">
        <v>110</v>
      </c>
      <c r="AC220" s="24"/>
      <c r="AD220" s="24"/>
      <c r="AE220" s="24"/>
      <c r="AF220" s="24"/>
      <c r="AG220" s="24"/>
      <c r="AH220" s="24"/>
      <c r="AI220" s="24"/>
      <c r="AJ220" s="25"/>
      <c r="AK220" s="299"/>
      <c r="AL220" s="200"/>
    </row>
    <row r="221" spans="2:38" x14ac:dyDescent="0.4">
      <c r="B221" s="714"/>
      <c r="C221" s="196"/>
      <c r="D221" s="299"/>
      <c r="E221" s="3"/>
      <c r="F221" s="696"/>
      <c r="G221" s="264"/>
      <c r="H221" s="21">
        <v>5</v>
      </c>
      <c r="I221" s="216" t="s">
        <v>61</v>
      </c>
      <c r="J221" s="216" t="s">
        <v>61</v>
      </c>
      <c r="K221" s="217" t="s">
        <v>168</v>
      </c>
      <c r="L221" s="217" t="s">
        <v>168</v>
      </c>
      <c r="M221" s="217" t="s">
        <v>168</v>
      </c>
      <c r="N221" s="218"/>
      <c r="O221" s="218"/>
      <c r="P221" s="218"/>
      <c r="Q221" s="218"/>
      <c r="R221" s="218"/>
      <c r="S221" s="218"/>
      <c r="T221" s="219"/>
      <c r="U221" s="198"/>
      <c r="V221" s="696"/>
      <c r="W221" s="264"/>
      <c r="X221" s="21">
        <v>5</v>
      </c>
      <c r="Y221" s="22" t="s">
        <v>80</v>
      </c>
      <c r="Z221" s="23" t="s">
        <v>80</v>
      </c>
      <c r="AA221" s="23" t="s">
        <v>110</v>
      </c>
      <c r="AB221" s="23" t="s">
        <v>110</v>
      </c>
      <c r="AC221" s="23" t="s">
        <v>110</v>
      </c>
      <c r="AD221" s="24"/>
      <c r="AF221" s="24"/>
      <c r="AG221" s="24"/>
      <c r="AH221" s="24"/>
      <c r="AI221" s="24"/>
      <c r="AJ221" s="25"/>
      <c r="AK221" s="299"/>
      <c r="AL221" s="200"/>
    </row>
    <row r="222" spans="2:38" x14ac:dyDescent="0.4">
      <c r="B222" s="714"/>
      <c r="C222" s="196"/>
      <c r="D222" s="299"/>
      <c r="E222" s="3"/>
      <c r="F222" s="696"/>
      <c r="G222" s="264" t="s">
        <v>37</v>
      </c>
      <c r="H222" s="21">
        <v>6</v>
      </c>
      <c r="I222" s="216" t="s">
        <v>61</v>
      </c>
      <c r="J222" s="216" t="s">
        <v>61</v>
      </c>
      <c r="K222" s="217" t="s">
        <v>168</v>
      </c>
      <c r="L222" s="217" t="s">
        <v>168</v>
      </c>
      <c r="M222" s="217" t="s">
        <v>168</v>
      </c>
      <c r="N222" s="217" t="s">
        <v>168</v>
      </c>
      <c r="O222" s="218"/>
      <c r="P222" s="218"/>
      <c r="Q222" s="218"/>
      <c r="R222" s="218"/>
      <c r="S222" s="218"/>
      <c r="T222" s="219"/>
      <c r="U222" s="198"/>
      <c r="V222" s="696"/>
      <c r="W222" s="264" t="s">
        <v>37</v>
      </c>
      <c r="X222" s="21">
        <v>6</v>
      </c>
      <c r="Y222" s="22" t="s">
        <v>80</v>
      </c>
      <c r="Z222" s="23" t="s">
        <v>80</v>
      </c>
      <c r="AA222" s="23" t="s">
        <v>80</v>
      </c>
      <c r="AB222" s="23" t="s">
        <v>110</v>
      </c>
      <c r="AC222" s="23" t="s">
        <v>110</v>
      </c>
      <c r="AD222" s="23" t="s">
        <v>110</v>
      </c>
      <c r="AE222" s="24"/>
      <c r="AF222" s="24"/>
      <c r="AG222" s="24"/>
      <c r="AH222" s="24"/>
      <c r="AI222" s="24"/>
      <c r="AJ222" s="25"/>
      <c r="AK222" s="299"/>
      <c r="AL222" s="200"/>
    </row>
    <row r="223" spans="2:38" x14ac:dyDescent="0.4">
      <c r="B223" s="714"/>
      <c r="C223" s="196"/>
      <c r="D223" s="299"/>
      <c r="E223" s="3"/>
      <c r="F223" s="696"/>
      <c r="G223" s="265" t="str">
        <f>J215</f>
        <v>-</v>
      </c>
      <c r="H223" s="21">
        <v>7</v>
      </c>
      <c r="I223" s="220" t="s">
        <v>36</v>
      </c>
      <c r="J223" s="216" t="s">
        <v>61</v>
      </c>
      <c r="K223" s="217" t="s">
        <v>168</v>
      </c>
      <c r="L223" s="217" t="s">
        <v>168</v>
      </c>
      <c r="M223" s="217" t="s">
        <v>168</v>
      </c>
      <c r="N223" s="217" t="s">
        <v>168</v>
      </c>
      <c r="O223" s="217" t="s">
        <v>168</v>
      </c>
      <c r="P223" s="218"/>
      <c r="Q223" s="218"/>
      <c r="R223" s="218"/>
      <c r="S223" s="218"/>
      <c r="T223" s="219"/>
      <c r="U223" s="198"/>
      <c r="V223" s="696"/>
      <c r="W223" s="265" t="str">
        <f>Z215</f>
        <v>-</v>
      </c>
      <c r="X223" s="21">
        <v>7</v>
      </c>
      <c r="Y223" s="22" t="s">
        <v>80</v>
      </c>
      <c r="Z223" s="23" t="s">
        <v>80</v>
      </c>
      <c r="AA223" s="23" t="s">
        <v>80</v>
      </c>
      <c r="AB223" s="23" t="s">
        <v>80</v>
      </c>
      <c r="AC223" s="23" t="s">
        <v>110</v>
      </c>
      <c r="AD223" s="23" t="s">
        <v>110</v>
      </c>
      <c r="AE223" s="23" t="s">
        <v>110</v>
      </c>
      <c r="AF223" s="24"/>
      <c r="AG223" s="24"/>
      <c r="AH223" s="24"/>
      <c r="AI223" s="24"/>
      <c r="AJ223" s="25"/>
      <c r="AK223" s="299"/>
      <c r="AL223" s="200"/>
    </row>
    <row r="224" spans="2:38" x14ac:dyDescent="0.4">
      <c r="B224" s="714"/>
      <c r="C224" s="196"/>
      <c r="D224" s="299"/>
      <c r="E224" s="3"/>
      <c r="F224" s="696"/>
      <c r="G224" s="264" t="s">
        <v>4</v>
      </c>
      <c r="H224" s="21">
        <v>8</v>
      </c>
      <c r="I224" s="220" t="s">
        <v>36</v>
      </c>
      <c r="J224" s="218" t="s">
        <v>36</v>
      </c>
      <c r="K224" s="217" t="s">
        <v>168</v>
      </c>
      <c r="L224" s="217" t="s">
        <v>168</v>
      </c>
      <c r="M224" s="217" t="s">
        <v>168</v>
      </c>
      <c r="N224" s="217" t="s">
        <v>168</v>
      </c>
      <c r="O224" s="217" t="s">
        <v>168</v>
      </c>
      <c r="P224" s="217" t="s">
        <v>168</v>
      </c>
      <c r="Q224" s="218"/>
      <c r="R224" s="218"/>
      <c r="S224" s="218"/>
      <c r="T224" s="219"/>
      <c r="U224" s="198"/>
      <c r="V224" s="696"/>
      <c r="W224" s="264" t="s">
        <v>4</v>
      </c>
      <c r="X224" s="21">
        <v>8</v>
      </c>
      <c r="Y224" s="22" t="s">
        <v>80</v>
      </c>
      <c r="Z224" s="24" t="s">
        <v>80</v>
      </c>
      <c r="AA224" s="23" t="s">
        <v>80</v>
      </c>
      <c r="AB224" s="23" t="s">
        <v>80</v>
      </c>
      <c r="AC224" s="23" t="s">
        <v>80</v>
      </c>
      <c r="AD224" s="23" t="s">
        <v>110</v>
      </c>
      <c r="AE224" s="23" t="s">
        <v>110</v>
      </c>
      <c r="AF224" s="23" t="s">
        <v>110</v>
      </c>
      <c r="AG224" s="24"/>
      <c r="AH224" s="24"/>
      <c r="AI224" s="24"/>
      <c r="AJ224" s="25"/>
      <c r="AK224" s="299"/>
      <c r="AL224" s="200"/>
    </row>
    <row r="225" spans="2:38" x14ac:dyDescent="0.4">
      <c r="B225" s="714"/>
      <c r="C225" s="196"/>
      <c r="D225" s="299"/>
      <c r="E225" s="3"/>
      <c r="F225" s="696"/>
      <c r="G225" s="264"/>
      <c r="H225" s="21">
        <v>9</v>
      </c>
      <c r="I225" s="220" t="s">
        <v>36</v>
      </c>
      <c r="J225" s="218" t="s">
        <v>36</v>
      </c>
      <c r="K225" s="218" t="s">
        <v>36</v>
      </c>
      <c r="L225" s="217" t="s">
        <v>168</v>
      </c>
      <c r="M225" s="217" t="s">
        <v>168</v>
      </c>
      <c r="N225" s="217" t="s">
        <v>168</v>
      </c>
      <c r="O225" s="217" t="s">
        <v>168</v>
      </c>
      <c r="P225" s="217" t="s">
        <v>168</v>
      </c>
      <c r="Q225" s="217" t="s">
        <v>168</v>
      </c>
      <c r="R225" s="218"/>
      <c r="S225" s="218"/>
      <c r="T225" s="219"/>
      <c r="U225" s="198"/>
      <c r="V225" s="696"/>
      <c r="W225" s="264"/>
      <c r="X225" s="21">
        <v>9</v>
      </c>
      <c r="Y225" s="22" t="s">
        <v>80</v>
      </c>
      <c r="Z225" s="24" t="s">
        <v>80</v>
      </c>
      <c r="AA225" s="24" t="s">
        <v>80</v>
      </c>
      <c r="AB225" s="23" t="s">
        <v>80</v>
      </c>
      <c r="AC225" s="23" t="s">
        <v>80</v>
      </c>
      <c r="AD225" s="23" t="s">
        <v>80</v>
      </c>
      <c r="AE225" s="23" t="s">
        <v>110</v>
      </c>
      <c r="AF225" s="23" t="s">
        <v>110</v>
      </c>
      <c r="AG225" s="23" t="s">
        <v>110</v>
      </c>
      <c r="AH225" s="24"/>
      <c r="AI225" s="24"/>
      <c r="AJ225" s="25"/>
      <c r="AK225" s="299"/>
      <c r="AL225" s="200"/>
    </row>
    <row r="226" spans="2:38" x14ac:dyDescent="0.4">
      <c r="B226" s="714"/>
      <c r="C226" s="196"/>
      <c r="D226" s="299"/>
      <c r="E226" s="3"/>
      <c r="F226" s="696"/>
      <c r="G226" s="264"/>
      <c r="H226" s="21">
        <v>10</v>
      </c>
      <c r="I226" s="220" t="s">
        <v>36</v>
      </c>
      <c r="J226" s="218" t="s">
        <v>36</v>
      </c>
      <c r="K226" s="218" t="s">
        <v>36</v>
      </c>
      <c r="L226" s="218" t="s">
        <v>36</v>
      </c>
      <c r="M226" s="217" t="s">
        <v>168</v>
      </c>
      <c r="N226" s="217" t="s">
        <v>168</v>
      </c>
      <c r="O226" s="217" t="s">
        <v>168</v>
      </c>
      <c r="P226" s="217" t="s">
        <v>168</v>
      </c>
      <c r="Q226" s="217" t="s">
        <v>168</v>
      </c>
      <c r="R226" s="217" t="s">
        <v>168</v>
      </c>
      <c r="S226" s="218"/>
      <c r="T226" s="219"/>
      <c r="U226" s="198"/>
      <c r="V226" s="696"/>
      <c r="W226" s="264"/>
      <c r="X226" s="21">
        <v>10</v>
      </c>
      <c r="Y226" s="22" t="s">
        <v>80</v>
      </c>
      <c r="Z226" s="24" t="s">
        <v>80</v>
      </c>
      <c r="AA226" s="24" t="s">
        <v>80</v>
      </c>
      <c r="AB226" s="24" t="s">
        <v>80</v>
      </c>
      <c r="AC226" s="23" t="s">
        <v>80</v>
      </c>
      <c r="AD226" s="23" t="s">
        <v>80</v>
      </c>
      <c r="AE226" s="23" t="s">
        <v>80</v>
      </c>
      <c r="AF226" s="23" t="s">
        <v>110</v>
      </c>
      <c r="AG226" s="23" t="s">
        <v>110</v>
      </c>
      <c r="AH226" s="23" t="s">
        <v>110</v>
      </c>
      <c r="AI226" s="24"/>
      <c r="AJ226" s="25"/>
      <c r="AK226" s="299"/>
      <c r="AL226" s="200"/>
    </row>
    <row r="227" spans="2:38" x14ac:dyDescent="0.4">
      <c r="B227" s="714"/>
      <c r="C227" s="196"/>
      <c r="D227" s="299"/>
      <c r="E227" s="3"/>
      <c r="F227" s="696"/>
      <c r="G227" s="264"/>
      <c r="H227" s="21">
        <v>11</v>
      </c>
      <c r="I227" s="220" t="s">
        <v>36</v>
      </c>
      <c r="J227" s="218" t="s">
        <v>36</v>
      </c>
      <c r="K227" s="218" t="s">
        <v>36</v>
      </c>
      <c r="L227" s="218" t="s">
        <v>36</v>
      </c>
      <c r="M227" s="218" t="s">
        <v>36</v>
      </c>
      <c r="N227" s="217" t="s">
        <v>168</v>
      </c>
      <c r="O227" s="217" t="s">
        <v>168</v>
      </c>
      <c r="P227" s="217" t="s">
        <v>168</v>
      </c>
      <c r="Q227" s="217" t="s">
        <v>168</v>
      </c>
      <c r="R227" s="217" t="s">
        <v>168</v>
      </c>
      <c r="S227" s="217" t="s">
        <v>168</v>
      </c>
      <c r="T227" s="219"/>
      <c r="U227" s="198"/>
      <c r="V227" s="696"/>
      <c r="W227" s="264"/>
      <c r="X227" s="21">
        <v>11</v>
      </c>
      <c r="Y227" s="22" t="s">
        <v>80</v>
      </c>
      <c r="Z227" s="24" t="s">
        <v>80</v>
      </c>
      <c r="AA227" s="24" t="s">
        <v>80</v>
      </c>
      <c r="AB227" s="24" t="s">
        <v>80</v>
      </c>
      <c r="AC227" s="24" t="s">
        <v>80</v>
      </c>
      <c r="AD227" s="24" t="s">
        <v>80</v>
      </c>
      <c r="AE227" s="24" t="s">
        <v>80</v>
      </c>
      <c r="AF227" s="24" t="s">
        <v>80</v>
      </c>
      <c r="AG227" s="23" t="s">
        <v>110</v>
      </c>
      <c r="AH227" s="23" t="s">
        <v>110</v>
      </c>
      <c r="AI227" s="23" t="s">
        <v>110</v>
      </c>
      <c r="AJ227" s="25"/>
      <c r="AK227" s="299"/>
      <c r="AL227" s="200"/>
    </row>
    <row r="228" spans="2:38" ht="25.5" thickBot="1" x14ac:dyDescent="0.45">
      <c r="B228" s="714"/>
      <c r="C228" s="196"/>
      <c r="D228" s="299"/>
      <c r="E228" s="3"/>
      <c r="F228" s="696"/>
      <c r="G228" s="266"/>
      <c r="H228" s="15">
        <v>12</v>
      </c>
      <c r="I228" s="221" t="s">
        <v>36</v>
      </c>
      <c r="J228" s="222" t="s">
        <v>36</v>
      </c>
      <c r="K228" s="222" t="s">
        <v>36</v>
      </c>
      <c r="L228" s="222" t="s">
        <v>36</v>
      </c>
      <c r="M228" s="222" t="s">
        <v>36</v>
      </c>
      <c r="N228" s="222" t="s">
        <v>36</v>
      </c>
      <c r="O228" s="223" t="s">
        <v>168</v>
      </c>
      <c r="P228" s="223" t="s">
        <v>168</v>
      </c>
      <c r="Q228" s="223" t="s">
        <v>168</v>
      </c>
      <c r="R228" s="223" t="s">
        <v>168</v>
      </c>
      <c r="S228" s="223" t="s">
        <v>168</v>
      </c>
      <c r="T228" s="224" t="s">
        <v>168</v>
      </c>
      <c r="U228" s="198"/>
      <c r="V228" s="696"/>
      <c r="W228" s="266"/>
      <c r="X228" s="15">
        <v>12</v>
      </c>
      <c r="Y228" s="22" t="s">
        <v>80</v>
      </c>
      <c r="Z228" s="28" t="s">
        <v>80</v>
      </c>
      <c r="AA228" s="28" t="s">
        <v>80</v>
      </c>
      <c r="AB228" s="28" t="s">
        <v>80</v>
      </c>
      <c r="AC228" s="28" t="s">
        <v>80</v>
      </c>
      <c r="AD228" s="28" t="s">
        <v>80</v>
      </c>
      <c r="AE228" s="29" t="s">
        <v>80</v>
      </c>
      <c r="AF228" s="29" t="s">
        <v>80</v>
      </c>
      <c r="AG228" s="29" t="s">
        <v>80</v>
      </c>
      <c r="AH228" s="29" t="s">
        <v>110</v>
      </c>
      <c r="AI228" s="29" t="s">
        <v>110</v>
      </c>
      <c r="AJ228" s="30" t="s">
        <v>110</v>
      </c>
      <c r="AK228" s="299"/>
      <c r="AL228" s="200"/>
    </row>
    <row r="229" spans="2:38" x14ac:dyDescent="0.4">
      <c r="B229" s="714"/>
      <c r="C229" s="196"/>
      <c r="D229" s="299"/>
      <c r="E229" s="3"/>
      <c r="F229" s="696"/>
      <c r="G229" s="267"/>
      <c r="H229" s="70">
        <v>1</v>
      </c>
      <c r="I229" s="225" t="s">
        <v>35</v>
      </c>
      <c r="J229" s="214" t="s">
        <v>36</v>
      </c>
      <c r="K229" s="214" t="s">
        <v>36</v>
      </c>
      <c r="L229" s="214" t="s">
        <v>36</v>
      </c>
      <c r="M229" s="214" t="s">
        <v>36</v>
      </c>
      <c r="N229" s="214" t="s">
        <v>36</v>
      </c>
      <c r="O229" s="214" t="s">
        <v>36</v>
      </c>
      <c r="P229" s="226" t="s">
        <v>168</v>
      </c>
      <c r="Q229" s="226" t="s">
        <v>168</v>
      </c>
      <c r="R229" s="226" t="s">
        <v>168</v>
      </c>
      <c r="S229" s="226" t="s">
        <v>168</v>
      </c>
      <c r="T229" s="227" t="s">
        <v>168</v>
      </c>
      <c r="U229" s="198"/>
      <c r="V229" s="696"/>
      <c r="W229" s="267"/>
      <c r="X229" s="16">
        <v>1</v>
      </c>
      <c r="Y229" s="65" t="s">
        <v>80</v>
      </c>
      <c r="Z229" s="18" t="s">
        <v>80</v>
      </c>
      <c r="AA229" s="18" t="s">
        <v>80</v>
      </c>
      <c r="AB229" s="18" t="s">
        <v>80</v>
      </c>
      <c r="AC229" s="18" t="s">
        <v>80</v>
      </c>
      <c r="AD229" s="18" t="s">
        <v>80</v>
      </c>
      <c r="AE229" s="18" t="s">
        <v>80</v>
      </c>
      <c r="AF229" s="32" t="s">
        <v>80</v>
      </c>
      <c r="AG229" s="32" t="s">
        <v>80</v>
      </c>
      <c r="AH229" s="32" t="s">
        <v>80</v>
      </c>
      <c r="AI229" s="32" t="s">
        <v>110</v>
      </c>
      <c r="AJ229" s="33" t="s">
        <v>110</v>
      </c>
      <c r="AK229" s="299"/>
      <c r="AL229" s="200"/>
    </row>
    <row r="230" spans="2:38" x14ac:dyDescent="0.4">
      <c r="B230" s="714"/>
      <c r="C230" s="196"/>
      <c r="D230" s="299"/>
      <c r="E230" s="3"/>
      <c r="F230" s="696"/>
      <c r="G230" s="263"/>
      <c r="H230" s="21">
        <v>2</v>
      </c>
      <c r="I230" s="220" t="s">
        <v>35</v>
      </c>
      <c r="J230" s="218" t="s">
        <v>35</v>
      </c>
      <c r="K230" s="218" t="s">
        <v>36</v>
      </c>
      <c r="L230" s="218" t="s">
        <v>36</v>
      </c>
      <c r="M230" s="218" t="s">
        <v>36</v>
      </c>
      <c r="N230" s="218" t="s">
        <v>36</v>
      </c>
      <c r="O230" s="218" t="s">
        <v>36</v>
      </c>
      <c r="P230" s="218" t="s">
        <v>36</v>
      </c>
      <c r="Q230" s="217" t="s">
        <v>168</v>
      </c>
      <c r="R230" s="217" t="s">
        <v>168</v>
      </c>
      <c r="S230" s="217" t="s">
        <v>168</v>
      </c>
      <c r="T230" s="228" t="s">
        <v>168</v>
      </c>
      <c r="U230" s="198"/>
      <c r="V230" s="696"/>
      <c r="W230" s="263"/>
      <c r="X230" s="21">
        <v>2</v>
      </c>
      <c r="Y230" s="67" t="s">
        <v>80</v>
      </c>
      <c r="Z230" s="24" t="s">
        <v>80</v>
      </c>
      <c r="AA230" s="24" t="s">
        <v>80</v>
      </c>
      <c r="AB230" s="24" t="s">
        <v>80</v>
      </c>
      <c r="AC230" s="24" t="s">
        <v>80</v>
      </c>
      <c r="AD230" s="24" t="s">
        <v>80</v>
      </c>
      <c r="AE230" s="24" t="s">
        <v>80</v>
      </c>
      <c r="AF230" s="24" t="s">
        <v>80</v>
      </c>
      <c r="AG230" s="24" t="s">
        <v>80</v>
      </c>
      <c r="AH230" s="23" t="s">
        <v>80</v>
      </c>
      <c r="AI230" s="23" t="s">
        <v>80</v>
      </c>
      <c r="AJ230" s="34" t="s">
        <v>110</v>
      </c>
      <c r="AK230" s="299"/>
      <c r="AL230" s="200"/>
    </row>
    <row r="231" spans="2:38" x14ac:dyDescent="0.4">
      <c r="B231" s="714"/>
      <c r="C231" s="196"/>
      <c r="D231" s="299"/>
      <c r="E231" s="3"/>
      <c r="F231" s="696"/>
      <c r="G231" s="263"/>
      <c r="H231" s="21">
        <v>3</v>
      </c>
      <c r="I231" s="220" t="s">
        <v>35</v>
      </c>
      <c r="J231" s="218" t="s">
        <v>35</v>
      </c>
      <c r="K231" s="218" t="s">
        <v>35</v>
      </c>
      <c r="L231" s="218" t="s">
        <v>36</v>
      </c>
      <c r="M231" s="218" t="s">
        <v>36</v>
      </c>
      <c r="N231" s="218" t="s">
        <v>36</v>
      </c>
      <c r="O231" s="218" t="s">
        <v>36</v>
      </c>
      <c r="P231" s="218" t="s">
        <v>36</v>
      </c>
      <c r="Q231" s="218" t="s">
        <v>36</v>
      </c>
      <c r="R231" s="217" t="s">
        <v>168</v>
      </c>
      <c r="S231" s="217" t="s">
        <v>168</v>
      </c>
      <c r="T231" s="228" t="s">
        <v>168</v>
      </c>
      <c r="U231" s="198"/>
      <c r="V231" s="696"/>
      <c r="W231" s="263"/>
      <c r="X231" s="21">
        <v>3</v>
      </c>
      <c r="Y231" s="66" t="s">
        <v>80</v>
      </c>
      <c r="Z231" s="24" t="s">
        <v>80</v>
      </c>
      <c r="AA231" s="24" t="s">
        <v>80</v>
      </c>
      <c r="AB231" s="24" t="s">
        <v>80</v>
      </c>
      <c r="AC231" s="24" t="s">
        <v>80</v>
      </c>
      <c r="AD231" s="24" t="s">
        <v>80</v>
      </c>
      <c r="AE231" s="24" t="s">
        <v>80</v>
      </c>
      <c r="AF231" s="24" t="s">
        <v>80</v>
      </c>
      <c r="AG231" s="24" t="s">
        <v>80</v>
      </c>
      <c r="AH231" s="23" t="s">
        <v>80</v>
      </c>
      <c r="AI231" s="23" t="s">
        <v>80</v>
      </c>
      <c r="AJ231" s="34" t="s">
        <v>80</v>
      </c>
      <c r="AK231" s="299"/>
      <c r="AL231" s="200"/>
    </row>
    <row r="232" spans="2:38" x14ac:dyDescent="0.4">
      <c r="B232" s="714"/>
      <c r="C232" s="196"/>
      <c r="D232" s="299"/>
      <c r="E232" s="3"/>
      <c r="F232" s="696"/>
      <c r="G232" s="264"/>
      <c r="H232" s="21">
        <v>4</v>
      </c>
      <c r="I232" s="220"/>
      <c r="J232" s="218"/>
      <c r="K232" s="218"/>
      <c r="L232" s="218"/>
      <c r="M232" s="218" t="s">
        <v>36</v>
      </c>
      <c r="N232" s="218" t="s">
        <v>36</v>
      </c>
      <c r="O232" s="218" t="s">
        <v>36</v>
      </c>
      <c r="P232" s="218" t="s">
        <v>36</v>
      </c>
      <c r="Q232" s="218" t="s">
        <v>36</v>
      </c>
      <c r="R232" s="218" t="s">
        <v>36</v>
      </c>
      <c r="S232" s="217" t="s">
        <v>168</v>
      </c>
      <c r="T232" s="228" t="s">
        <v>168</v>
      </c>
      <c r="U232" s="198"/>
      <c r="V232" s="696"/>
      <c r="W232" s="264"/>
      <c r="X232" s="21">
        <v>4</v>
      </c>
      <c r="Y232" s="26"/>
      <c r="Z232" s="24"/>
      <c r="AA232" s="24"/>
      <c r="AB232" s="24"/>
      <c r="AC232" s="24" t="s">
        <v>80</v>
      </c>
      <c r="AD232" s="24" t="s">
        <v>80</v>
      </c>
      <c r="AE232" s="24" t="s">
        <v>80</v>
      </c>
      <c r="AF232" s="24" t="s">
        <v>80</v>
      </c>
      <c r="AG232" s="24" t="s">
        <v>80</v>
      </c>
      <c r="AH232" s="24" t="s">
        <v>80</v>
      </c>
      <c r="AI232" s="24" t="s">
        <v>80</v>
      </c>
      <c r="AJ232" s="34" t="s">
        <v>80</v>
      </c>
      <c r="AK232" s="299"/>
      <c r="AL232" s="200"/>
    </row>
    <row r="233" spans="2:38" x14ac:dyDescent="0.4">
      <c r="B233" s="714"/>
      <c r="C233" s="196"/>
      <c r="D233" s="299"/>
      <c r="E233" s="3"/>
      <c r="F233" s="696"/>
      <c r="G233" s="264" t="s">
        <v>37</v>
      </c>
      <c r="H233" s="21">
        <v>5</v>
      </c>
      <c r="I233" s="220"/>
      <c r="J233" s="218"/>
      <c r="K233" s="218"/>
      <c r="L233" s="218"/>
      <c r="M233" s="218" t="s">
        <v>35</v>
      </c>
      <c r="N233" s="218" t="s">
        <v>36</v>
      </c>
      <c r="O233" s="218" t="s">
        <v>36</v>
      </c>
      <c r="P233" s="218" t="s">
        <v>36</v>
      </c>
      <c r="Q233" s="218" t="s">
        <v>36</v>
      </c>
      <c r="R233" s="218" t="s">
        <v>36</v>
      </c>
      <c r="S233" s="218" t="s">
        <v>36</v>
      </c>
      <c r="T233" s="228" t="s">
        <v>168</v>
      </c>
      <c r="U233" s="198"/>
      <c r="V233" s="696"/>
      <c r="W233" s="264" t="s">
        <v>37</v>
      </c>
      <c r="X233" s="21">
        <v>5</v>
      </c>
      <c r="Y233" s="26"/>
      <c r="Z233" s="24"/>
      <c r="AA233" s="24"/>
      <c r="AB233" s="24"/>
      <c r="AC233" s="24" t="s">
        <v>80</v>
      </c>
      <c r="AD233" s="24" t="s">
        <v>80</v>
      </c>
      <c r="AE233" s="24" t="s">
        <v>80</v>
      </c>
      <c r="AF233" s="24" t="s">
        <v>80</v>
      </c>
      <c r="AG233" s="24" t="s">
        <v>80</v>
      </c>
      <c r="AH233" s="24" t="s">
        <v>80</v>
      </c>
      <c r="AI233" s="24" t="s">
        <v>80</v>
      </c>
      <c r="AJ233" s="25" t="s">
        <v>80</v>
      </c>
      <c r="AK233" s="299"/>
      <c r="AL233" s="200"/>
    </row>
    <row r="234" spans="2:38" x14ac:dyDescent="0.4">
      <c r="B234" s="714"/>
      <c r="C234" s="196"/>
      <c r="D234" s="299"/>
      <c r="E234" s="3"/>
      <c r="F234" s="696"/>
      <c r="G234" s="264" t="str">
        <f>IF(G223="-","-",G223+1)</f>
        <v>-</v>
      </c>
      <c r="H234" s="21">
        <v>6</v>
      </c>
      <c r="I234" s="220"/>
      <c r="J234" s="218"/>
      <c r="K234" s="218"/>
      <c r="L234" s="218"/>
      <c r="M234" s="218" t="s">
        <v>35</v>
      </c>
      <c r="N234" s="218" t="s">
        <v>35</v>
      </c>
      <c r="O234" s="218" t="s">
        <v>36</v>
      </c>
      <c r="P234" s="218" t="s">
        <v>36</v>
      </c>
      <c r="Q234" s="218" t="s">
        <v>36</v>
      </c>
      <c r="R234" s="218" t="s">
        <v>36</v>
      </c>
      <c r="S234" s="218" t="s">
        <v>36</v>
      </c>
      <c r="T234" s="294" t="s">
        <v>36</v>
      </c>
      <c r="U234" s="198"/>
      <c r="V234" s="696"/>
      <c r="W234" s="264" t="str">
        <f>IF(W223="-","-",W223+1)</f>
        <v>-</v>
      </c>
      <c r="X234" s="21">
        <v>6</v>
      </c>
      <c r="Y234" s="26"/>
      <c r="Z234" s="24"/>
      <c r="AA234" s="24"/>
      <c r="AB234" s="24"/>
      <c r="AC234" s="24" t="s">
        <v>80</v>
      </c>
      <c r="AD234" s="24" t="s">
        <v>80</v>
      </c>
      <c r="AE234" s="24" t="s">
        <v>80</v>
      </c>
      <c r="AF234" s="24" t="s">
        <v>80</v>
      </c>
      <c r="AG234" s="24" t="s">
        <v>80</v>
      </c>
      <c r="AH234" s="24" t="s">
        <v>80</v>
      </c>
      <c r="AI234" s="24" t="s">
        <v>80</v>
      </c>
      <c r="AJ234" s="25" t="s">
        <v>80</v>
      </c>
      <c r="AK234" s="299"/>
      <c r="AL234" s="200"/>
    </row>
    <row r="235" spans="2:38" x14ac:dyDescent="0.4">
      <c r="B235" s="714"/>
      <c r="C235" s="196"/>
      <c r="D235" s="299"/>
      <c r="E235" s="3"/>
      <c r="F235" s="696"/>
      <c r="G235" s="264" t="s">
        <v>4</v>
      </c>
      <c r="H235" s="21">
        <v>7</v>
      </c>
      <c r="I235" s="220"/>
      <c r="J235" s="218"/>
      <c r="K235" s="218"/>
      <c r="L235" s="218"/>
      <c r="M235" s="218" t="s">
        <v>35</v>
      </c>
      <c r="N235" s="218" t="s">
        <v>35</v>
      </c>
      <c r="O235" s="218" t="s">
        <v>35</v>
      </c>
      <c r="P235" s="218" t="s">
        <v>36</v>
      </c>
      <c r="Q235" s="218" t="s">
        <v>36</v>
      </c>
      <c r="R235" s="218" t="s">
        <v>36</v>
      </c>
      <c r="S235" s="218" t="s">
        <v>36</v>
      </c>
      <c r="T235" s="219" t="s">
        <v>36</v>
      </c>
      <c r="U235" s="198"/>
      <c r="V235" s="696"/>
      <c r="W235" s="264" t="s">
        <v>4</v>
      </c>
      <c r="X235" s="21">
        <v>7</v>
      </c>
      <c r="Y235" s="26"/>
      <c r="Z235" s="24"/>
      <c r="AA235" s="24"/>
      <c r="AB235" s="24"/>
      <c r="AC235" s="24" t="s">
        <v>80</v>
      </c>
      <c r="AD235" s="24" t="s">
        <v>80</v>
      </c>
      <c r="AE235" s="24" t="s">
        <v>80</v>
      </c>
      <c r="AF235" s="24" t="s">
        <v>80</v>
      </c>
      <c r="AG235" s="24" t="s">
        <v>80</v>
      </c>
      <c r="AH235" s="24" t="s">
        <v>80</v>
      </c>
      <c r="AI235" s="24" t="s">
        <v>80</v>
      </c>
      <c r="AJ235" s="25" t="s">
        <v>80</v>
      </c>
      <c r="AK235" s="299"/>
      <c r="AL235" s="200"/>
    </row>
    <row r="236" spans="2:38" x14ac:dyDescent="0.4">
      <c r="B236" s="714"/>
      <c r="C236" s="196"/>
      <c r="D236" s="299"/>
      <c r="E236" s="3"/>
      <c r="F236" s="696"/>
      <c r="G236" s="264"/>
      <c r="H236" s="21">
        <v>8</v>
      </c>
      <c r="I236" s="220"/>
      <c r="J236" s="218"/>
      <c r="K236" s="218"/>
      <c r="L236" s="218"/>
      <c r="M236" s="218" t="s">
        <v>35</v>
      </c>
      <c r="N236" s="218" t="s">
        <v>35</v>
      </c>
      <c r="O236" s="218" t="s">
        <v>35</v>
      </c>
      <c r="P236" s="218" t="s">
        <v>35</v>
      </c>
      <c r="Q236" s="218" t="s">
        <v>36</v>
      </c>
      <c r="R236" s="218" t="s">
        <v>36</v>
      </c>
      <c r="S236" s="218" t="s">
        <v>36</v>
      </c>
      <c r="T236" s="219" t="s">
        <v>36</v>
      </c>
      <c r="U236" s="198"/>
      <c r="V236" s="696"/>
      <c r="W236" s="264"/>
      <c r="X236" s="21">
        <v>8</v>
      </c>
      <c r="Y236" s="26"/>
      <c r="Z236" s="24"/>
      <c r="AA236" s="24"/>
      <c r="AB236" s="24"/>
      <c r="AC236" s="24" t="s">
        <v>80</v>
      </c>
      <c r="AD236" s="24" t="s">
        <v>80</v>
      </c>
      <c r="AE236" s="24" t="s">
        <v>80</v>
      </c>
      <c r="AF236" s="24" t="s">
        <v>80</v>
      </c>
      <c r="AG236" s="24" t="s">
        <v>80</v>
      </c>
      <c r="AH236" s="24" t="s">
        <v>80</v>
      </c>
      <c r="AI236" s="24" t="s">
        <v>80</v>
      </c>
      <c r="AJ236" s="25" t="s">
        <v>80</v>
      </c>
      <c r="AK236" s="299"/>
      <c r="AL236" s="200"/>
    </row>
    <row r="237" spans="2:38" x14ac:dyDescent="0.4">
      <c r="B237" s="714"/>
      <c r="C237" s="196"/>
      <c r="D237" s="299"/>
      <c r="E237" s="3"/>
      <c r="F237" s="696"/>
      <c r="G237" s="264"/>
      <c r="H237" s="21">
        <v>9</v>
      </c>
      <c r="I237" s="220"/>
      <c r="J237" s="218"/>
      <c r="K237" s="218"/>
      <c r="L237" s="218"/>
      <c r="M237" s="218" t="s">
        <v>35</v>
      </c>
      <c r="N237" s="218" t="s">
        <v>35</v>
      </c>
      <c r="O237" s="218" t="s">
        <v>35</v>
      </c>
      <c r="P237" s="218" t="s">
        <v>35</v>
      </c>
      <c r="Q237" s="218" t="s">
        <v>35</v>
      </c>
      <c r="R237" s="218" t="s">
        <v>36</v>
      </c>
      <c r="S237" s="218" t="s">
        <v>36</v>
      </c>
      <c r="T237" s="219" t="s">
        <v>36</v>
      </c>
      <c r="U237" s="198"/>
      <c r="V237" s="696"/>
      <c r="W237" s="264"/>
      <c r="X237" s="21">
        <v>9</v>
      </c>
      <c r="Y237" s="26"/>
      <c r="Z237" s="24"/>
      <c r="AA237" s="24"/>
      <c r="AB237" s="24"/>
      <c r="AC237" s="24" t="s">
        <v>80</v>
      </c>
      <c r="AD237" s="24" t="s">
        <v>80</v>
      </c>
      <c r="AE237" s="24" t="s">
        <v>80</v>
      </c>
      <c r="AF237" s="24" t="s">
        <v>80</v>
      </c>
      <c r="AG237" s="24" t="s">
        <v>80</v>
      </c>
      <c r="AH237" s="24" t="s">
        <v>80</v>
      </c>
      <c r="AI237" s="24" t="s">
        <v>80</v>
      </c>
      <c r="AJ237" s="25" t="s">
        <v>80</v>
      </c>
      <c r="AK237" s="299"/>
      <c r="AL237" s="200"/>
    </row>
    <row r="238" spans="2:38" x14ac:dyDescent="0.4">
      <c r="B238" s="714"/>
      <c r="C238" s="196"/>
      <c r="D238" s="299"/>
      <c r="E238" s="3"/>
      <c r="F238" s="696"/>
      <c r="G238" s="264"/>
      <c r="H238" s="21">
        <v>10</v>
      </c>
      <c r="I238" s="220"/>
      <c r="J238" s="218"/>
      <c r="K238" s="218"/>
      <c r="L238" s="218"/>
      <c r="M238" s="218" t="s">
        <v>35</v>
      </c>
      <c r="N238" s="218" t="s">
        <v>35</v>
      </c>
      <c r="O238" s="218" t="s">
        <v>35</v>
      </c>
      <c r="P238" s="218" t="s">
        <v>35</v>
      </c>
      <c r="Q238" s="218" t="s">
        <v>35</v>
      </c>
      <c r="R238" s="218" t="s">
        <v>35</v>
      </c>
      <c r="S238" s="218" t="s">
        <v>36</v>
      </c>
      <c r="T238" s="219" t="s">
        <v>36</v>
      </c>
      <c r="U238" s="198"/>
      <c r="V238" s="696"/>
      <c r="W238" s="264"/>
      <c r="X238" s="21">
        <v>10</v>
      </c>
      <c r="Y238" s="26"/>
      <c r="Z238" s="24"/>
      <c r="AA238" s="24"/>
      <c r="AB238" s="24"/>
      <c r="AC238" s="24" t="s">
        <v>80</v>
      </c>
      <c r="AD238" s="24" t="s">
        <v>80</v>
      </c>
      <c r="AE238" s="24" t="s">
        <v>80</v>
      </c>
      <c r="AF238" s="24" t="s">
        <v>80</v>
      </c>
      <c r="AG238" s="24" t="s">
        <v>80</v>
      </c>
      <c r="AH238" s="24" t="s">
        <v>80</v>
      </c>
      <c r="AI238" s="24" t="s">
        <v>80</v>
      </c>
      <c r="AJ238" s="25" t="s">
        <v>80</v>
      </c>
      <c r="AK238" s="299"/>
      <c r="AL238" s="200"/>
    </row>
    <row r="239" spans="2:38" x14ac:dyDescent="0.4">
      <c r="B239" s="714"/>
      <c r="C239" s="196"/>
      <c r="D239" s="299"/>
      <c r="E239" s="3"/>
      <c r="F239" s="696"/>
      <c r="G239" s="264"/>
      <c r="H239" s="21">
        <v>11</v>
      </c>
      <c r="I239" s="220"/>
      <c r="J239" s="218"/>
      <c r="K239" s="218"/>
      <c r="L239" s="218"/>
      <c r="M239" s="218" t="s">
        <v>35</v>
      </c>
      <c r="N239" s="218" t="s">
        <v>35</v>
      </c>
      <c r="O239" s="218" t="s">
        <v>35</v>
      </c>
      <c r="P239" s="218" t="s">
        <v>35</v>
      </c>
      <c r="Q239" s="218" t="s">
        <v>35</v>
      </c>
      <c r="R239" s="218" t="s">
        <v>35</v>
      </c>
      <c r="S239" s="218" t="s">
        <v>35</v>
      </c>
      <c r="T239" s="219" t="s">
        <v>36</v>
      </c>
      <c r="U239" s="198"/>
      <c r="V239" s="696"/>
      <c r="W239" s="264"/>
      <c r="X239" s="21">
        <v>11</v>
      </c>
      <c r="Y239" s="26"/>
      <c r="Z239" s="24"/>
      <c r="AA239" s="24"/>
      <c r="AB239" s="24"/>
      <c r="AC239" s="24" t="s">
        <v>80</v>
      </c>
      <c r="AD239" s="24" t="s">
        <v>80</v>
      </c>
      <c r="AE239" s="24" t="s">
        <v>80</v>
      </c>
      <c r="AF239" s="24" t="s">
        <v>80</v>
      </c>
      <c r="AG239" s="24" t="s">
        <v>80</v>
      </c>
      <c r="AH239" s="24" t="s">
        <v>80</v>
      </c>
      <c r="AI239" s="24" t="s">
        <v>80</v>
      </c>
      <c r="AJ239" s="25" t="s">
        <v>80</v>
      </c>
      <c r="AK239" s="299"/>
      <c r="AL239" s="200"/>
    </row>
    <row r="240" spans="2:38" ht="25.5" thickBot="1" x14ac:dyDescent="0.45">
      <c r="B240" s="714"/>
      <c r="C240" s="196"/>
      <c r="D240" s="299"/>
      <c r="E240" s="3"/>
      <c r="F240" s="696"/>
      <c r="G240" s="266"/>
      <c r="H240" s="15">
        <v>12</v>
      </c>
      <c r="I240" s="221"/>
      <c r="J240" s="222"/>
      <c r="K240" s="222"/>
      <c r="L240" s="222"/>
      <c r="M240" s="222" t="s">
        <v>35</v>
      </c>
      <c r="N240" s="222" t="s">
        <v>35</v>
      </c>
      <c r="O240" s="222" t="s">
        <v>35</v>
      </c>
      <c r="P240" s="222" t="s">
        <v>35</v>
      </c>
      <c r="Q240" s="222" t="s">
        <v>35</v>
      </c>
      <c r="R240" s="222" t="s">
        <v>35</v>
      </c>
      <c r="S240" s="222" t="s">
        <v>35</v>
      </c>
      <c r="T240" s="229" t="s">
        <v>35</v>
      </c>
      <c r="U240" s="198"/>
      <c r="V240" s="696"/>
      <c r="W240" s="266"/>
      <c r="X240" s="15">
        <v>12</v>
      </c>
      <c r="Y240" s="27"/>
      <c r="Z240" s="28"/>
      <c r="AA240" s="28"/>
      <c r="AB240" s="28"/>
      <c r="AC240" s="28" t="s">
        <v>80</v>
      </c>
      <c r="AD240" s="28" t="s">
        <v>80</v>
      </c>
      <c r="AE240" s="28" t="s">
        <v>80</v>
      </c>
      <c r="AF240" s="28" t="s">
        <v>80</v>
      </c>
      <c r="AG240" s="28" t="s">
        <v>80</v>
      </c>
      <c r="AH240" s="28" t="s">
        <v>80</v>
      </c>
      <c r="AI240" s="28" t="s">
        <v>80</v>
      </c>
      <c r="AJ240" s="35" t="s">
        <v>80</v>
      </c>
      <c r="AK240" s="299"/>
      <c r="AL240" s="200"/>
    </row>
    <row r="241" spans="2:38" x14ac:dyDescent="0.4">
      <c r="B241" s="714"/>
      <c r="C241" s="196"/>
      <c r="D241" s="299"/>
      <c r="E241" s="3"/>
      <c r="F241" s="696"/>
      <c r="G241" s="267" t="s">
        <v>37</v>
      </c>
      <c r="H241" s="16">
        <v>1</v>
      </c>
      <c r="I241" s="225"/>
      <c r="J241" s="214"/>
      <c r="K241" s="214"/>
      <c r="L241" s="214"/>
      <c r="M241" s="214" t="s">
        <v>35</v>
      </c>
      <c r="N241" s="214" t="s">
        <v>35</v>
      </c>
      <c r="O241" s="214" t="s">
        <v>35</v>
      </c>
      <c r="P241" s="214" t="s">
        <v>35</v>
      </c>
      <c r="Q241" s="214" t="s">
        <v>35</v>
      </c>
      <c r="R241" s="214" t="s">
        <v>35</v>
      </c>
      <c r="S241" s="214" t="s">
        <v>35</v>
      </c>
      <c r="T241" s="215" t="s">
        <v>35</v>
      </c>
      <c r="U241" s="198"/>
      <c r="V241" s="696"/>
      <c r="W241" s="267" t="s">
        <v>37</v>
      </c>
      <c r="X241" s="16">
        <v>1</v>
      </c>
      <c r="Y241" s="31"/>
      <c r="Z241" s="18"/>
      <c r="AA241" s="18"/>
      <c r="AB241" s="18"/>
      <c r="AC241" s="18" t="s">
        <v>80</v>
      </c>
      <c r="AD241" s="18" t="s">
        <v>80</v>
      </c>
      <c r="AE241" s="18" t="s">
        <v>80</v>
      </c>
      <c r="AF241" s="18" t="s">
        <v>80</v>
      </c>
      <c r="AG241" s="18" t="s">
        <v>80</v>
      </c>
      <c r="AH241" s="18" t="s">
        <v>80</v>
      </c>
      <c r="AI241" s="18" t="s">
        <v>80</v>
      </c>
      <c r="AJ241" s="19" t="s">
        <v>80</v>
      </c>
      <c r="AK241" s="299"/>
      <c r="AL241" s="200"/>
    </row>
    <row r="242" spans="2:38" x14ac:dyDescent="0.4">
      <c r="B242" s="714"/>
      <c r="C242" s="196"/>
      <c r="D242" s="299"/>
      <c r="E242" s="3"/>
      <c r="F242" s="696"/>
      <c r="G242" s="264" t="str">
        <f>IF(G234="-","-",G234+1)</f>
        <v>-</v>
      </c>
      <c r="H242" s="21">
        <v>2</v>
      </c>
      <c r="I242" s="220"/>
      <c r="J242" s="218"/>
      <c r="K242" s="218"/>
      <c r="L242" s="218"/>
      <c r="M242" s="218" t="s">
        <v>35</v>
      </c>
      <c r="N242" s="218" t="s">
        <v>35</v>
      </c>
      <c r="O242" s="218" t="s">
        <v>35</v>
      </c>
      <c r="P242" s="218" t="s">
        <v>35</v>
      </c>
      <c r="Q242" s="218" t="s">
        <v>35</v>
      </c>
      <c r="R242" s="218" t="s">
        <v>35</v>
      </c>
      <c r="S242" s="218" t="s">
        <v>35</v>
      </c>
      <c r="T242" s="219" t="s">
        <v>35</v>
      </c>
      <c r="U242" s="198"/>
      <c r="V242" s="696"/>
      <c r="W242" s="264" t="str">
        <f>IF(W234="-","-",W234+1)</f>
        <v>-</v>
      </c>
      <c r="X242" s="21">
        <v>2</v>
      </c>
      <c r="Y242" s="26"/>
      <c r="Z242" s="24"/>
      <c r="AA242" s="24"/>
      <c r="AB242" s="24"/>
      <c r="AC242" s="24" t="s">
        <v>80</v>
      </c>
      <c r="AD242" s="24" t="s">
        <v>80</v>
      </c>
      <c r="AE242" s="24" t="s">
        <v>80</v>
      </c>
      <c r="AF242" s="24" t="s">
        <v>80</v>
      </c>
      <c r="AG242" s="24" t="s">
        <v>80</v>
      </c>
      <c r="AH242" s="24" t="s">
        <v>80</v>
      </c>
      <c r="AI242" s="24" t="s">
        <v>80</v>
      </c>
      <c r="AJ242" s="25" t="s">
        <v>80</v>
      </c>
      <c r="AK242" s="299"/>
      <c r="AL242" s="200"/>
    </row>
    <row r="243" spans="2:38" ht="25.5" thickBot="1" x14ac:dyDescent="0.45">
      <c r="B243" s="715"/>
      <c r="C243" s="202"/>
      <c r="D243" s="302"/>
      <c r="E243" s="4"/>
      <c r="F243" s="697"/>
      <c r="G243" s="266" t="s">
        <v>4</v>
      </c>
      <c r="H243" s="15">
        <v>3</v>
      </c>
      <c r="I243" s="221"/>
      <c r="J243" s="222"/>
      <c r="K243" s="222"/>
      <c r="L243" s="222"/>
      <c r="M243" s="222" t="s">
        <v>35</v>
      </c>
      <c r="N243" s="222" t="s">
        <v>35</v>
      </c>
      <c r="O243" s="222" t="s">
        <v>35</v>
      </c>
      <c r="P243" s="222" t="s">
        <v>35</v>
      </c>
      <c r="Q243" s="222" t="s">
        <v>35</v>
      </c>
      <c r="R243" s="222" t="s">
        <v>35</v>
      </c>
      <c r="S243" s="222" t="s">
        <v>35</v>
      </c>
      <c r="T243" s="229" t="s">
        <v>35</v>
      </c>
      <c r="U243" s="203"/>
      <c r="V243" s="697"/>
      <c r="W243" s="266" t="s">
        <v>4</v>
      </c>
      <c r="X243" s="15">
        <v>3</v>
      </c>
      <c r="Y243" s="27"/>
      <c r="Z243" s="28"/>
      <c r="AA243" s="28"/>
      <c r="AB243" s="28"/>
      <c r="AC243" s="28" t="s">
        <v>80</v>
      </c>
      <c r="AD243" s="28" t="s">
        <v>80</v>
      </c>
      <c r="AE243" s="28" t="s">
        <v>80</v>
      </c>
      <c r="AF243" s="28" t="s">
        <v>80</v>
      </c>
      <c r="AG243" s="28" t="s">
        <v>80</v>
      </c>
      <c r="AH243" s="28" t="s">
        <v>80</v>
      </c>
      <c r="AI243" s="28" t="s">
        <v>80</v>
      </c>
      <c r="AJ243" s="35" t="s">
        <v>80</v>
      </c>
      <c r="AK243" s="302"/>
      <c r="AL243" s="204"/>
    </row>
    <row r="244" spans="2:38" ht="25.5" thickBot="1" x14ac:dyDescent="0.45">
      <c r="B244" s="240"/>
      <c r="C244" s="196"/>
      <c r="D244" s="302"/>
      <c r="E244" s="3"/>
      <c r="F244" s="254"/>
      <c r="G244" s="255"/>
      <c r="H244" s="201"/>
      <c r="I244" s="256"/>
      <c r="J244" s="256"/>
      <c r="K244" s="256"/>
      <c r="L244" s="256"/>
      <c r="M244" s="256"/>
      <c r="N244" s="256"/>
      <c r="O244" s="256"/>
      <c r="P244" s="256"/>
      <c r="Q244" s="256"/>
      <c r="R244" s="256"/>
      <c r="S244" s="256"/>
      <c r="T244" s="256"/>
      <c r="U244" s="198"/>
      <c r="V244" s="254"/>
      <c r="W244" s="255"/>
      <c r="X244" s="201"/>
      <c r="Y244" s="257"/>
      <c r="Z244" s="257"/>
      <c r="AA244" s="257"/>
      <c r="AB244" s="257"/>
      <c r="AC244" s="257"/>
      <c r="AD244" s="257"/>
      <c r="AE244" s="257"/>
      <c r="AF244" s="257"/>
      <c r="AG244" s="257"/>
      <c r="AH244" s="257"/>
      <c r="AI244" s="257"/>
      <c r="AJ244" s="257"/>
      <c r="AK244" s="299"/>
      <c r="AL244" s="200"/>
    </row>
    <row r="245" spans="2:38" ht="19.5" customHeight="1" thickBot="1" x14ac:dyDescent="0.45">
      <c r="B245" s="713" t="s">
        <v>175</v>
      </c>
      <c r="C245" s="193"/>
      <c r="D245" s="212" t="s">
        <v>160</v>
      </c>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194"/>
      <c r="AE245" s="194"/>
      <c r="AF245" s="194"/>
      <c r="AG245" s="194"/>
      <c r="AH245" s="194"/>
      <c r="AI245" s="194"/>
      <c r="AJ245" s="194"/>
      <c r="AK245" s="305"/>
      <c r="AL245" s="195"/>
    </row>
    <row r="246" spans="2:38" ht="45.75" customHeight="1" thickBot="1" x14ac:dyDescent="0.45">
      <c r="B246" s="714"/>
      <c r="C246" s="196"/>
      <c r="D246" s="297"/>
      <c r="E246" s="197"/>
      <c r="F246" s="701" t="s">
        <v>169</v>
      </c>
      <c r="G246" s="702"/>
      <c r="H246" s="702"/>
      <c r="I246" s="702"/>
      <c r="J246" s="702"/>
      <c r="K246" s="702"/>
      <c r="L246" s="716"/>
      <c r="M246" s="76" t="s">
        <v>37</v>
      </c>
      <c r="N246" s="75"/>
      <c r="O246" s="77" t="s">
        <v>4</v>
      </c>
      <c r="P246" s="75"/>
      <c r="Q246" s="78" t="s">
        <v>39</v>
      </c>
      <c r="R246" s="3"/>
      <c r="S246" s="3"/>
      <c r="T246" s="3"/>
      <c r="U246" s="198"/>
      <c r="V246" s="698" t="s">
        <v>113</v>
      </c>
      <c r="W246" s="699"/>
      <c r="X246" s="699"/>
      <c r="Y246" s="699"/>
      <c r="Z246" s="699"/>
      <c r="AA246" s="700"/>
      <c r="AB246" s="76" t="s">
        <v>37</v>
      </c>
      <c r="AC246" s="75"/>
      <c r="AD246" s="77" t="s">
        <v>4</v>
      </c>
      <c r="AE246" s="75"/>
      <c r="AF246" s="78" t="s">
        <v>39</v>
      </c>
      <c r="AG246" s="3"/>
      <c r="AH246" s="3"/>
      <c r="AI246" s="3"/>
      <c r="AJ246" s="198"/>
      <c r="AK246" s="306"/>
      <c r="AL246" s="199"/>
    </row>
    <row r="247" spans="2:38" ht="45.75" customHeight="1" thickBot="1" x14ac:dyDescent="0.45">
      <c r="B247" s="714"/>
      <c r="C247" s="196"/>
      <c r="D247" s="298" t="str">
        <f>IF(D246="","",INDEX('※削除不可（９データ）'!$B$3:$B$37,MATCH(D246,'※削除不可（９データ）'!$A$3:$A$37,1)))</f>
        <v/>
      </c>
      <c r="E247" s="197"/>
      <c r="F247" s="701" t="s">
        <v>197</v>
      </c>
      <c r="G247" s="702"/>
      <c r="H247" s="702"/>
      <c r="I247" s="702"/>
      <c r="J247" s="702"/>
      <c r="K247" s="702"/>
      <c r="L247" s="703"/>
      <c r="M247" s="75"/>
      <c r="N247" s="273" t="s">
        <v>112</v>
      </c>
      <c r="O247" s="710" t="str">
        <f>IF(M247="","-",IF(M247=D250,"〇","増加"))</f>
        <v>-</v>
      </c>
      <c r="P247" s="711"/>
      <c r="Q247" s="712"/>
      <c r="R247" s="3"/>
      <c r="S247" s="3"/>
      <c r="T247" s="3"/>
      <c r="U247" s="198"/>
      <c r="V247" s="698" t="s">
        <v>200</v>
      </c>
      <c r="W247" s="699"/>
      <c r="X247" s="699"/>
      <c r="Y247" s="699"/>
      <c r="Z247" s="699"/>
      <c r="AA247" s="700"/>
      <c r="AB247" s="75"/>
      <c r="AC247" s="273" t="s">
        <v>112</v>
      </c>
      <c r="AD247" s="710" t="str">
        <f>IF(AB247="","-",IF(AB247=D250,"〇","×"))</f>
        <v>-</v>
      </c>
      <c r="AE247" s="711"/>
      <c r="AF247" s="712"/>
      <c r="AG247" s="3"/>
      <c r="AH247" s="3"/>
      <c r="AI247" s="3"/>
      <c r="AJ247" s="198"/>
      <c r="AK247" s="306"/>
      <c r="AL247" s="199"/>
    </row>
    <row r="248" spans="2:38" ht="25.5" thickBot="1" x14ac:dyDescent="0.45">
      <c r="B248" s="714"/>
      <c r="C248" s="196"/>
      <c r="D248" s="299"/>
      <c r="E248" s="3"/>
      <c r="F248" s="81"/>
      <c r="G248" s="81"/>
      <c r="H248" s="3"/>
      <c r="I248" s="3"/>
      <c r="J248" s="3"/>
      <c r="K248" s="3"/>
      <c r="L248" s="3"/>
      <c r="M248" s="3"/>
      <c r="N248" s="3"/>
      <c r="O248" s="3"/>
      <c r="P248" s="3"/>
      <c r="Q248" s="3"/>
      <c r="R248" s="3"/>
      <c r="S248" s="3"/>
      <c r="T248" s="3"/>
      <c r="U248" s="3"/>
      <c r="V248" s="81"/>
      <c r="W248" s="81"/>
      <c r="X248" s="3"/>
      <c r="Y248" s="3"/>
      <c r="Z248" s="3"/>
      <c r="AA248" s="3"/>
      <c r="AB248" s="3"/>
      <c r="AC248" s="3"/>
      <c r="AD248" s="3"/>
      <c r="AE248" s="3"/>
      <c r="AF248" s="3"/>
      <c r="AG248" s="3"/>
      <c r="AH248" s="3"/>
      <c r="AI248" s="3"/>
      <c r="AJ248" s="3"/>
      <c r="AK248" s="299"/>
      <c r="AL248" s="200"/>
    </row>
    <row r="249" spans="2:38" x14ac:dyDescent="0.4">
      <c r="B249" s="714"/>
      <c r="C249" s="196"/>
      <c r="D249" s="300" t="s">
        <v>105</v>
      </c>
      <c r="E249" s="3"/>
      <c r="F249" s="704"/>
      <c r="G249" s="705"/>
      <c r="H249" s="706"/>
      <c r="I249" s="71" t="s">
        <v>3</v>
      </c>
      <c r="J249" s="72" t="str">
        <f>IF($N246="","-",$N246)</f>
        <v>-</v>
      </c>
      <c r="K249" s="71" t="s">
        <v>4</v>
      </c>
      <c r="L249" s="692" t="s">
        <v>111</v>
      </c>
      <c r="M249" s="692"/>
      <c r="N249" s="692"/>
      <c r="O249" s="692"/>
      <c r="P249" s="692"/>
      <c r="Q249" s="692"/>
      <c r="R249" s="692"/>
      <c r="S249" s="692"/>
      <c r="T249" s="693"/>
      <c r="U249" s="198"/>
      <c r="V249" s="704"/>
      <c r="W249" s="705"/>
      <c r="X249" s="706"/>
      <c r="Y249" s="71" t="s">
        <v>3</v>
      </c>
      <c r="Z249" s="72" t="str">
        <f>IF($AC246="","-",$AC246)</f>
        <v>-</v>
      </c>
      <c r="AA249" s="71" t="s">
        <v>4</v>
      </c>
      <c r="AB249" s="692" t="s">
        <v>79</v>
      </c>
      <c r="AC249" s="692"/>
      <c r="AD249" s="692"/>
      <c r="AE249" s="692"/>
      <c r="AF249" s="692"/>
      <c r="AG249" s="692"/>
      <c r="AH249" s="692"/>
      <c r="AI249" s="692"/>
      <c r="AJ249" s="693"/>
      <c r="AK249" s="299"/>
      <c r="AL249" s="200"/>
    </row>
    <row r="250" spans="2:38" ht="30" thickBot="1" x14ac:dyDescent="0.45">
      <c r="B250" s="714"/>
      <c r="C250" s="196"/>
      <c r="D250" s="301" t="str">
        <f>IF(D246="","",INDEX('※削除不可（９データ）'!$C$3:$C$37,MATCH(D246,'※削除不可（９データ）'!$A$3:$A$31,1)))</f>
        <v/>
      </c>
      <c r="E250" s="3"/>
      <c r="F250" s="694"/>
      <c r="G250" s="695"/>
      <c r="H250" s="86" t="s">
        <v>38</v>
      </c>
      <c r="I250" s="82">
        <v>1</v>
      </c>
      <c r="J250" s="83">
        <v>2</v>
      </c>
      <c r="K250" s="84">
        <v>3</v>
      </c>
      <c r="L250" s="84">
        <v>4</v>
      </c>
      <c r="M250" s="84">
        <v>5</v>
      </c>
      <c r="N250" s="84">
        <v>6</v>
      </c>
      <c r="O250" s="84">
        <v>7</v>
      </c>
      <c r="P250" s="84">
        <v>8</v>
      </c>
      <c r="Q250" s="84">
        <v>9</v>
      </c>
      <c r="R250" s="84">
        <v>10</v>
      </c>
      <c r="S250" s="84">
        <v>11</v>
      </c>
      <c r="T250" s="85">
        <v>12</v>
      </c>
      <c r="U250" s="201"/>
      <c r="V250" s="694"/>
      <c r="W250" s="695"/>
      <c r="X250" s="86" t="s">
        <v>38</v>
      </c>
      <c r="Y250" s="82">
        <v>1</v>
      </c>
      <c r="Z250" s="83">
        <v>2</v>
      </c>
      <c r="AA250" s="84">
        <v>3</v>
      </c>
      <c r="AB250" s="84">
        <v>4</v>
      </c>
      <c r="AC250" s="84">
        <v>5</v>
      </c>
      <c r="AD250" s="84">
        <v>6</v>
      </c>
      <c r="AE250" s="84">
        <v>7</v>
      </c>
      <c r="AF250" s="84">
        <v>8</v>
      </c>
      <c r="AG250" s="84">
        <v>9</v>
      </c>
      <c r="AH250" s="84">
        <v>10</v>
      </c>
      <c r="AI250" s="84">
        <v>11</v>
      </c>
      <c r="AJ250" s="85">
        <v>12</v>
      </c>
      <c r="AK250" s="299"/>
      <c r="AL250" s="200"/>
    </row>
    <row r="251" spans="2:38" ht="24.75" customHeight="1" x14ac:dyDescent="0.4">
      <c r="B251" s="714"/>
      <c r="C251" s="196"/>
      <c r="D251" s="299"/>
      <c r="E251" s="3"/>
      <c r="F251" s="696" t="s">
        <v>115</v>
      </c>
      <c r="G251" s="262"/>
      <c r="H251" s="16">
        <v>1</v>
      </c>
      <c r="I251" s="213" t="s">
        <v>61</v>
      </c>
      <c r="J251" s="214"/>
      <c r="K251" s="214"/>
      <c r="L251" s="214"/>
      <c r="M251" s="214"/>
      <c r="N251" s="214"/>
      <c r="O251" s="214"/>
      <c r="P251" s="214"/>
      <c r="Q251" s="214"/>
      <c r="R251" s="214"/>
      <c r="S251" s="214"/>
      <c r="T251" s="215"/>
      <c r="U251" s="198"/>
      <c r="V251" s="696" t="s">
        <v>115</v>
      </c>
      <c r="W251" s="262"/>
      <c r="X251" s="16">
        <v>1</v>
      </c>
      <c r="Y251" s="17" t="s">
        <v>60</v>
      </c>
      <c r="Z251" s="18"/>
      <c r="AA251" s="18"/>
      <c r="AB251" s="18"/>
      <c r="AC251" s="18"/>
      <c r="AD251" s="18"/>
      <c r="AE251" s="18"/>
      <c r="AF251" s="18"/>
      <c r="AG251" s="18"/>
      <c r="AH251" s="18"/>
      <c r="AI251" s="18"/>
      <c r="AJ251" s="19"/>
      <c r="AK251" s="299"/>
      <c r="AL251" s="175"/>
    </row>
    <row r="252" spans="2:38" x14ac:dyDescent="0.4">
      <c r="B252" s="714"/>
      <c r="C252" s="196"/>
      <c r="D252" s="299"/>
      <c r="E252" s="3"/>
      <c r="F252" s="696"/>
      <c r="G252" s="263"/>
      <c r="H252" s="21">
        <v>2</v>
      </c>
      <c r="I252" s="216" t="s">
        <v>61</v>
      </c>
      <c r="J252" s="216" t="s">
        <v>61</v>
      </c>
      <c r="K252" s="218"/>
      <c r="L252" s="218"/>
      <c r="M252" s="218"/>
      <c r="N252" s="218"/>
      <c r="O252" s="218"/>
      <c r="P252" s="218"/>
      <c r="Q252" s="218"/>
      <c r="R252" s="218"/>
      <c r="S252" s="218"/>
      <c r="T252" s="219"/>
      <c r="U252" s="198"/>
      <c r="V252" s="696"/>
      <c r="W252" s="263"/>
      <c r="X252" s="21">
        <v>2</v>
      </c>
      <c r="Y252" s="22" t="s">
        <v>110</v>
      </c>
      <c r="Z252" s="23" t="s">
        <v>110</v>
      </c>
      <c r="AA252" s="24"/>
      <c r="AB252" s="24"/>
      <c r="AC252" s="24"/>
      <c r="AD252" s="24"/>
      <c r="AE252" s="24"/>
      <c r="AF252" s="24"/>
      <c r="AG252" s="24"/>
      <c r="AH252" s="24"/>
      <c r="AI252" s="24"/>
      <c r="AJ252" s="25"/>
      <c r="AK252" s="299"/>
      <c r="AL252" s="200"/>
    </row>
    <row r="253" spans="2:38" x14ac:dyDescent="0.4">
      <c r="B253" s="714"/>
      <c r="C253" s="196"/>
      <c r="D253" s="299"/>
      <c r="E253" s="3"/>
      <c r="F253" s="696"/>
      <c r="G253" s="263"/>
      <c r="H253" s="21">
        <v>3</v>
      </c>
      <c r="I253" s="216" t="s">
        <v>61</v>
      </c>
      <c r="J253" s="216" t="s">
        <v>61</v>
      </c>
      <c r="K253" s="217" t="s">
        <v>168</v>
      </c>
      <c r="L253" s="218"/>
      <c r="M253" s="218"/>
      <c r="N253" s="218"/>
      <c r="O253" s="218"/>
      <c r="P253" s="218"/>
      <c r="Q253" s="218"/>
      <c r="R253" s="218"/>
      <c r="S253" s="218"/>
      <c r="T253" s="219"/>
      <c r="U253" s="198"/>
      <c r="V253" s="696"/>
      <c r="W253" s="263"/>
      <c r="X253" s="21">
        <v>3</v>
      </c>
      <c r="Y253" s="22" t="s">
        <v>110</v>
      </c>
      <c r="Z253" s="23" t="s">
        <v>110</v>
      </c>
      <c r="AA253" s="23" t="s">
        <v>110</v>
      </c>
      <c r="AB253" s="24"/>
      <c r="AC253" s="24"/>
      <c r="AD253" s="24"/>
      <c r="AE253" s="24"/>
      <c r="AF253" s="24"/>
      <c r="AG253" s="24"/>
      <c r="AH253" s="24"/>
      <c r="AI253" s="24"/>
      <c r="AJ253" s="25"/>
      <c r="AK253" s="299"/>
      <c r="AL253" s="200"/>
    </row>
    <row r="254" spans="2:38" x14ac:dyDescent="0.4">
      <c r="B254" s="714"/>
      <c r="C254" s="196"/>
      <c r="D254" s="299"/>
      <c r="E254" s="3"/>
      <c r="F254" s="696"/>
      <c r="G254" s="264"/>
      <c r="H254" s="21">
        <v>4</v>
      </c>
      <c r="I254" s="216" t="s">
        <v>61</v>
      </c>
      <c r="J254" s="216" t="s">
        <v>61</v>
      </c>
      <c r="K254" s="217" t="s">
        <v>168</v>
      </c>
      <c r="L254" s="217" t="s">
        <v>168</v>
      </c>
      <c r="M254" s="218"/>
      <c r="N254" s="218"/>
      <c r="O254" s="218"/>
      <c r="P254" s="218"/>
      <c r="Q254" s="218"/>
      <c r="R254" s="218"/>
      <c r="S254" s="218"/>
      <c r="T254" s="219"/>
      <c r="U254" s="198"/>
      <c r="V254" s="696"/>
      <c r="W254" s="264"/>
      <c r="X254" s="21">
        <v>4</v>
      </c>
      <c r="Y254" s="22" t="s">
        <v>80</v>
      </c>
      <c r="Z254" s="23" t="s">
        <v>110</v>
      </c>
      <c r="AA254" s="23" t="s">
        <v>110</v>
      </c>
      <c r="AB254" s="23" t="s">
        <v>110</v>
      </c>
      <c r="AC254" s="24"/>
      <c r="AD254" s="24"/>
      <c r="AE254" s="24"/>
      <c r="AF254" s="24"/>
      <c r="AG254" s="24"/>
      <c r="AH254" s="24"/>
      <c r="AI254" s="24"/>
      <c r="AJ254" s="25"/>
      <c r="AK254" s="299"/>
      <c r="AL254" s="200"/>
    </row>
    <row r="255" spans="2:38" x14ac:dyDescent="0.4">
      <c r="B255" s="714"/>
      <c r="C255" s="196"/>
      <c r="D255" s="299"/>
      <c r="E255" s="3"/>
      <c r="F255" s="696"/>
      <c r="G255" s="264"/>
      <c r="H255" s="21">
        <v>5</v>
      </c>
      <c r="I255" s="216" t="s">
        <v>61</v>
      </c>
      <c r="J255" s="216" t="s">
        <v>61</v>
      </c>
      <c r="K255" s="217" t="s">
        <v>168</v>
      </c>
      <c r="L255" s="217" t="s">
        <v>168</v>
      </c>
      <c r="M255" s="217" t="s">
        <v>168</v>
      </c>
      <c r="N255" s="218"/>
      <c r="O255" s="218"/>
      <c r="P255" s="218"/>
      <c r="Q255" s="218"/>
      <c r="R255" s="218"/>
      <c r="S255" s="218"/>
      <c r="T255" s="219"/>
      <c r="U255" s="198"/>
      <c r="V255" s="696"/>
      <c r="W255" s="264"/>
      <c r="X255" s="21">
        <v>5</v>
      </c>
      <c r="Y255" s="22" t="s">
        <v>80</v>
      </c>
      <c r="Z255" s="23" t="s">
        <v>80</v>
      </c>
      <c r="AA255" s="23" t="s">
        <v>110</v>
      </c>
      <c r="AB255" s="23" t="s">
        <v>110</v>
      </c>
      <c r="AC255" s="23" t="s">
        <v>110</v>
      </c>
      <c r="AD255" s="24"/>
      <c r="AF255" s="24"/>
      <c r="AG255" s="24"/>
      <c r="AH255" s="24"/>
      <c r="AI255" s="24"/>
      <c r="AJ255" s="25"/>
      <c r="AK255" s="299"/>
      <c r="AL255" s="200"/>
    </row>
    <row r="256" spans="2:38" x14ac:dyDescent="0.4">
      <c r="B256" s="714"/>
      <c r="C256" s="196"/>
      <c r="D256" s="299"/>
      <c r="E256" s="3"/>
      <c r="F256" s="696"/>
      <c r="G256" s="264" t="s">
        <v>37</v>
      </c>
      <c r="H256" s="21">
        <v>6</v>
      </c>
      <c r="I256" s="216" t="s">
        <v>61</v>
      </c>
      <c r="J256" s="216" t="s">
        <v>61</v>
      </c>
      <c r="K256" s="217" t="s">
        <v>168</v>
      </c>
      <c r="L256" s="217" t="s">
        <v>168</v>
      </c>
      <c r="M256" s="217" t="s">
        <v>168</v>
      </c>
      <c r="N256" s="217" t="s">
        <v>168</v>
      </c>
      <c r="O256" s="218"/>
      <c r="P256" s="218"/>
      <c r="Q256" s="218"/>
      <c r="R256" s="218"/>
      <c r="S256" s="218"/>
      <c r="T256" s="219"/>
      <c r="U256" s="198"/>
      <c r="V256" s="696"/>
      <c r="W256" s="264" t="s">
        <v>37</v>
      </c>
      <c r="X256" s="21">
        <v>6</v>
      </c>
      <c r="Y256" s="22" t="s">
        <v>80</v>
      </c>
      <c r="Z256" s="23" t="s">
        <v>80</v>
      </c>
      <c r="AA256" s="23" t="s">
        <v>80</v>
      </c>
      <c r="AB256" s="23" t="s">
        <v>110</v>
      </c>
      <c r="AC256" s="23" t="s">
        <v>110</v>
      </c>
      <c r="AD256" s="23" t="s">
        <v>110</v>
      </c>
      <c r="AE256" s="24"/>
      <c r="AF256" s="24"/>
      <c r="AG256" s="24"/>
      <c r="AH256" s="24"/>
      <c r="AI256" s="24"/>
      <c r="AJ256" s="25"/>
      <c r="AK256" s="299"/>
      <c r="AL256" s="200"/>
    </row>
    <row r="257" spans="2:38" x14ac:dyDescent="0.4">
      <c r="B257" s="714"/>
      <c r="C257" s="196"/>
      <c r="D257" s="299"/>
      <c r="E257" s="3"/>
      <c r="F257" s="696"/>
      <c r="G257" s="265" t="str">
        <f>J249</f>
        <v>-</v>
      </c>
      <c r="H257" s="21">
        <v>7</v>
      </c>
      <c r="I257" s="220" t="s">
        <v>36</v>
      </c>
      <c r="J257" s="216" t="s">
        <v>61</v>
      </c>
      <c r="K257" s="217" t="s">
        <v>168</v>
      </c>
      <c r="L257" s="217" t="s">
        <v>168</v>
      </c>
      <c r="M257" s="217" t="s">
        <v>168</v>
      </c>
      <c r="N257" s="217" t="s">
        <v>168</v>
      </c>
      <c r="O257" s="217" t="s">
        <v>168</v>
      </c>
      <c r="P257" s="218"/>
      <c r="Q257" s="218"/>
      <c r="R257" s="218"/>
      <c r="S257" s="218"/>
      <c r="T257" s="219"/>
      <c r="U257" s="198"/>
      <c r="V257" s="696"/>
      <c r="W257" s="265" t="str">
        <f>Z249</f>
        <v>-</v>
      </c>
      <c r="X257" s="21">
        <v>7</v>
      </c>
      <c r="Y257" s="22" t="s">
        <v>80</v>
      </c>
      <c r="Z257" s="23" t="s">
        <v>80</v>
      </c>
      <c r="AA257" s="23" t="s">
        <v>80</v>
      </c>
      <c r="AB257" s="23" t="s">
        <v>80</v>
      </c>
      <c r="AC257" s="23" t="s">
        <v>110</v>
      </c>
      <c r="AD257" s="23" t="s">
        <v>110</v>
      </c>
      <c r="AE257" s="23" t="s">
        <v>110</v>
      </c>
      <c r="AF257" s="24"/>
      <c r="AG257" s="24"/>
      <c r="AH257" s="24"/>
      <c r="AI257" s="24"/>
      <c r="AJ257" s="25"/>
      <c r="AK257" s="299"/>
      <c r="AL257" s="200"/>
    </row>
    <row r="258" spans="2:38" x14ac:dyDescent="0.4">
      <c r="B258" s="714"/>
      <c r="C258" s="196"/>
      <c r="D258" s="299"/>
      <c r="E258" s="3"/>
      <c r="F258" s="696"/>
      <c r="G258" s="264" t="s">
        <v>4</v>
      </c>
      <c r="H258" s="21">
        <v>8</v>
      </c>
      <c r="I258" s="220" t="s">
        <v>36</v>
      </c>
      <c r="J258" s="218" t="s">
        <v>36</v>
      </c>
      <c r="K258" s="217" t="s">
        <v>168</v>
      </c>
      <c r="L258" s="217" t="s">
        <v>168</v>
      </c>
      <c r="M258" s="217" t="s">
        <v>168</v>
      </c>
      <c r="N258" s="217" t="s">
        <v>168</v>
      </c>
      <c r="O258" s="217" t="s">
        <v>168</v>
      </c>
      <c r="P258" s="217" t="s">
        <v>168</v>
      </c>
      <c r="Q258" s="218"/>
      <c r="R258" s="218"/>
      <c r="S258" s="218"/>
      <c r="T258" s="219"/>
      <c r="U258" s="198"/>
      <c r="V258" s="696"/>
      <c r="W258" s="264" t="s">
        <v>4</v>
      </c>
      <c r="X258" s="21">
        <v>8</v>
      </c>
      <c r="Y258" s="22" t="s">
        <v>80</v>
      </c>
      <c r="Z258" s="24" t="s">
        <v>80</v>
      </c>
      <c r="AA258" s="23" t="s">
        <v>80</v>
      </c>
      <c r="AB258" s="23" t="s">
        <v>80</v>
      </c>
      <c r="AC258" s="23" t="s">
        <v>80</v>
      </c>
      <c r="AD258" s="23" t="s">
        <v>110</v>
      </c>
      <c r="AE258" s="23" t="s">
        <v>110</v>
      </c>
      <c r="AF258" s="23" t="s">
        <v>110</v>
      </c>
      <c r="AG258" s="24"/>
      <c r="AH258" s="24"/>
      <c r="AI258" s="24"/>
      <c r="AJ258" s="25"/>
      <c r="AK258" s="299"/>
      <c r="AL258" s="200"/>
    </row>
    <row r="259" spans="2:38" x14ac:dyDescent="0.4">
      <c r="B259" s="714"/>
      <c r="C259" s="196"/>
      <c r="D259" s="299"/>
      <c r="E259" s="3"/>
      <c r="F259" s="696"/>
      <c r="G259" s="264"/>
      <c r="H259" s="21">
        <v>9</v>
      </c>
      <c r="I259" s="220" t="s">
        <v>36</v>
      </c>
      <c r="J259" s="218" t="s">
        <v>36</v>
      </c>
      <c r="K259" s="218" t="s">
        <v>36</v>
      </c>
      <c r="L259" s="217" t="s">
        <v>168</v>
      </c>
      <c r="M259" s="217" t="s">
        <v>168</v>
      </c>
      <c r="N259" s="217" t="s">
        <v>168</v>
      </c>
      <c r="O259" s="217" t="s">
        <v>168</v>
      </c>
      <c r="P259" s="217" t="s">
        <v>168</v>
      </c>
      <c r="Q259" s="217" t="s">
        <v>168</v>
      </c>
      <c r="R259" s="218"/>
      <c r="S259" s="218"/>
      <c r="T259" s="219"/>
      <c r="U259" s="198"/>
      <c r="V259" s="696"/>
      <c r="W259" s="264"/>
      <c r="X259" s="21">
        <v>9</v>
      </c>
      <c r="Y259" s="22" t="s">
        <v>80</v>
      </c>
      <c r="Z259" s="24" t="s">
        <v>80</v>
      </c>
      <c r="AA259" s="24" t="s">
        <v>80</v>
      </c>
      <c r="AB259" s="23" t="s">
        <v>80</v>
      </c>
      <c r="AC259" s="23" t="s">
        <v>80</v>
      </c>
      <c r="AD259" s="23" t="s">
        <v>80</v>
      </c>
      <c r="AE259" s="23" t="s">
        <v>110</v>
      </c>
      <c r="AF259" s="23" t="s">
        <v>110</v>
      </c>
      <c r="AG259" s="23" t="s">
        <v>110</v>
      </c>
      <c r="AH259" s="24"/>
      <c r="AI259" s="24"/>
      <c r="AJ259" s="25"/>
      <c r="AK259" s="299"/>
      <c r="AL259" s="200"/>
    </row>
    <row r="260" spans="2:38" x14ac:dyDescent="0.4">
      <c r="B260" s="714"/>
      <c r="C260" s="196"/>
      <c r="D260" s="299"/>
      <c r="E260" s="3"/>
      <c r="F260" s="696"/>
      <c r="G260" s="264"/>
      <c r="H260" s="21">
        <v>10</v>
      </c>
      <c r="I260" s="220" t="s">
        <v>36</v>
      </c>
      <c r="J260" s="218" t="s">
        <v>36</v>
      </c>
      <c r="K260" s="218" t="s">
        <v>36</v>
      </c>
      <c r="L260" s="218" t="s">
        <v>36</v>
      </c>
      <c r="M260" s="217" t="s">
        <v>168</v>
      </c>
      <c r="N260" s="217" t="s">
        <v>168</v>
      </c>
      <c r="O260" s="217" t="s">
        <v>168</v>
      </c>
      <c r="P260" s="217" t="s">
        <v>168</v>
      </c>
      <c r="Q260" s="217" t="s">
        <v>168</v>
      </c>
      <c r="R260" s="217" t="s">
        <v>168</v>
      </c>
      <c r="S260" s="218"/>
      <c r="T260" s="219"/>
      <c r="U260" s="198"/>
      <c r="V260" s="696"/>
      <c r="W260" s="264"/>
      <c r="X260" s="21">
        <v>10</v>
      </c>
      <c r="Y260" s="22" t="s">
        <v>80</v>
      </c>
      <c r="Z260" s="24" t="s">
        <v>80</v>
      </c>
      <c r="AA260" s="24" t="s">
        <v>80</v>
      </c>
      <c r="AB260" s="24" t="s">
        <v>80</v>
      </c>
      <c r="AC260" s="23" t="s">
        <v>80</v>
      </c>
      <c r="AD260" s="23" t="s">
        <v>80</v>
      </c>
      <c r="AE260" s="23" t="s">
        <v>80</v>
      </c>
      <c r="AF260" s="23" t="s">
        <v>110</v>
      </c>
      <c r="AG260" s="23" t="s">
        <v>110</v>
      </c>
      <c r="AH260" s="23" t="s">
        <v>110</v>
      </c>
      <c r="AI260" s="24"/>
      <c r="AJ260" s="25"/>
      <c r="AK260" s="299"/>
      <c r="AL260" s="200"/>
    </row>
    <row r="261" spans="2:38" x14ac:dyDescent="0.4">
      <c r="B261" s="714"/>
      <c r="C261" s="196"/>
      <c r="D261" s="299"/>
      <c r="E261" s="3"/>
      <c r="F261" s="696"/>
      <c r="G261" s="264"/>
      <c r="H261" s="21">
        <v>11</v>
      </c>
      <c r="I261" s="220" t="s">
        <v>36</v>
      </c>
      <c r="J261" s="218" t="s">
        <v>36</v>
      </c>
      <c r="K261" s="218" t="s">
        <v>36</v>
      </c>
      <c r="L261" s="218" t="s">
        <v>36</v>
      </c>
      <c r="M261" s="218" t="s">
        <v>36</v>
      </c>
      <c r="N261" s="217" t="s">
        <v>168</v>
      </c>
      <c r="O261" s="217" t="s">
        <v>168</v>
      </c>
      <c r="P261" s="217" t="s">
        <v>168</v>
      </c>
      <c r="Q261" s="217" t="s">
        <v>168</v>
      </c>
      <c r="R261" s="217" t="s">
        <v>168</v>
      </c>
      <c r="S261" s="217" t="s">
        <v>168</v>
      </c>
      <c r="T261" s="219"/>
      <c r="U261" s="198"/>
      <c r="V261" s="696"/>
      <c r="W261" s="264"/>
      <c r="X261" s="21">
        <v>11</v>
      </c>
      <c r="Y261" s="22" t="s">
        <v>80</v>
      </c>
      <c r="Z261" s="24" t="s">
        <v>80</v>
      </c>
      <c r="AA261" s="24" t="s">
        <v>80</v>
      </c>
      <c r="AB261" s="24" t="s">
        <v>80</v>
      </c>
      <c r="AC261" s="24" t="s">
        <v>80</v>
      </c>
      <c r="AD261" s="24" t="s">
        <v>80</v>
      </c>
      <c r="AE261" s="24" t="s">
        <v>80</v>
      </c>
      <c r="AF261" s="24" t="s">
        <v>80</v>
      </c>
      <c r="AG261" s="23" t="s">
        <v>110</v>
      </c>
      <c r="AH261" s="23" t="s">
        <v>110</v>
      </c>
      <c r="AI261" s="23" t="s">
        <v>110</v>
      </c>
      <c r="AJ261" s="25"/>
      <c r="AK261" s="299"/>
      <c r="AL261" s="200"/>
    </row>
    <row r="262" spans="2:38" ht="25.5" thickBot="1" x14ac:dyDescent="0.45">
      <c r="B262" s="714"/>
      <c r="C262" s="196"/>
      <c r="D262" s="299"/>
      <c r="E262" s="3"/>
      <c r="F262" s="696"/>
      <c r="G262" s="266"/>
      <c r="H262" s="15">
        <v>12</v>
      </c>
      <c r="I262" s="221" t="s">
        <v>36</v>
      </c>
      <c r="J262" s="222" t="s">
        <v>36</v>
      </c>
      <c r="K262" s="222" t="s">
        <v>36</v>
      </c>
      <c r="L262" s="222" t="s">
        <v>36</v>
      </c>
      <c r="M262" s="222" t="s">
        <v>36</v>
      </c>
      <c r="N262" s="222" t="s">
        <v>36</v>
      </c>
      <c r="O262" s="223" t="s">
        <v>168</v>
      </c>
      <c r="P262" s="223" t="s">
        <v>168</v>
      </c>
      <c r="Q262" s="223" t="s">
        <v>168</v>
      </c>
      <c r="R262" s="223" t="s">
        <v>168</v>
      </c>
      <c r="S262" s="223" t="s">
        <v>168</v>
      </c>
      <c r="T262" s="224" t="s">
        <v>168</v>
      </c>
      <c r="U262" s="198"/>
      <c r="V262" s="696"/>
      <c r="W262" s="266"/>
      <c r="X262" s="15">
        <v>12</v>
      </c>
      <c r="Y262" s="22" t="s">
        <v>80</v>
      </c>
      <c r="Z262" s="28" t="s">
        <v>80</v>
      </c>
      <c r="AA262" s="28" t="s">
        <v>80</v>
      </c>
      <c r="AB262" s="28" t="s">
        <v>80</v>
      </c>
      <c r="AC262" s="28" t="s">
        <v>80</v>
      </c>
      <c r="AD262" s="28" t="s">
        <v>80</v>
      </c>
      <c r="AE262" s="29" t="s">
        <v>80</v>
      </c>
      <c r="AF262" s="29" t="s">
        <v>80</v>
      </c>
      <c r="AG262" s="29" t="s">
        <v>80</v>
      </c>
      <c r="AH262" s="29" t="s">
        <v>110</v>
      </c>
      <c r="AI262" s="29" t="s">
        <v>110</v>
      </c>
      <c r="AJ262" s="30" t="s">
        <v>110</v>
      </c>
      <c r="AK262" s="299"/>
      <c r="AL262" s="200"/>
    </row>
    <row r="263" spans="2:38" x14ac:dyDescent="0.4">
      <c r="B263" s="714"/>
      <c r="C263" s="196"/>
      <c r="D263" s="299"/>
      <c r="E263" s="3"/>
      <c r="F263" s="696"/>
      <c r="G263" s="267"/>
      <c r="H263" s="70">
        <v>1</v>
      </c>
      <c r="I263" s="225" t="s">
        <v>35</v>
      </c>
      <c r="J263" s="214" t="s">
        <v>36</v>
      </c>
      <c r="K263" s="214" t="s">
        <v>36</v>
      </c>
      <c r="L263" s="214" t="s">
        <v>36</v>
      </c>
      <c r="M263" s="214" t="s">
        <v>36</v>
      </c>
      <c r="N263" s="214" t="s">
        <v>36</v>
      </c>
      <c r="O263" s="214" t="s">
        <v>36</v>
      </c>
      <c r="P263" s="226" t="s">
        <v>168</v>
      </c>
      <c r="Q263" s="226" t="s">
        <v>168</v>
      </c>
      <c r="R263" s="226" t="s">
        <v>168</v>
      </c>
      <c r="S263" s="226" t="s">
        <v>168</v>
      </c>
      <c r="T263" s="227" t="s">
        <v>168</v>
      </c>
      <c r="U263" s="198"/>
      <c r="V263" s="696"/>
      <c r="W263" s="267"/>
      <c r="X263" s="16">
        <v>1</v>
      </c>
      <c r="Y263" s="65" t="s">
        <v>80</v>
      </c>
      <c r="Z263" s="18" t="s">
        <v>80</v>
      </c>
      <c r="AA263" s="18" t="s">
        <v>80</v>
      </c>
      <c r="AB263" s="18" t="s">
        <v>80</v>
      </c>
      <c r="AC263" s="18" t="s">
        <v>80</v>
      </c>
      <c r="AD263" s="18" t="s">
        <v>80</v>
      </c>
      <c r="AE263" s="18" t="s">
        <v>80</v>
      </c>
      <c r="AF263" s="32" t="s">
        <v>80</v>
      </c>
      <c r="AG263" s="32" t="s">
        <v>80</v>
      </c>
      <c r="AH263" s="32" t="s">
        <v>80</v>
      </c>
      <c r="AI263" s="32" t="s">
        <v>110</v>
      </c>
      <c r="AJ263" s="33" t="s">
        <v>110</v>
      </c>
      <c r="AK263" s="299"/>
      <c r="AL263" s="200"/>
    </row>
    <row r="264" spans="2:38" x14ac:dyDescent="0.4">
      <c r="B264" s="714"/>
      <c r="C264" s="196"/>
      <c r="D264" s="299"/>
      <c r="E264" s="3"/>
      <c r="F264" s="696"/>
      <c r="G264" s="263"/>
      <c r="H264" s="21">
        <v>2</v>
      </c>
      <c r="I264" s="220" t="s">
        <v>35</v>
      </c>
      <c r="J264" s="218" t="s">
        <v>35</v>
      </c>
      <c r="K264" s="218" t="s">
        <v>36</v>
      </c>
      <c r="L264" s="218" t="s">
        <v>36</v>
      </c>
      <c r="M264" s="218" t="s">
        <v>36</v>
      </c>
      <c r="N264" s="218" t="s">
        <v>36</v>
      </c>
      <c r="O264" s="218" t="s">
        <v>36</v>
      </c>
      <c r="P264" s="218" t="s">
        <v>36</v>
      </c>
      <c r="Q264" s="217" t="s">
        <v>168</v>
      </c>
      <c r="R264" s="217" t="s">
        <v>168</v>
      </c>
      <c r="S264" s="217" t="s">
        <v>168</v>
      </c>
      <c r="T264" s="228" t="s">
        <v>168</v>
      </c>
      <c r="U264" s="198"/>
      <c r="V264" s="696"/>
      <c r="W264" s="263"/>
      <c r="X264" s="21">
        <v>2</v>
      </c>
      <c r="Y264" s="67" t="s">
        <v>80</v>
      </c>
      <c r="Z264" s="24" t="s">
        <v>80</v>
      </c>
      <c r="AA264" s="24" t="s">
        <v>80</v>
      </c>
      <c r="AB264" s="24" t="s">
        <v>80</v>
      </c>
      <c r="AC264" s="24" t="s">
        <v>80</v>
      </c>
      <c r="AD264" s="24" t="s">
        <v>80</v>
      </c>
      <c r="AE264" s="24" t="s">
        <v>80</v>
      </c>
      <c r="AF264" s="24" t="s">
        <v>80</v>
      </c>
      <c r="AG264" s="24" t="s">
        <v>80</v>
      </c>
      <c r="AH264" s="23" t="s">
        <v>80</v>
      </c>
      <c r="AI264" s="23" t="s">
        <v>80</v>
      </c>
      <c r="AJ264" s="34" t="s">
        <v>110</v>
      </c>
      <c r="AK264" s="299"/>
      <c r="AL264" s="200"/>
    </row>
    <row r="265" spans="2:38" x14ac:dyDescent="0.4">
      <c r="B265" s="714"/>
      <c r="C265" s="196"/>
      <c r="D265" s="299"/>
      <c r="E265" s="3"/>
      <c r="F265" s="696"/>
      <c r="G265" s="263"/>
      <c r="H265" s="21">
        <v>3</v>
      </c>
      <c r="I265" s="220" t="s">
        <v>35</v>
      </c>
      <c r="J265" s="218" t="s">
        <v>35</v>
      </c>
      <c r="K265" s="218" t="s">
        <v>35</v>
      </c>
      <c r="L265" s="218" t="s">
        <v>36</v>
      </c>
      <c r="M265" s="218" t="s">
        <v>36</v>
      </c>
      <c r="N265" s="218" t="s">
        <v>36</v>
      </c>
      <c r="O265" s="218" t="s">
        <v>36</v>
      </c>
      <c r="P265" s="218" t="s">
        <v>36</v>
      </c>
      <c r="Q265" s="218" t="s">
        <v>36</v>
      </c>
      <c r="R265" s="217" t="s">
        <v>168</v>
      </c>
      <c r="S265" s="217" t="s">
        <v>168</v>
      </c>
      <c r="T265" s="228" t="s">
        <v>168</v>
      </c>
      <c r="U265" s="198"/>
      <c r="V265" s="696"/>
      <c r="W265" s="263"/>
      <c r="X265" s="21">
        <v>3</v>
      </c>
      <c r="Y265" s="66" t="s">
        <v>80</v>
      </c>
      <c r="Z265" s="24" t="s">
        <v>80</v>
      </c>
      <c r="AA265" s="24" t="s">
        <v>80</v>
      </c>
      <c r="AB265" s="24" t="s">
        <v>80</v>
      </c>
      <c r="AC265" s="24" t="s">
        <v>80</v>
      </c>
      <c r="AD265" s="24" t="s">
        <v>80</v>
      </c>
      <c r="AE265" s="24" t="s">
        <v>80</v>
      </c>
      <c r="AF265" s="24" t="s">
        <v>80</v>
      </c>
      <c r="AG265" s="24" t="s">
        <v>80</v>
      </c>
      <c r="AH265" s="23" t="s">
        <v>80</v>
      </c>
      <c r="AI265" s="23" t="s">
        <v>80</v>
      </c>
      <c r="AJ265" s="34" t="s">
        <v>80</v>
      </c>
      <c r="AK265" s="299"/>
      <c r="AL265" s="200"/>
    </row>
    <row r="266" spans="2:38" x14ac:dyDescent="0.4">
      <c r="B266" s="714"/>
      <c r="C266" s="196"/>
      <c r="D266" s="299"/>
      <c r="E266" s="3"/>
      <c r="F266" s="696"/>
      <c r="G266" s="264"/>
      <c r="H266" s="21">
        <v>4</v>
      </c>
      <c r="I266" s="220"/>
      <c r="J266" s="218"/>
      <c r="K266" s="218"/>
      <c r="L266" s="218"/>
      <c r="M266" s="218" t="s">
        <v>36</v>
      </c>
      <c r="N266" s="218" t="s">
        <v>36</v>
      </c>
      <c r="O266" s="218" t="s">
        <v>36</v>
      </c>
      <c r="P266" s="218" t="s">
        <v>36</v>
      </c>
      <c r="Q266" s="218" t="s">
        <v>36</v>
      </c>
      <c r="R266" s="218" t="s">
        <v>36</v>
      </c>
      <c r="S266" s="217" t="s">
        <v>168</v>
      </c>
      <c r="T266" s="228" t="s">
        <v>168</v>
      </c>
      <c r="U266" s="198"/>
      <c r="V266" s="696"/>
      <c r="W266" s="264"/>
      <c r="X266" s="21">
        <v>4</v>
      </c>
      <c r="Y266" s="26"/>
      <c r="Z266" s="24"/>
      <c r="AA266" s="24"/>
      <c r="AB266" s="24"/>
      <c r="AC266" s="24" t="s">
        <v>80</v>
      </c>
      <c r="AD266" s="24" t="s">
        <v>80</v>
      </c>
      <c r="AE266" s="24" t="s">
        <v>80</v>
      </c>
      <c r="AF266" s="24" t="s">
        <v>80</v>
      </c>
      <c r="AG266" s="24" t="s">
        <v>80</v>
      </c>
      <c r="AH266" s="24" t="s">
        <v>80</v>
      </c>
      <c r="AI266" s="24" t="s">
        <v>80</v>
      </c>
      <c r="AJ266" s="34" t="s">
        <v>80</v>
      </c>
      <c r="AK266" s="299"/>
      <c r="AL266" s="200"/>
    </row>
    <row r="267" spans="2:38" x14ac:dyDescent="0.4">
      <c r="B267" s="714"/>
      <c r="C267" s="196"/>
      <c r="D267" s="299"/>
      <c r="E267" s="3"/>
      <c r="F267" s="696"/>
      <c r="G267" s="264" t="s">
        <v>37</v>
      </c>
      <c r="H267" s="21">
        <v>5</v>
      </c>
      <c r="I267" s="220"/>
      <c r="J267" s="218"/>
      <c r="K267" s="218"/>
      <c r="L267" s="218"/>
      <c r="M267" s="218" t="s">
        <v>35</v>
      </c>
      <c r="N267" s="218" t="s">
        <v>36</v>
      </c>
      <c r="O267" s="218" t="s">
        <v>36</v>
      </c>
      <c r="P267" s="218" t="s">
        <v>36</v>
      </c>
      <c r="Q267" s="218" t="s">
        <v>36</v>
      </c>
      <c r="R267" s="218" t="s">
        <v>36</v>
      </c>
      <c r="S267" s="218" t="s">
        <v>36</v>
      </c>
      <c r="T267" s="228" t="s">
        <v>168</v>
      </c>
      <c r="U267" s="198"/>
      <c r="V267" s="696"/>
      <c r="W267" s="264" t="s">
        <v>37</v>
      </c>
      <c r="X267" s="21">
        <v>5</v>
      </c>
      <c r="Y267" s="26"/>
      <c r="Z267" s="24"/>
      <c r="AA267" s="24"/>
      <c r="AB267" s="24"/>
      <c r="AC267" s="24" t="s">
        <v>80</v>
      </c>
      <c r="AD267" s="24" t="s">
        <v>80</v>
      </c>
      <c r="AE267" s="24" t="s">
        <v>80</v>
      </c>
      <c r="AF267" s="24" t="s">
        <v>80</v>
      </c>
      <c r="AG267" s="24" t="s">
        <v>80</v>
      </c>
      <c r="AH267" s="24" t="s">
        <v>80</v>
      </c>
      <c r="AI267" s="24" t="s">
        <v>80</v>
      </c>
      <c r="AJ267" s="25" t="s">
        <v>80</v>
      </c>
      <c r="AK267" s="299"/>
      <c r="AL267" s="200"/>
    </row>
    <row r="268" spans="2:38" x14ac:dyDescent="0.4">
      <c r="B268" s="714"/>
      <c r="C268" s="196"/>
      <c r="D268" s="299"/>
      <c r="E268" s="3"/>
      <c r="F268" s="696"/>
      <c r="G268" s="264" t="str">
        <f>IF(G257="-","-",G257+1)</f>
        <v>-</v>
      </c>
      <c r="H268" s="21">
        <v>6</v>
      </c>
      <c r="I268" s="220"/>
      <c r="J268" s="218"/>
      <c r="K268" s="218"/>
      <c r="L268" s="218"/>
      <c r="M268" s="218" t="s">
        <v>35</v>
      </c>
      <c r="N268" s="218" t="s">
        <v>35</v>
      </c>
      <c r="O268" s="218" t="s">
        <v>36</v>
      </c>
      <c r="P268" s="218" t="s">
        <v>36</v>
      </c>
      <c r="Q268" s="218" t="s">
        <v>36</v>
      </c>
      <c r="R268" s="218" t="s">
        <v>36</v>
      </c>
      <c r="S268" s="218" t="s">
        <v>36</v>
      </c>
      <c r="T268" s="294" t="s">
        <v>36</v>
      </c>
      <c r="U268" s="198"/>
      <c r="V268" s="696"/>
      <c r="W268" s="264" t="str">
        <f>IF(W257="-","-",W257+1)</f>
        <v>-</v>
      </c>
      <c r="X268" s="21">
        <v>6</v>
      </c>
      <c r="Y268" s="26"/>
      <c r="Z268" s="24"/>
      <c r="AA268" s="24"/>
      <c r="AB268" s="24"/>
      <c r="AC268" s="24" t="s">
        <v>80</v>
      </c>
      <c r="AD268" s="24" t="s">
        <v>80</v>
      </c>
      <c r="AE268" s="24" t="s">
        <v>80</v>
      </c>
      <c r="AF268" s="24" t="s">
        <v>80</v>
      </c>
      <c r="AG268" s="24" t="s">
        <v>80</v>
      </c>
      <c r="AH268" s="24" t="s">
        <v>80</v>
      </c>
      <c r="AI268" s="24" t="s">
        <v>80</v>
      </c>
      <c r="AJ268" s="25" t="s">
        <v>80</v>
      </c>
      <c r="AK268" s="299"/>
      <c r="AL268" s="200"/>
    </row>
    <row r="269" spans="2:38" x14ac:dyDescent="0.4">
      <c r="B269" s="714"/>
      <c r="C269" s="196"/>
      <c r="D269" s="299"/>
      <c r="E269" s="3"/>
      <c r="F269" s="696"/>
      <c r="G269" s="264" t="s">
        <v>4</v>
      </c>
      <c r="H269" s="21">
        <v>7</v>
      </c>
      <c r="I269" s="220"/>
      <c r="J269" s="218"/>
      <c r="K269" s="218"/>
      <c r="L269" s="218"/>
      <c r="M269" s="218" t="s">
        <v>35</v>
      </c>
      <c r="N269" s="218" t="s">
        <v>35</v>
      </c>
      <c r="O269" s="218" t="s">
        <v>35</v>
      </c>
      <c r="P269" s="218" t="s">
        <v>36</v>
      </c>
      <c r="Q269" s="218" t="s">
        <v>36</v>
      </c>
      <c r="R269" s="218" t="s">
        <v>36</v>
      </c>
      <c r="S269" s="218" t="s">
        <v>36</v>
      </c>
      <c r="T269" s="219" t="s">
        <v>36</v>
      </c>
      <c r="U269" s="198"/>
      <c r="V269" s="696"/>
      <c r="W269" s="264" t="s">
        <v>4</v>
      </c>
      <c r="X269" s="21">
        <v>7</v>
      </c>
      <c r="Y269" s="26"/>
      <c r="Z269" s="24"/>
      <c r="AA269" s="24"/>
      <c r="AB269" s="24"/>
      <c r="AC269" s="24" t="s">
        <v>80</v>
      </c>
      <c r="AD269" s="24" t="s">
        <v>80</v>
      </c>
      <c r="AE269" s="24" t="s">
        <v>80</v>
      </c>
      <c r="AF269" s="24" t="s">
        <v>80</v>
      </c>
      <c r="AG269" s="24" t="s">
        <v>80</v>
      </c>
      <c r="AH269" s="24" t="s">
        <v>80</v>
      </c>
      <c r="AI269" s="24" t="s">
        <v>80</v>
      </c>
      <c r="AJ269" s="25" t="s">
        <v>80</v>
      </c>
      <c r="AK269" s="299"/>
      <c r="AL269" s="200"/>
    </row>
    <row r="270" spans="2:38" x14ac:dyDescent="0.4">
      <c r="B270" s="714"/>
      <c r="C270" s="196"/>
      <c r="D270" s="299"/>
      <c r="E270" s="3"/>
      <c r="F270" s="696"/>
      <c r="G270" s="264"/>
      <c r="H270" s="21">
        <v>8</v>
      </c>
      <c r="I270" s="220"/>
      <c r="J270" s="218"/>
      <c r="K270" s="218"/>
      <c r="L270" s="218"/>
      <c r="M270" s="218" t="s">
        <v>35</v>
      </c>
      <c r="N270" s="218" t="s">
        <v>35</v>
      </c>
      <c r="O270" s="218" t="s">
        <v>35</v>
      </c>
      <c r="P270" s="218" t="s">
        <v>35</v>
      </c>
      <c r="Q270" s="218" t="s">
        <v>36</v>
      </c>
      <c r="R270" s="218" t="s">
        <v>36</v>
      </c>
      <c r="S270" s="218" t="s">
        <v>36</v>
      </c>
      <c r="T270" s="219" t="s">
        <v>36</v>
      </c>
      <c r="U270" s="198"/>
      <c r="V270" s="696"/>
      <c r="W270" s="264"/>
      <c r="X270" s="21">
        <v>8</v>
      </c>
      <c r="Y270" s="26"/>
      <c r="Z270" s="24"/>
      <c r="AA270" s="24"/>
      <c r="AB270" s="24"/>
      <c r="AC270" s="24" t="s">
        <v>80</v>
      </c>
      <c r="AD270" s="24" t="s">
        <v>80</v>
      </c>
      <c r="AE270" s="24" t="s">
        <v>80</v>
      </c>
      <c r="AF270" s="24" t="s">
        <v>80</v>
      </c>
      <c r="AG270" s="24" t="s">
        <v>80</v>
      </c>
      <c r="AH270" s="24" t="s">
        <v>80</v>
      </c>
      <c r="AI270" s="24" t="s">
        <v>80</v>
      </c>
      <c r="AJ270" s="25" t="s">
        <v>80</v>
      </c>
      <c r="AK270" s="299"/>
      <c r="AL270" s="200"/>
    </row>
    <row r="271" spans="2:38" x14ac:dyDescent="0.4">
      <c r="B271" s="714"/>
      <c r="C271" s="196"/>
      <c r="D271" s="299"/>
      <c r="E271" s="3"/>
      <c r="F271" s="696"/>
      <c r="G271" s="264"/>
      <c r="H271" s="21">
        <v>9</v>
      </c>
      <c r="I271" s="220"/>
      <c r="J271" s="218"/>
      <c r="K271" s="218"/>
      <c r="L271" s="218"/>
      <c r="M271" s="218" t="s">
        <v>35</v>
      </c>
      <c r="N271" s="218" t="s">
        <v>35</v>
      </c>
      <c r="O271" s="218" t="s">
        <v>35</v>
      </c>
      <c r="P271" s="218" t="s">
        <v>35</v>
      </c>
      <c r="Q271" s="218" t="s">
        <v>35</v>
      </c>
      <c r="R271" s="218" t="s">
        <v>36</v>
      </c>
      <c r="S271" s="218" t="s">
        <v>36</v>
      </c>
      <c r="T271" s="219" t="s">
        <v>36</v>
      </c>
      <c r="U271" s="198"/>
      <c r="V271" s="696"/>
      <c r="W271" s="264"/>
      <c r="X271" s="21">
        <v>9</v>
      </c>
      <c r="Y271" s="26"/>
      <c r="Z271" s="24"/>
      <c r="AA271" s="24"/>
      <c r="AB271" s="24"/>
      <c r="AC271" s="24" t="s">
        <v>80</v>
      </c>
      <c r="AD271" s="24" t="s">
        <v>80</v>
      </c>
      <c r="AE271" s="24" t="s">
        <v>80</v>
      </c>
      <c r="AF271" s="24" t="s">
        <v>80</v>
      </c>
      <c r="AG271" s="24" t="s">
        <v>80</v>
      </c>
      <c r="AH271" s="24" t="s">
        <v>80</v>
      </c>
      <c r="AI271" s="24" t="s">
        <v>80</v>
      </c>
      <c r="AJ271" s="25" t="s">
        <v>80</v>
      </c>
      <c r="AK271" s="299"/>
      <c r="AL271" s="200"/>
    </row>
    <row r="272" spans="2:38" x14ac:dyDescent="0.4">
      <c r="B272" s="714"/>
      <c r="C272" s="196"/>
      <c r="D272" s="299"/>
      <c r="E272" s="3"/>
      <c r="F272" s="696"/>
      <c r="G272" s="264"/>
      <c r="H272" s="21">
        <v>10</v>
      </c>
      <c r="I272" s="220"/>
      <c r="J272" s="218"/>
      <c r="K272" s="218"/>
      <c r="L272" s="218"/>
      <c r="M272" s="218" t="s">
        <v>35</v>
      </c>
      <c r="N272" s="218" t="s">
        <v>35</v>
      </c>
      <c r="O272" s="218" t="s">
        <v>35</v>
      </c>
      <c r="P272" s="218" t="s">
        <v>35</v>
      </c>
      <c r="Q272" s="218" t="s">
        <v>35</v>
      </c>
      <c r="R272" s="218" t="s">
        <v>35</v>
      </c>
      <c r="S272" s="218" t="s">
        <v>36</v>
      </c>
      <c r="T272" s="219" t="s">
        <v>36</v>
      </c>
      <c r="U272" s="198"/>
      <c r="V272" s="696"/>
      <c r="W272" s="264"/>
      <c r="X272" s="21">
        <v>10</v>
      </c>
      <c r="Y272" s="26"/>
      <c r="Z272" s="24"/>
      <c r="AA272" s="24"/>
      <c r="AB272" s="24"/>
      <c r="AC272" s="24" t="s">
        <v>80</v>
      </c>
      <c r="AD272" s="24" t="s">
        <v>80</v>
      </c>
      <c r="AE272" s="24" t="s">
        <v>80</v>
      </c>
      <c r="AF272" s="24" t="s">
        <v>80</v>
      </c>
      <c r="AG272" s="24" t="s">
        <v>80</v>
      </c>
      <c r="AH272" s="24" t="s">
        <v>80</v>
      </c>
      <c r="AI272" s="24" t="s">
        <v>80</v>
      </c>
      <c r="AJ272" s="25" t="s">
        <v>80</v>
      </c>
      <c r="AK272" s="299"/>
      <c r="AL272" s="200"/>
    </row>
    <row r="273" spans="2:38" x14ac:dyDescent="0.4">
      <c r="B273" s="714"/>
      <c r="C273" s="196"/>
      <c r="D273" s="299"/>
      <c r="E273" s="3"/>
      <c r="F273" s="696"/>
      <c r="G273" s="264"/>
      <c r="H273" s="21">
        <v>11</v>
      </c>
      <c r="I273" s="220"/>
      <c r="J273" s="218"/>
      <c r="K273" s="218"/>
      <c r="L273" s="218"/>
      <c r="M273" s="218" t="s">
        <v>35</v>
      </c>
      <c r="N273" s="218" t="s">
        <v>35</v>
      </c>
      <c r="O273" s="218" t="s">
        <v>35</v>
      </c>
      <c r="P273" s="218" t="s">
        <v>35</v>
      </c>
      <c r="Q273" s="218" t="s">
        <v>35</v>
      </c>
      <c r="R273" s="218" t="s">
        <v>35</v>
      </c>
      <c r="S273" s="218" t="s">
        <v>35</v>
      </c>
      <c r="T273" s="219" t="s">
        <v>36</v>
      </c>
      <c r="U273" s="198"/>
      <c r="V273" s="696"/>
      <c r="W273" s="264"/>
      <c r="X273" s="21">
        <v>11</v>
      </c>
      <c r="Y273" s="26"/>
      <c r="Z273" s="24"/>
      <c r="AA273" s="24"/>
      <c r="AB273" s="24"/>
      <c r="AC273" s="24" t="s">
        <v>80</v>
      </c>
      <c r="AD273" s="24" t="s">
        <v>80</v>
      </c>
      <c r="AE273" s="24" t="s">
        <v>80</v>
      </c>
      <c r="AF273" s="24" t="s">
        <v>80</v>
      </c>
      <c r="AG273" s="24" t="s">
        <v>80</v>
      </c>
      <c r="AH273" s="24" t="s">
        <v>80</v>
      </c>
      <c r="AI273" s="24" t="s">
        <v>80</v>
      </c>
      <c r="AJ273" s="25" t="s">
        <v>80</v>
      </c>
      <c r="AK273" s="299"/>
      <c r="AL273" s="200"/>
    </row>
    <row r="274" spans="2:38" ht="25.5" thickBot="1" x14ac:dyDescent="0.45">
      <c r="B274" s="714"/>
      <c r="C274" s="196"/>
      <c r="D274" s="299"/>
      <c r="E274" s="3"/>
      <c r="F274" s="696"/>
      <c r="G274" s="266"/>
      <c r="H274" s="15">
        <v>12</v>
      </c>
      <c r="I274" s="221"/>
      <c r="J274" s="222"/>
      <c r="K274" s="222"/>
      <c r="L274" s="222"/>
      <c r="M274" s="222" t="s">
        <v>35</v>
      </c>
      <c r="N274" s="222" t="s">
        <v>35</v>
      </c>
      <c r="O274" s="222" t="s">
        <v>35</v>
      </c>
      <c r="P274" s="222" t="s">
        <v>35</v>
      </c>
      <c r="Q274" s="222" t="s">
        <v>35</v>
      </c>
      <c r="R274" s="222" t="s">
        <v>35</v>
      </c>
      <c r="S274" s="222" t="s">
        <v>35</v>
      </c>
      <c r="T274" s="229" t="s">
        <v>35</v>
      </c>
      <c r="U274" s="198"/>
      <c r="V274" s="696"/>
      <c r="W274" s="266"/>
      <c r="X274" s="15">
        <v>12</v>
      </c>
      <c r="Y274" s="27"/>
      <c r="Z274" s="28"/>
      <c r="AA274" s="28"/>
      <c r="AB274" s="28"/>
      <c r="AC274" s="28" t="s">
        <v>80</v>
      </c>
      <c r="AD274" s="28" t="s">
        <v>80</v>
      </c>
      <c r="AE274" s="28" t="s">
        <v>80</v>
      </c>
      <c r="AF274" s="28" t="s">
        <v>80</v>
      </c>
      <c r="AG274" s="28" t="s">
        <v>80</v>
      </c>
      <c r="AH274" s="28" t="s">
        <v>80</v>
      </c>
      <c r="AI274" s="28" t="s">
        <v>80</v>
      </c>
      <c r="AJ274" s="35" t="s">
        <v>80</v>
      </c>
      <c r="AK274" s="299"/>
      <c r="AL274" s="200"/>
    </row>
    <row r="275" spans="2:38" x14ac:dyDescent="0.4">
      <c r="B275" s="714"/>
      <c r="C275" s="196"/>
      <c r="D275" s="299"/>
      <c r="E275" s="3"/>
      <c r="F275" s="696"/>
      <c r="G275" s="267" t="s">
        <v>37</v>
      </c>
      <c r="H275" s="16">
        <v>1</v>
      </c>
      <c r="I275" s="225"/>
      <c r="J275" s="214"/>
      <c r="K275" s="214"/>
      <c r="L275" s="214"/>
      <c r="M275" s="214" t="s">
        <v>35</v>
      </c>
      <c r="N275" s="214" t="s">
        <v>35</v>
      </c>
      <c r="O275" s="214" t="s">
        <v>35</v>
      </c>
      <c r="P275" s="214" t="s">
        <v>35</v>
      </c>
      <c r="Q275" s="214" t="s">
        <v>35</v>
      </c>
      <c r="R275" s="214" t="s">
        <v>35</v>
      </c>
      <c r="S275" s="214" t="s">
        <v>35</v>
      </c>
      <c r="T275" s="215" t="s">
        <v>35</v>
      </c>
      <c r="U275" s="198"/>
      <c r="V275" s="696"/>
      <c r="W275" s="267" t="s">
        <v>37</v>
      </c>
      <c r="X275" s="16">
        <v>1</v>
      </c>
      <c r="Y275" s="31"/>
      <c r="Z275" s="18"/>
      <c r="AA275" s="18"/>
      <c r="AB275" s="18"/>
      <c r="AC275" s="18" t="s">
        <v>80</v>
      </c>
      <c r="AD275" s="18" t="s">
        <v>80</v>
      </c>
      <c r="AE275" s="18" t="s">
        <v>80</v>
      </c>
      <c r="AF275" s="18" t="s">
        <v>80</v>
      </c>
      <c r="AG275" s="18" t="s">
        <v>80</v>
      </c>
      <c r="AH275" s="18" t="s">
        <v>80</v>
      </c>
      <c r="AI275" s="18" t="s">
        <v>80</v>
      </c>
      <c r="AJ275" s="19" t="s">
        <v>80</v>
      </c>
      <c r="AK275" s="299"/>
      <c r="AL275" s="200"/>
    </row>
    <row r="276" spans="2:38" x14ac:dyDescent="0.4">
      <c r="B276" s="714"/>
      <c r="C276" s="196"/>
      <c r="D276" s="299"/>
      <c r="E276" s="3"/>
      <c r="F276" s="696"/>
      <c r="G276" s="264" t="str">
        <f>IF(G268="-","-",G268+1)</f>
        <v>-</v>
      </c>
      <c r="H276" s="21">
        <v>2</v>
      </c>
      <c r="I276" s="220"/>
      <c r="J276" s="218"/>
      <c r="K276" s="218"/>
      <c r="L276" s="218"/>
      <c r="M276" s="218" t="s">
        <v>35</v>
      </c>
      <c r="N276" s="218" t="s">
        <v>35</v>
      </c>
      <c r="O276" s="218" t="s">
        <v>35</v>
      </c>
      <c r="P276" s="218" t="s">
        <v>35</v>
      </c>
      <c r="Q276" s="218" t="s">
        <v>35</v>
      </c>
      <c r="R276" s="218" t="s">
        <v>35</v>
      </c>
      <c r="S276" s="218" t="s">
        <v>35</v>
      </c>
      <c r="T276" s="219" t="s">
        <v>35</v>
      </c>
      <c r="U276" s="198"/>
      <c r="V276" s="696"/>
      <c r="W276" s="264" t="str">
        <f>IF(W268="-","-",W268+1)</f>
        <v>-</v>
      </c>
      <c r="X276" s="21">
        <v>2</v>
      </c>
      <c r="Y276" s="26"/>
      <c r="Z276" s="24"/>
      <c r="AA276" s="24"/>
      <c r="AB276" s="24"/>
      <c r="AC276" s="24" t="s">
        <v>80</v>
      </c>
      <c r="AD276" s="24" t="s">
        <v>80</v>
      </c>
      <c r="AE276" s="24" t="s">
        <v>80</v>
      </c>
      <c r="AF276" s="24" t="s">
        <v>80</v>
      </c>
      <c r="AG276" s="24" t="s">
        <v>80</v>
      </c>
      <c r="AH276" s="24" t="s">
        <v>80</v>
      </c>
      <c r="AI276" s="24" t="s">
        <v>80</v>
      </c>
      <c r="AJ276" s="25" t="s">
        <v>80</v>
      </c>
      <c r="AK276" s="299"/>
      <c r="AL276" s="200"/>
    </row>
    <row r="277" spans="2:38" ht="25.5" thickBot="1" x14ac:dyDescent="0.45">
      <c r="B277" s="715"/>
      <c r="C277" s="202"/>
      <c r="D277" s="302"/>
      <c r="E277" s="4"/>
      <c r="F277" s="697"/>
      <c r="G277" s="266" t="s">
        <v>4</v>
      </c>
      <c r="H277" s="15">
        <v>3</v>
      </c>
      <c r="I277" s="221"/>
      <c r="J277" s="222"/>
      <c r="K277" s="222"/>
      <c r="L277" s="222"/>
      <c r="M277" s="222" t="s">
        <v>35</v>
      </c>
      <c r="N277" s="222" t="s">
        <v>35</v>
      </c>
      <c r="O277" s="222" t="s">
        <v>35</v>
      </c>
      <c r="P277" s="222" t="s">
        <v>35</v>
      </c>
      <c r="Q277" s="222" t="s">
        <v>35</v>
      </c>
      <c r="R277" s="222" t="s">
        <v>35</v>
      </c>
      <c r="S277" s="222" t="s">
        <v>35</v>
      </c>
      <c r="T277" s="229" t="s">
        <v>35</v>
      </c>
      <c r="U277" s="203"/>
      <c r="V277" s="697"/>
      <c r="W277" s="266" t="s">
        <v>4</v>
      </c>
      <c r="X277" s="15">
        <v>3</v>
      </c>
      <c r="Y277" s="27"/>
      <c r="Z277" s="28"/>
      <c r="AA277" s="28"/>
      <c r="AB277" s="28"/>
      <c r="AC277" s="28" t="s">
        <v>80</v>
      </c>
      <c r="AD277" s="28" t="s">
        <v>80</v>
      </c>
      <c r="AE277" s="28" t="s">
        <v>80</v>
      </c>
      <c r="AF277" s="28" t="s">
        <v>80</v>
      </c>
      <c r="AG277" s="28" t="s">
        <v>80</v>
      </c>
      <c r="AH277" s="28" t="s">
        <v>80</v>
      </c>
      <c r="AI277" s="28" t="s">
        <v>80</v>
      </c>
      <c r="AJ277" s="35" t="s">
        <v>80</v>
      </c>
      <c r="AK277" s="302"/>
      <c r="AL277" s="204"/>
    </row>
    <row r="278" spans="2:38" ht="25.5" thickBot="1" x14ac:dyDescent="0.45">
      <c r="B278" s="240"/>
      <c r="C278" s="196"/>
      <c r="D278" s="302"/>
      <c r="E278" s="3"/>
      <c r="F278" s="254"/>
      <c r="G278" s="255"/>
      <c r="H278" s="201"/>
      <c r="I278" s="256"/>
      <c r="J278" s="256"/>
      <c r="K278" s="256"/>
      <c r="L278" s="256"/>
      <c r="M278" s="256"/>
      <c r="N278" s="256"/>
      <c r="O278" s="256"/>
      <c r="P278" s="256"/>
      <c r="Q278" s="256"/>
      <c r="R278" s="256"/>
      <c r="S278" s="256"/>
      <c r="T278" s="256"/>
      <c r="U278" s="198"/>
      <c r="V278" s="254"/>
      <c r="W278" s="255"/>
      <c r="X278" s="201"/>
      <c r="Y278" s="257"/>
      <c r="Z278" s="257"/>
      <c r="AA278" s="257"/>
      <c r="AB278" s="257"/>
      <c r="AC278" s="257"/>
      <c r="AD278" s="257"/>
      <c r="AE278" s="257"/>
      <c r="AF278" s="257"/>
      <c r="AG278" s="257"/>
      <c r="AH278" s="257"/>
      <c r="AI278" s="257"/>
      <c r="AJ278" s="257"/>
      <c r="AK278" s="299"/>
      <c r="AL278" s="200"/>
    </row>
    <row r="279" spans="2:38" ht="19.5" customHeight="1" thickBot="1" x14ac:dyDescent="0.45">
      <c r="B279" s="713" t="s">
        <v>176</v>
      </c>
      <c r="C279" s="193"/>
      <c r="D279" s="212" t="s">
        <v>160</v>
      </c>
      <c r="E279" s="208"/>
      <c r="F279" s="208"/>
      <c r="G279" s="208"/>
      <c r="H279" s="208"/>
      <c r="I279" s="208"/>
      <c r="J279" s="208"/>
      <c r="K279" s="208"/>
      <c r="L279" s="208"/>
      <c r="M279" s="208"/>
      <c r="N279" s="208"/>
      <c r="O279" s="208"/>
      <c r="P279" s="208"/>
      <c r="Q279" s="208"/>
      <c r="R279" s="208"/>
      <c r="S279" s="208"/>
      <c r="T279" s="208"/>
      <c r="U279" s="208"/>
      <c r="V279" s="208"/>
      <c r="W279" s="208"/>
      <c r="X279" s="208"/>
      <c r="Y279" s="208"/>
      <c r="Z279" s="208"/>
      <c r="AA279" s="208"/>
      <c r="AB279" s="208"/>
      <c r="AC279" s="208"/>
      <c r="AD279" s="194"/>
      <c r="AE279" s="194"/>
      <c r="AF279" s="194"/>
      <c r="AG279" s="194"/>
      <c r="AH279" s="194"/>
      <c r="AI279" s="194"/>
      <c r="AJ279" s="194"/>
      <c r="AK279" s="305"/>
      <c r="AL279" s="195"/>
    </row>
    <row r="280" spans="2:38" ht="45.75" customHeight="1" thickBot="1" x14ac:dyDescent="0.45">
      <c r="B280" s="714"/>
      <c r="C280" s="196"/>
      <c r="D280" s="297"/>
      <c r="E280" s="197"/>
      <c r="F280" s="701" t="s">
        <v>169</v>
      </c>
      <c r="G280" s="702"/>
      <c r="H280" s="702"/>
      <c r="I280" s="702"/>
      <c r="J280" s="702"/>
      <c r="K280" s="702"/>
      <c r="L280" s="716"/>
      <c r="M280" s="76" t="s">
        <v>37</v>
      </c>
      <c r="N280" s="75"/>
      <c r="O280" s="77" t="s">
        <v>4</v>
      </c>
      <c r="P280" s="75"/>
      <c r="Q280" s="78" t="s">
        <v>39</v>
      </c>
      <c r="R280" s="3"/>
      <c r="S280" s="3"/>
      <c r="T280" s="3"/>
      <c r="U280" s="198"/>
      <c r="V280" s="698" t="s">
        <v>113</v>
      </c>
      <c r="W280" s="699"/>
      <c r="X280" s="699"/>
      <c r="Y280" s="699"/>
      <c r="Z280" s="699"/>
      <c r="AA280" s="700"/>
      <c r="AB280" s="76" t="s">
        <v>37</v>
      </c>
      <c r="AC280" s="75"/>
      <c r="AD280" s="77" t="s">
        <v>4</v>
      </c>
      <c r="AE280" s="75"/>
      <c r="AF280" s="78" t="s">
        <v>39</v>
      </c>
      <c r="AG280" s="3"/>
      <c r="AH280" s="3"/>
      <c r="AI280" s="3"/>
      <c r="AJ280" s="198"/>
      <c r="AK280" s="306"/>
      <c r="AL280" s="199"/>
    </row>
    <row r="281" spans="2:38" ht="45.75" customHeight="1" thickBot="1" x14ac:dyDescent="0.45">
      <c r="B281" s="714"/>
      <c r="C281" s="196"/>
      <c r="D281" s="298" t="str">
        <f>IF(D280="","",INDEX('※削除不可（９データ）'!$B$3:$B$37,MATCH(D280,'※削除不可（９データ）'!$A$3:$A$37,1)))</f>
        <v/>
      </c>
      <c r="E281" s="197"/>
      <c r="F281" s="701" t="s">
        <v>197</v>
      </c>
      <c r="G281" s="702"/>
      <c r="H281" s="702"/>
      <c r="I281" s="702"/>
      <c r="J281" s="702"/>
      <c r="K281" s="702"/>
      <c r="L281" s="703"/>
      <c r="M281" s="75"/>
      <c r="N281" s="273" t="s">
        <v>112</v>
      </c>
      <c r="O281" s="710" t="str">
        <f>IF(M281="","-",IF(M281=D284,"〇","増加"))</f>
        <v>-</v>
      </c>
      <c r="P281" s="711"/>
      <c r="Q281" s="712"/>
      <c r="R281" s="3"/>
      <c r="S281" s="3"/>
      <c r="T281" s="3"/>
      <c r="U281" s="198"/>
      <c r="V281" s="698" t="s">
        <v>200</v>
      </c>
      <c r="W281" s="699"/>
      <c r="X281" s="699"/>
      <c r="Y281" s="699"/>
      <c r="Z281" s="699"/>
      <c r="AA281" s="700"/>
      <c r="AB281" s="75"/>
      <c r="AC281" s="273" t="s">
        <v>112</v>
      </c>
      <c r="AD281" s="710" t="str">
        <f>IF(AB281="","-",IF(AB281=D284,"〇","×"))</f>
        <v>-</v>
      </c>
      <c r="AE281" s="711"/>
      <c r="AF281" s="712"/>
      <c r="AG281" s="3"/>
      <c r="AH281" s="3"/>
      <c r="AI281" s="3"/>
      <c r="AJ281" s="198"/>
      <c r="AK281" s="306"/>
      <c r="AL281" s="199"/>
    </row>
    <row r="282" spans="2:38" ht="25.5" thickBot="1" x14ac:dyDescent="0.45">
      <c r="B282" s="714"/>
      <c r="C282" s="196"/>
      <c r="D282" s="299"/>
      <c r="E282" s="3"/>
      <c r="F282" s="81"/>
      <c r="G282" s="81"/>
      <c r="H282" s="3"/>
      <c r="I282" s="3"/>
      <c r="J282" s="3"/>
      <c r="K282" s="3"/>
      <c r="L282" s="3"/>
      <c r="M282" s="3"/>
      <c r="N282" s="3"/>
      <c r="O282" s="3"/>
      <c r="P282" s="3"/>
      <c r="Q282" s="3"/>
      <c r="R282" s="3"/>
      <c r="S282" s="3"/>
      <c r="T282" s="3"/>
      <c r="U282" s="3"/>
      <c r="V282" s="81"/>
      <c r="W282" s="81"/>
      <c r="X282" s="3"/>
      <c r="Y282" s="3"/>
      <c r="Z282" s="3"/>
      <c r="AA282" s="3"/>
      <c r="AB282" s="3"/>
      <c r="AC282" s="3"/>
      <c r="AD282" s="3"/>
      <c r="AE282" s="3"/>
      <c r="AF282" s="3"/>
      <c r="AG282" s="3"/>
      <c r="AH282" s="3"/>
      <c r="AI282" s="3"/>
      <c r="AJ282" s="3"/>
      <c r="AK282" s="299"/>
      <c r="AL282" s="200"/>
    </row>
    <row r="283" spans="2:38" x14ac:dyDescent="0.4">
      <c r="B283" s="714"/>
      <c r="C283" s="196"/>
      <c r="D283" s="300" t="s">
        <v>105</v>
      </c>
      <c r="E283" s="3"/>
      <c r="F283" s="704"/>
      <c r="G283" s="705"/>
      <c r="H283" s="706"/>
      <c r="I283" s="71" t="s">
        <v>3</v>
      </c>
      <c r="J283" s="72" t="str">
        <f>IF($N280="","-",$N280)</f>
        <v>-</v>
      </c>
      <c r="K283" s="71" t="s">
        <v>4</v>
      </c>
      <c r="L283" s="692" t="s">
        <v>111</v>
      </c>
      <c r="M283" s="692"/>
      <c r="N283" s="692"/>
      <c r="O283" s="692"/>
      <c r="P283" s="692"/>
      <c r="Q283" s="692"/>
      <c r="R283" s="692"/>
      <c r="S283" s="692"/>
      <c r="T283" s="693"/>
      <c r="U283" s="198"/>
      <c r="V283" s="704"/>
      <c r="W283" s="705"/>
      <c r="X283" s="706"/>
      <c r="Y283" s="71" t="s">
        <v>3</v>
      </c>
      <c r="Z283" s="72" t="str">
        <f>IF($AC280="","-",$AC280)</f>
        <v>-</v>
      </c>
      <c r="AA283" s="71" t="s">
        <v>4</v>
      </c>
      <c r="AB283" s="692" t="s">
        <v>79</v>
      </c>
      <c r="AC283" s="692"/>
      <c r="AD283" s="692"/>
      <c r="AE283" s="692"/>
      <c r="AF283" s="692"/>
      <c r="AG283" s="692"/>
      <c r="AH283" s="692"/>
      <c r="AI283" s="692"/>
      <c r="AJ283" s="693"/>
      <c r="AK283" s="299"/>
      <c r="AL283" s="200"/>
    </row>
    <row r="284" spans="2:38" ht="30" thickBot="1" x14ac:dyDescent="0.45">
      <c r="B284" s="714"/>
      <c r="C284" s="196"/>
      <c r="D284" s="301" t="str">
        <f>IF(D280="","",INDEX('※削除不可（９データ）'!$C$3:$C$37,MATCH(D280,'※削除不可（９データ）'!$A$3:$A$31,1)))</f>
        <v/>
      </c>
      <c r="E284" s="3"/>
      <c r="F284" s="694"/>
      <c r="G284" s="695"/>
      <c r="H284" s="86" t="s">
        <v>38</v>
      </c>
      <c r="I284" s="82">
        <v>1</v>
      </c>
      <c r="J284" s="83">
        <v>2</v>
      </c>
      <c r="K284" s="84">
        <v>3</v>
      </c>
      <c r="L284" s="84">
        <v>4</v>
      </c>
      <c r="M284" s="84">
        <v>5</v>
      </c>
      <c r="N284" s="84">
        <v>6</v>
      </c>
      <c r="O284" s="84">
        <v>7</v>
      </c>
      <c r="P284" s="84">
        <v>8</v>
      </c>
      <c r="Q284" s="84">
        <v>9</v>
      </c>
      <c r="R284" s="84">
        <v>10</v>
      </c>
      <c r="S284" s="84">
        <v>11</v>
      </c>
      <c r="T284" s="85">
        <v>12</v>
      </c>
      <c r="U284" s="201"/>
      <c r="V284" s="694"/>
      <c r="W284" s="695"/>
      <c r="X284" s="86" t="s">
        <v>38</v>
      </c>
      <c r="Y284" s="82">
        <v>1</v>
      </c>
      <c r="Z284" s="83">
        <v>2</v>
      </c>
      <c r="AA284" s="84">
        <v>3</v>
      </c>
      <c r="AB284" s="84">
        <v>4</v>
      </c>
      <c r="AC284" s="84">
        <v>5</v>
      </c>
      <c r="AD284" s="84">
        <v>6</v>
      </c>
      <c r="AE284" s="84">
        <v>7</v>
      </c>
      <c r="AF284" s="84">
        <v>8</v>
      </c>
      <c r="AG284" s="84">
        <v>9</v>
      </c>
      <c r="AH284" s="84">
        <v>10</v>
      </c>
      <c r="AI284" s="84">
        <v>11</v>
      </c>
      <c r="AJ284" s="85">
        <v>12</v>
      </c>
      <c r="AK284" s="299"/>
      <c r="AL284" s="200"/>
    </row>
    <row r="285" spans="2:38" ht="24.75" customHeight="1" x14ac:dyDescent="0.4">
      <c r="B285" s="714"/>
      <c r="C285" s="196"/>
      <c r="D285" s="299"/>
      <c r="E285" s="3"/>
      <c r="F285" s="696" t="s">
        <v>115</v>
      </c>
      <c r="G285" s="262"/>
      <c r="H285" s="16">
        <v>1</v>
      </c>
      <c r="I285" s="213" t="s">
        <v>61</v>
      </c>
      <c r="J285" s="214"/>
      <c r="K285" s="214"/>
      <c r="L285" s="214"/>
      <c r="M285" s="214"/>
      <c r="N285" s="214"/>
      <c r="O285" s="214"/>
      <c r="P285" s="214"/>
      <c r="Q285" s="214"/>
      <c r="R285" s="214"/>
      <c r="S285" s="214"/>
      <c r="T285" s="215"/>
      <c r="U285" s="198"/>
      <c r="V285" s="696" t="s">
        <v>115</v>
      </c>
      <c r="W285" s="262"/>
      <c r="X285" s="16">
        <v>1</v>
      </c>
      <c r="Y285" s="17" t="s">
        <v>60</v>
      </c>
      <c r="Z285" s="18"/>
      <c r="AA285" s="18"/>
      <c r="AB285" s="18"/>
      <c r="AC285" s="18"/>
      <c r="AD285" s="18"/>
      <c r="AE285" s="18"/>
      <c r="AF285" s="18"/>
      <c r="AG285" s="18"/>
      <c r="AH285" s="18"/>
      <c r="AI285" s="18"/>
      <c r="AJ285" s="19"/>
      <c r="AK285" s="299"/>
      <c r="AL285" s="175"/>
    </row>
    <row r="286" spans="2:38" x14ac:dyDescent="0.4">
      <c r="B286" s="714"/>
      <c r="C286" s="196"/>
      <c r="D286" s="299"/>
      <c r="E286" s="3"/>
      <c r="F286" s="696"/>
      <c r="G286" s="263"/>
      <c r="H286" s="21">
        <v>2</v>
      </c>
      <c r="I286" s="216" t="s">
        <v>61</v>
      </c>
      <c r="J286" s="216" t="s">
        <v>61</v>
      </c>
      <c r="K286" s="218"/>
      <c r="L286" s="218"/>
      <c r="M286" s="218"/>
      <c r="N286" s="218"/>
      <c r="O286" s="218"/>
      <c r="P286" s="218"/>
      <c r="Q286" s="218"/>
      <c r="R286" s="218"/>
      <c r="S286" s="218"/>
      <c r="T286" s="219"/>
      <c r="U286" s="198"/>
      <c r="V286" s="696"/>
      <c r="W286" s="263"/>
      <c r="X286" s="21">
        <v>2</v>
      </c>
      <c r="Y286" s="22" t="s">
        <v>110</v>
      </c>
      <c r="Z286" s="23" t="s">
        <v>110</v>
      </c>
      <c r="AA286" s="24"/>
      <c r="AB286" s="24"/>
      <c r="AC286" s="24"/>
      <c r="AD286" s="24"/>
      <c r="AE286" s="24"/>
      <c r="AF286" s="24"/>
      <c r="AG286" s="24"/>
      <c r="AH286" s="24"/>
      <c r="AI286" s="24"/>
      <c r="AJ286" s="25"/>
      <c r="AK286" s="299"/>
      <c r="AL286" s="200"/>
    </row>
    <row r="287" spans="2:38" x14ac:dyDescent="0.4">
      <c r="B287" s="714"/>
      <c r="C287" s="196"/>
      <c r="D287" s="299"/>
      <c r="E287" s="3"/>
      <c r="F287" s="696"/>
      <c r="G287" s="263"/>
      <c r="H287" s="21">
        <v>3</v>
      </c>
      <c r="I287" s="216" t="s">
        <v>61</v>
      </c>
      <c r="J287" s="216" t="s">
        <v>61</v>
      </c>
      <c r="K287" s="217" t="s">
        <v>168</v>
      </c>
      <c r="L287" s="218"/>
      <c r="M287" s="218"/>
      <c r="N287" s="218"/>
      <c r="O287" s="218"/>
      <c r="P287" s="218"/>
      <c r="Q287" s="218"/>
      <c r="R287" s="218"/>
      <c r="S287" s="218"/>
      <c r="T287" s="219"/>
      <c r="U287" s="198"/>
      <c r="V287" s="696"/>
      <c r="W287" s="263"/>
      <c r="X287" s="21">
        <v>3</v>
      </c>
      <c r="Y287" s="22" t="s">
        <v>110</v>
      </c>
      <c r="Z287" s="23" t="s">
        <v>110</v>
      </c>
      <c r="AA287" s="23" t="s">
        <v>110</v>
      </c>
      <c r="AB287" s="24"/>
      <c r="AC287" s="24"/>
      <c r="AD287" s="24"/>
      <c r="AE287" s="24"/>
      <c r="AF287" s="24"/>
      <c r="AG287" s="24"/>
      <c r="AH287" s="24"/>
      <c r="AI287" s="24"/>
      <c r="AJ287" s="25"/>
      <c r="AK287" s="299"/>
      <c r="AL287" s="200"/>
    </row>
    <row r="288" spans="2:38" x14ac:dyDescent="0.4">
      <c r="B288" s="714"/>
      <c r="C288" s="196"/>
      <c r="D288" s="299"/>
      <c r="E288" s="3"/>
      <c r="F288" s="696"/>
      <c r="G288" s="264"/>
      <c r="H288" s="21">
        <v>4</v>
      </c>
      <c r="I288" s="216" t="s">
        <v>61</v>
      </c>
      <c r="J288" s="216" t="s">
        <v>61</v>
      </c>
      <c r="K288" s="217" t="s">
        <v>168</v>
      </c>
      <c r="L288" s="217" t="s">
        <v>168</v>
      </c>
      <c r="M288" s="218"/>
      <c r="N288" s="218"/>
      <c r="O288" s="218"/>
      <c r="P288" s="218"/>
      <c r="Q288" s="218"/>
      <c r="R288" s="218"/>
      <c r="S288" s="218"/>
      <c r="T288" s="219"/>
      <c r="U288" s="198"/>
      <c r="V288" s="696"/>
      <c r="W288" s="264"/>
      <c r="X288" s="21">
        <v>4</v>
      </c>
      <c r="Y288" s="22" t="s">
        <v>80</v>
      </c>
      <c r="Z288" s="23" t="s">
        <v>110</v>
      </c>
      <c r="AA288" s="23" t="s">
        <v>110</v>
      </c>
      <c r="AB288" s="23" t="s">
        <v>110</v>
      </c>
      <c r="AC288" s="24"/>
      <c r="AD288" s="24"/>
      <c r="AE288" s="24"/>
      <c r="AF288" s="24"/>
      <c r="AG288" s="24"/>
      <c r="AH288" s="24"/>
      <c r="AI288" s="24"/>
      <c r="AJ288" s="25"/>
      <c r="AK288" s="299"/>
      <c r="AL288" s="200"/>
    </row>
    <row r="289" spans="2:38" x14ac:dyDescent="0.4">
      <c r="B289" s="714"/>
      <c r="C289" s="196"/>
      <c r="D289" s="299"/>
      <c r="E289" s="3"/>
      <c r="F289" s="696"/>
      <c r="G289" s="264"/>
      <c r="H289" s="21">
        <v>5</v>
      </c>
      <c r="I289" s="216" t="s">
        <v>61</v>
      </c>
      <c r="J289" s="216" t="s">
        <v>61</v>
      </c>
      <c r="K289" s="217" t="s">
        <v>168</v>
      </c>
      <c r="L289" s="217" t="s">
        <v>168</v>
      </c>
      <c r="M289" s="217" t="s">
        <v>168</v>
      </c>
      <c r="N289" s="218"/>
      <c r="O289" s="218"/>
      <c r="P289" s="218"/>
      <c r="Q289" s="218"/>
      <c r="R289" s="218"/>
      <c r="S289" s="218"/>
      <c r="T289" s="219"/>
      <c r="U289" s="198"/>
      <c r="V289" s="696"/>
      <c r="W289" s="264"/>
      <c r="X289" s="21">
        <v>5</v>
      </c>
      <c r="Y289" s="22" t="s">
        <v>80</v>
      </c>
      <c r="Z289" s="23" t="s">
        <v>80</v>
      </c>
      <c r="AA289" s="23" t="s">
        <v>110</v>
      </c>
      <c r="AB289" s="23" t="s">
        <v>110</v>
      </c>
      <c r="AC289" s="23" t="s">
        <v>110</v>
      </c>
      <c r="AD289" s="24"/>
      <c r="AF289" s="24"/>
      <c r="AG289" s="24"/>
      <c r="AH289" s="24"/>
      <c r="AI289" s="24"/>
      <c r="AJ289" s="25"/>
      <c r="AK289" s="299"/>
      <c r="AL289" s="200"/>
    </row>
    <row r="290" spans="2:38" x14ac:dyDescent="0.4">
      <c r="B290" s="714"/>
      <c r="C290" s="196"/>
      <c r="D290" s="299"/>
      <c r="E290" s="3"/>
      <c r="F290" s="696"/>
      <c r="G290" s="264" t="s">
        <v>37</v>
      </c>
      <c r="H290" s="21">
        <v>6</v>
      </c>
      <c r="I290" s="216" t="s">
        <v>61</v>
      </c>
      <c r="J290" s="216" t="s">
        <v>61</v>
      </c>
      <c r="K290" s="217" t="s">
        <v>168</v>
      </c>
      <c r="L290" s="217" t="s">
        <v>168</v>
      </c>
      <c r="M290" s="217" t="s">
        <v>168</v>
      </c>
      <c r="N290" s="217" t="s">
        <v>168</v>
      </c>
      <c r="O290" s="218"/>
      <c r="P290" s="218"/>
      <c r="Q290" s="218"/>
      <c r="R290" s="218"/>
      <c r="S290" s="218"/>
      <c r="T290" s="219"/>
      <c r="U290" s="198"/>
      <c r="V290" s="696"/>
      <c r="W290" s="264" t="s">
        <v>37</v>
      </c>
      <c r="X290" s="21">
        <v>6</v>
      </c>
      <c r="Y290" s="22" t="s">
        <v>80</v>
      </c>
      <c r="Z290" s="23" t="s">
        <v>80</v>
      </c>
      <c r="AA290" s="23" t="s">
        <v>80</v>
      </c>
      <c r="AB290" s="23" t="s">
        <v>110</v>
      </c>
      <c r="AC290" s="23" t="s">
        <v>110</v>
      </c>
      <c r="AD290" s="23" t="s">
        <v>110</v>
      </c>
      <c r="AE290" s="24"/>
      <c r="AF290" s="24"/>
      <c r="AG290" s="24"/>
      <c r="AH290" s="24"/>
      <c r="AI290" s="24"/>
      <c r="AJ290" s="25"/>
      <c r="AK290" s="299"/>
      <c r="AL290" s="200"/>
    </row>
    <row r="291" spans="2:38" x14ac:dyDescent="0.4">
      <c r="B291" s="714"/>
      <c r="C291" s="196"/>
      <c r="D291" s="299"/>
      <c r="E291" s="3"/>
      <c r="F291" s="696"/>
      <c r="G291" s="265" t="str">
        <f>J283</f>
        <v>-</v>
      </c>
      <c r="H291" s="21">
        <v>7</v>
      </c>
      <c r="I291" s="220" t="s">
        <v>36</v>
      </c>
      <c r="J291" s="216" t="s">
        <v>61</v>
      </c>
      <c r="K291" s="217" t="s">
        <v>168</v>
      </c>
      <c r="L291" s="217" t="s">
        <v>168</v>
      </c>
      <c r="M291" s="217" t="s">
        <v>168</v>
      </c>
      <c r="N291" s="217" t="s">
        <v>168</v>
      </c>
      <c r="O291" s="217" t="s">
        <v>168</v>
      </c>
      <c r="P291" s="218"/>
      <c r="Q291" s="218"/>
      <c r="R291" s="218"/>
      <c r="S291" s="218"/>
      <c r="T291" s="219"/>
      <c r="U291" s="198"/>
      <c r="V291" s="696"/>
      <c r="W291" s="265" t="str">
        <f>Z283</f>
        <v>-</v>
      </c>
      <c r="X291" s="21">
        <v>7</v>
      </c>
      <c r="Y291" s="22" t="s">
        <v>80</v>
      </c>
      <c r="Z291" s="23" t="s">
        <v>80</v>
      </c>
      <c r="AA291" s="23" t="s">
        <v>80</v>
      </c>
      <c r="AB291" s="23" t="s">
        <v>80</v>
      </c>
      <c r="AC291" s="23" t="s">
        <v>110</v>
      </c>
      <c r="AD291" s="23" t="s">
        <v>110</v>
      </c>
      <c r="AE291" s="23" t="s">
        <v>110</v>
      </c>
      <c r="AF291" s="24"/>
      <c r="AG291" s="24"/>
      <c r="AH291" s="24"/>
      <c r="AI291" s="24"/>
      <c r="AJ291" s="25"/>
      <c r="AK291" s="299"/>
      <c r="AL291" s="200"/>
    </row>
    <row r="292" spans="2:38" x14ac:dyDescent="0.4">
      <c r="B292" s="714"/>
      <c r="C292" s="196"/>
      <c r="D292" s="299"/>
      <c r="E292" s="3"/>
      <c r="F292" s="696"/>
      <c r="G292" s="264" t="s">
        <v>4</v>
      </c>
      <c r="H292" s="21">
        <v>8</v>
      </c>
      <c r="I292" s="220" t="s">
        <v>36</v>
      </c>
      <c r="J292" s="218" t="s">
        <v>36</v>
      </c>
      <c r="K292" s="217" t="s">
        <v>168</v>
      </c>
      <c r="L292" s="217" t="s">
        <v>168</v>
      </c>
      <c r="M292" s="217" t="s">
        <v>168</v>
      </c>
      <c r="N292" s="217" t="s">
        <v>168</v>
      </c>
      <c r="O292" s="217" t="s">
        <v>168</v>
      </c>
      <c r="P292" s="217" t="s">
        <v>168</v>
      </c>
      <c r="Q292" s="218"/>
      <c r="R292" s="218"/>
      <c r="S292" s="218"/>
      <c r="T292" s="219"/>
      <c r="U292" s="198"/>
      <c r="V292" s="696"/>
      <c r="W292" s="264" t="s">
        <v>4</v>
      </c>
      <c r="X292" s="21">
        <v>8</v>
      </c>
      <c r="Y292" s="22" t="s">
        <v>80</v>
      </c>
      <c r="Z292" s="24" t="s">
        <v>80</v>
      </c>
      <c r="AA292" s="23" t="s">
        <v>80</v>
      </c>
      <c r="AB292" s="23" t="s">
        <v>80</v>
      </c>
      <c r="AC292" s="23" t="s">
        <v>80</v>
      </c>
      <c r="AD292" s="23" t="s">
        <v>110</v>
      </c>
      <c r="AE292" s="23" t="s">
        <v>110</v>
      </c>
      <c r="AF292" s="23" t="s">
        <v>110</v>
      </c>
      <c r="AG292" s="24"/>
      <c r="AH292" s="24"/>
      <c r="AI292" s="24"/>
      <c r="AJ292" s="25"/>
      <c r="AK292" s="299"/>
      <c r="AL292" s="200"/>
    </row>
    <row r="293" spans="2:38" x14ac:dyDescent="0.4">
      <c r="B293" s="714"/>
      <c r="C293" s="196"/>
      <c r="D293" s="299"/>
      <c r="E293" s="3"/>
      <c r="F293" s="696"/>
      <c r="G293" s="264"/>
      <c r="H293" s="21">
        <v>9</v>
      </c>
      <c r="I293" s="220" t="s">
        <v>36</v>
      </c>
      <c r="J293" s="218" t="s">
        <v>36</v>
      </c>
      <c r="K293" s="218" t="s">
        <v>36</v>
      </c>
      <c r="L293" s="217" t="s">
        <v>168</v>
      </c>
      <c r="M293" s="217" t="s">
        <v>168</v>
      </c>
      <c r="N293" s="217" t="s">
        <v>168</v>
      </c>
      <c r="O293" s="217" t="s">
        <v>168</v>
      </c>
      <c r="P293" s="217" t="s">
        <v>168</v>
      </c>
      <c r="Q293" s="217" t="s">
        <v>168</v>
      </c>
      <c r="R293" s="218"/>
      <c r="S293" s="218"/>
      <c r="T293" s="219"/>
      <c r="U293" s="198"/>
      <c r="V293" s="696"/>
      <c r="W293" s="264"/>
      <c r="X293" s="21">
        <v>9</v>
      </c>
      <c r="Y293" s="22" t="s">
        <v>80</v>
      </c>
      <c r="Z293" s="24" t="s">
        <v>80</v>
      </c>
      <c r="AA293" s="24" t="s">
        <v>80</v>
      </c>
      <c r="AB293" s="23" t="s">
        <v>80</v>
      </c>
      <c r="AC293" s="23" t="s">
        <v>80</v>
      </c>
      <c r="AD293" s="23" t="s">
        <v>80</v>
      </c>
      <c r="AE293" s="23" t="s">
        <v>110</v>
      </c>
      <c r="AF293" s="23" t="s">
        <v>110</v>
      </c>
      <c r="AG293" s="23" t="s">
        <v>110</v>
      </c>
      <c r="AH293" s="24"/>
      <c r="AI293" s="24"/>
      <c r="AJ293" s="25"/>
      <c r="AK293" s="299"/>
      <c r="AL293" s="200"/>
    </row>
    <row r="294" spans="2:38" x14ac:dyDescent="0.4">
      <c r="B294" s="714"/>
      <c r="C294" s="196"/>
      <c r="D294" s="299"/>
      <c r="E294" s="3"/>
      <c r="F294" s="696"/>
      <c r="G294" s="264"/>
      <c r="H294" s="21">
        <v>10</v>
      </c>
      <c r="I294" s="220" t="s">
        <v>36</v>
      </c>
      <c r="J294" s="218" t="s">
        <v>36</v>
      </c>
      <c r="K294" s="218" t="s">
        <v>36</v>
      </c>
      <c r="L294" s="218" t="s">
        <v>36</v>
      </c>
      <c r="M294" s="217" t="s">
        <v>168</v>
      </c>
      <c r="N294" s="217" t="s">
        <v>168</v>
      </c>
      <c r="O294" s="217" t="s">
        <v>168</v>
      </c>
      <c r="P294" s="217" t="s">
        <v>168</v>
      </c>
      <c r="Q294" s="217" t="s">
        <v>168</v>
      </c>
      <c r="R294" s="217" t="s">
        <v>168</v>
      </c>
      <c r="S294" s="218"/>
      <c r="T294" s="219"/>
      <c r="U294" s="198"/>
      <c r="V294" s="696"/>
      <c r="W294" s="264"/>
      <c r="X294" s="21">
        <v>10</v>
      </c>
      <c r="Y294" s="22" t="s">
        <v>80</v>
      </c>
      <c r="Z294" s="24" t="s">
        <v>80</v>
      </c>
      <c r="AA294" s="24" t="s">
        <v>80</v>
      </c>
      <c r="AB294" s="24" t="s">
        <v>80</v>
      </c>
      <c r="AC294" s="23" t="s">
        <v>80</v>
      </c>
      <c r="AD294" s="23" t="s">
        <v>80</v>
      </c>
      <c r="AE294" s="23" t="s">
        <v>80</v>
      </c>
      <c r="AF294" s="23" t="s">
        <v>110</v>
      </c>
      <c r="AG294" s="23" t="s">
        <v>110</v>
      </c>
      <c r="AH294" s="23" t="s">
        <v>110</v>
      </c>
      <c r="AI294" s="24"/>
      <c r="AJ294" s="25"/>
      <c r="AK294" s="299"/>
      <c r="AL294" s="200"/>
    </row>
    <row r="295" spans="2:38" x14ac:dyDescent="0.4">
      <c r="B295" s="714"/>
      <c r="C295" s="196"/>
      <c r="D295" s="299"/>
      <c r="E295" s="3"/>
      <c r="F295" s="696"/>
      <c r="G295" s="264"/>
      <c r="H295" s="21">
        <v>11</v>
      </c>
      <c r="I295" s="220" t="s">
        <v>36</v>
      </c>
      <c r="J295" s="218" t="s">
        <v>36</v>
      </c>
      <c r="K295" s="218" t="s">
        <v>36</v>
      </c>
      <c r="L295" s="218" t="s">
        <v>36</v>
      </c>
      <c r="M295" s="218" t="s">
        <v>36</v>
      </c>
      <c r="N295" s="217" t="s">
        <v>168</v>
      </c>
      <c r="O295" s="217" t="s">
        <v>168</v>
      </c>
      <c r="P295" s="217" t="s">
        <v>168</v>
      </c>
      <c r="Q295" s="217" t="s">
        <v>168</v>
      </c>
      <c r="R295" s="217" t="s">
        <v>168</v>
      </c>
      <c r="S295" s="217" t="s">
        <v>168</v>
      </c>
      <c r="T295" s="219"/>
      <c r="U295" s="198"/>
      <c r="V295" s="696"/>
      <c r="W295" s="264"/>
      <c r="X295" s="21">
        <v>11</v>
      </c>
      <c r="Y295" s="22" t="s">
        <v>80</v>
      </c>
      <c r="Z295" s="24" t="s">
        <v>80</v>
      </c>
      <c r="AA295" s="24" t="s">
        <v>80</v>
      </c>
      <c r="AB295" s="24" t="s">
        <v>80</v>
      </c>
      <c r="AC295" s="24" t="s">
        <v>80</v>
      </c>
      <c r="AD295" s="24" t="s">
        <v>80</v>
      </c>
      <c r="AE295" s="24" t="s">
        <v>80</v>
      </c>
      <c r="AF295" s="24" t="s">
        <v>80</v>
      </c>
      <c r="AG295" s="23" t="s">
        <v>110</v>
      </c>
      <c r="AH295" s="23" t="s">
        <v>110</v>
      </c>
      <c r="AI295" s="23" t="s">
        <v>110</v>
      </c>
      <c r="AJ295" s="25"/>
      <c r="AK295" s="299"/>
      <c r="AL295" s="200"/>
    </row>
    <row r="296" spans="2:38" ht="25.5" thickBot="1" x14ac:dyDescent="0.45">
      <c r="B296" s="714"/>
      <c r="C296" s="196"/>
      <c r="D296" s="299"/>
      <c r="E296" s="3"/>
      <c r="F296" s="696"/>
      <c r="G296" s="266"/>
      <c r="H296" s="15">
        <v>12</v>
      </c>
      <c r="I296" s="221" t="s">
        <v>36</v>
      </c>
      <c r="J296" s="222" t="s">
        <v>36</v>
      </c>
      <c r="K296" s="222" t="s">
        <v>36</v>
      </c>
      <c r="L296" s="222" t="s">
        <v>36</v>
      </c>
      <c r="M296" s="222" t="s">
        <v>36</v>
      </c>
      <c r="N296" s="222" t="s">
        <v>36</v>
      </c>
      <c r="O296" s="223" t="s">
        <v>168</v>
      </c>
      <c r="P296" s="223" t="s">
        <v>168</v>
      </c>
      <c r="Q296" s="223" t="s">
        <v>168</v>
      </c>
      <c r="R296" s="223" t="s">
        <v>168</v>
      </c>
      <c r="S296" s="223" t="s">
        <v>168</v>
      </c>
      <c r="T296" s="224" t="s">
        <v>168</v>
      </c>
      <c r="U296" s="198"/>
      <c r="V296" s="696"/>
      <c r="W296" s="266"/>
      <c r="X296" s="15">
        <v>12</v>
      </c>
      <c r="Y296" s="22" t="s">
        <v>80</v>
      </c>
      <c r="Z296" s="28" t="s">
        <v>80</v>
      </c>
      <c r="AA296" s="28" t="s">
        <v>80</v>
      </c>
      <c r="AB296" s="28" t="s">
        <v>80</v>
      </c>
      <c r="AC296" s="28" t="s">
        <v>80</v>
      </c>
      <c r="AD296" s="28" t="s">
        <v>80</v>
      </c>
      <c r="AE296" s="29" t="s">
        <v>80</v>
      </c>
      <c r="AF296" s="29" t="s">
        <v>80</v>
      </c>
      <c r="AG296" s="29" t="s">
        <v>80</v>
      </c>
      <c r="AH296" s="29" t="s">
        <v>110</v>
      </c>
      <c r="AI296" s="29" t="s">
        <v>110</v>
      </c>
      <c r="AJ296" s="30" t="s">
        <v>110</v>
      </c>
      <c r="AK296" s="299"/>
      <c r="AL296" s="200"/>
    </row>
    <row r="297" spans="2:38" x14ac:dyDescent="0.4">
      <c r="B297" s="714"/>
      <c r="C297" s="196"/>
      <c r="D297" s="299"/>
      <c r="E297" s="3"/>
      <c r="F297" s="696"/>
      <c r="G297" s="267"/>
      <c r="H297" s="70">
        <v>1</v>
      </c>
      <c r="I297" s="225" t="s">
        <v>35</v>
      </c>
      <c r="J297" s="214" t="s">
        <v>36</v>
      </c>
      <c r="K297" s="214" t="s">
        <v>36</v>
      </c>
      <c r="L297" s="214" t="s">
        <v>36</v>
      </c>
      <c r="M297" s="214" t="s">
        <v>36</v>
      </c>
      <c r="N297" s="214" t="s">
        <v>36</v>
      </c>
      <c r="O297" s="214" t="s">
        <v>36</v>
      </c>
      <c r="P297" s="226" t="s">
        <v>168</v>
      </c>
      <c r="Q297" s="226" t="s">
        <v>168</v>
      </c>
      <c r="R297" s="226" t="s">
        <v>168</v>
      </c>
      <c r="S297" s="226" t="s">
        <v>168</v>
      </c>
      <c r="T297" s="227" t="s">
        <v>168</v>
      </c>
      <c r="U297" s="198"/>
      <c r="V297" s="696"/>
      <c r="W297" s="267"/>
      <c r="X297" s="16">
        <v>1</v>
      </c>
      <c r="Y297" s="65" t="s">
        <v>80</v>
      </c>
      <c r="Z297" s="18" t="s">
        <v>80</v>
      </c>
      <c r="AA297" s="18" t="s">
        <v>80</v>
      </c>
      <c r="AB297" s="18" t="s">
        <v>80</v>
      </c>
      <c r="AC297" s="18" t="s">
        <v>80</v>
      </c>
      <c r="AD297" s="18" t="s">
        <v>80</v>
      </c>
      <c r="AE297" s="18" t="s">
        <v>80</v>
      </c>
      <c r="AF297" s="32" t="s">
        <v>80</v>
      </c>
      <c r="AG297" s="32" t="s">
        <v>80</v>
      </c>
      <c r="AH297" s="32" t="s">
        <v>80</v>
      </c>
      <c r="AI297" s="32" t="s">
        <v>110</v>
      </c>
      <c r="AJ297" s="33" t="s">
        <v>110</v>
      </c>
      <c r="AK297" s="299"/>
      <c r="AL297" s="200"/>
    </row>
    <row r="298" spans="2:38" x14ac:dyDescent="0.4">
      <c r="B298" s="714"/>
      <c r="C298" s="196"/>
      <c r="D298" s="299"/>
      <c r="E298" s="3"/>
      <c r="F298" s="696"/>
      <c r="G298" s="263"/>
      <c r="H298" s="21">
        <v>2</v>
      </c>
      <c r="I298" s="220" t="s">
        <v>35</v>
      </c>
      <c r="J298" s="218" t="s">
        <v>35</v>
      </c>
      <c r="K298" s="218" t="s">
        <v>36</v>
      </c>
      <c r="L298" s="218" t="s">
        <v>36</v>
      </c>
      <c r="M298" s="218" t="s">
        <v>36</v>
      </c>
      <c r="N298" s="218" t="s">
        <v>36</v>
      </c>
      <c r="O298" s="218" t="s">
        <v>36</v>
      </c>
      <c r="P298" s="218" t="s">
        <v>36</v>
      </c>
      <c r="Q298" s="217" t="s">
        <v>168</v>
      </c>
      <c r="R298" s="217" t="s">
        <v>168</v>
      </c>
      <c r="S298" s="217" t="s">
        <v>168</v>
      </c>
      <c r="T298" s="228" t="s">
        <v>168</v>
      </c>
      <c r="U298" s="198"/>
      <c r="V298" s="696"/>
      <c r="W298" s="263"/>
      <c r="X298" s="21">
        <v>2</v>
      </c>
      <c r="Y298" s="67" t="s">
        <v>80</v>
      </c>
      <c r="Z298" s="24" t="s">
        <v>80</v>
      </c>
      <c r="AA298" s="24" t="s">
        <v>80</v>
      </c>
      <c r="AB298" s="24" t="s">
        <v>80</v>
      </c>
      <c r="AC298" s="24" t="s">
        <v>80</v>
      </c>
      <c r="AD298" s="24" t="s">
        <v>80</v>
      </c>
      <c r="AE298" s="24" t="s">
        <v>80</v>
      </c>
      <c r="AF298" s="24" t="s">
        <v>80</v>
      </c>
      <c r="AG298" s="24" t="s">
        <v>80</v>
      </c>
      <c r="AH298" s="23" t="s">
        <v>80</v>
      </c>
      <c r="AI298" s="23" t="s">
        <v>80</v>
      </c>
      <c r="AJ298" s="34" t="s">
        <v>110</v>
      </c>
      <c r="AK298" s="299"/>
      <c r="AL298" s="200"/>
    </row>
    <row r="299" spans="2:38" x14ac:dyDescent="0.4">
      <c r="B299" s="714"/>
      <c r="C299" s="196"/>
      <c r="D299" s="299"/>
      <c r="E299" s="3"/>
      <c r="F299" s="696"/>
      <c r="G299" s="263"/>
      <c r="H299" s="21">
        <v>3</v>
      </c>
      <c r="I299" s="220" t="s">
        <v>35</v>
      </c>
      <c r="J299" s="218" t="s">
        <v>35</v>
      </c>
      <c r="K299" s="218" t="s">
        <v>35</v>
      </c>
      <c r="L299" s="218" t="s">
        <v>36</v>
      </c>
      <c r="M299" s="218" t="s">
        <v>36</v>
      </c>
      <c r="N299" s="218" t="s">
        <v>36</v>
      </c>
      <c r="O299" s="218" t="s">
        <v>36</v>
      </c>
      <c r="P299" s="218" t="s">
        <v>36</v>
      </c>
      <c r="Q299" s="218" t="s">
        <v>36</v>
      </c>
      <c r="R299" s="217" t="s">
        <v>168</v>
      </c>
      <c r="S299" s="217" t="s">
        <v>168</v>
      </c>
      <c r="T299" s="228" t="s">
        <v>168</v>
      </c>
      <c r="U299" s="198"/>
      <c r="V299" s="696"/>
      <c r="W299" s="263"/>
      <c r="X299" s="21">
        <v>3</v>
      </c>
      <c r="Y299" s="66" t="s">
        <v>80</v>
      </c>
      <c r="Z299" s="24" t="s">
        <v>80</v>
      </c>
      <c r="AA299" s="24" t="s">
        <v>80</v>
      </c>
      <c r="AB299" s="24" t="s">
        <v>80</v>
      </c>
      <c r="AC299" s="24" t="s">
        <v>80</v>
      </c>
      <c r="AD299" s="24" t="s">
        <v>80</v>
      </c>
      <c r="AE299" s="24" t="s">
        <v>80</v>
      </c>
      <c r="AF299" s="24" t="s">
        <v>80</v>
      </c>
      <c r="AG299" s="24" t="s">
        <v>80</v>
      </c>
      <c r="AH299" s="23" t="s">
        <v>80</v>
      </c>
      <c r="AI299" s="23" t="s">
        <v>80</v>
      </c>
      <c r="AJ299" s="34" t="s">
        <v>80</v>
      </c>
      <c r="AK299" s="299"/>
      <c r="AL299" s="200"/>
    </row>
    <row r="300" spans="2:38" x14ac:dyDescent="0.4">
      <c r="B300" s="714"/>
      <c r="C300" s="196"/>
      <c r="D300" s="299"/>
      <c r="E300" s="3"/>
      <c r="F300" s="696"/>
      <c r="G300" s="264"/>
      <c r="H300" s="21">
        <v>4</v>
      </c>
      <c r="I300" s="220"/>
      <c r="J300" s="218"/>
      <c r="K300" s="218"/>
      <c r="L300" s="218"/>
      <c r="M300" s="218" t="s">
        <v>36</v>
      </c>
      <c r="N300" s="218" t="s">
        <v>36</v>
      </c>
      <c r="O300" s="218" t="s">
        <v>36</v>
      </c>
      <c r="P300" s="218" t="s">
        <v>36</v>
      </c>
      <c r="Q300" s="218" t="s">
        <v>36</v>
      </c>
      <c r="R300" s="218" t="s">
        <v>36</v>
      </c>
      <c r="S300" s="217" t="s">
        <v>168</v>
      </c>
      <c r="T300" s="228" t="s">
        <v>168</v>
      </c>
      <c r="U300" s="198"/>
      <c r="V300" s="696"/>
      <c r="W300" s="264"/>
      <c r="X300" s="21">
        <v>4</v>
      </c>
      <c r="Y300" s="26"/>
      <c r="Z300" s="24"/>
      <c r="AA300" s="24"/>
      <c r="AB300" s="24"/>
      <c r="AC300" s="24" t="s">
        <v>80</v>
      </c>
      <c r="AD300" s="24" t="s">
        <v>80</v>
      </c>
      <c r="AE300" s="24" t="s">
        <v>80</v>
      </c>
      <c r="AF300" s="24" t="s">
        <v>80</v>
      </c>
      <c r="AG300" s="24" t="s">
        <v>80</v>
      </c>
      <c r="AH300" s="24" t="s">
        <v>80</v>
      </c>
      <c r="AI300" s="24" t="s">
        <v>80</v>
      </c>
      <c r="AJ300" s="34" t="s">
        <v>80</v>
      </c>
      <c r="AK300" s="299"/>
      <c r="AL300" s="200"/>
    </row>
    <row r="301" spans="2:38" x14ac:dyDescent="0.4">
      <c r="B301" s="714"/>
      <c r="C301" s="196"/>
      <c r="D301" s="299"/>
      <c r="E301" s="3"/>
      <c r="F301" s="696"/>
      <c r="G301" s="264" t="s">
        <v>37</v>
      </c>
      <c r="H301" s="21">
        <v>5</v>
      </c>
      <c r="I301" s="220"/>
      <c r="J301" s="218"/>
      <c r="K301" s="218"/>
      <c r="L301" s="218"/>
      <c r="M301" s="218" t="s">
        <v>35</v>
      </c>
      <c r="N301" s="218" t="s">
        <v>36</v>
      </c>
      <c r="O301" s="218" t="s">
        <v>36</v>
      </c>
      <c r="P301" s="218" t="s">
        <v>36</v>
      </c>
      <c r="Q301" s="218" t="s">
        <v>36</v>
      </c>
      <c r="R301" s="218" t="s">
        <v>36</v>
      </c>
      <c r="S301" s="218" t="s">
        <v>36</v>
      </c>
      <c r="T301" s="228" t="s">
        <v>168</v>
      </c>
      <c r="U301" s="198"/>
      <c r="V301" s="696"/>
      <c r="W301" s="264" t="s">
        <v>37</v>
      </c>
      <c r="X301" s="21">
        <v>5</v>
      </c>
      <c r="Y301" s="26"/>
      <c r="Z301" s="24"/>
      <c r="AA301" s="24"/>
      <c r="AB301" s="24"/>
      <c r="AC301" s="24" t="s">
        <v>80</v>
      </c>
      <c r="AD301" s="24" t="s">
        <v>80</v>
      </c>
      <c r="AE301" s="24" t="s">
        <v>80</v>
      </c>
      <c r="AF301" s="24" t="s">
        <v>80</v>
      </c>
      <c r="AG301" s="24" t="s">
        <v>80</v>
      </c>
      <c r="AH301" s="24" t="s">
        <v>80</v>
      </c>
      <c r="AI301" s="24" t="s">
        <v>80</v>
      </c>
      <c r="AJ301" s="25" t="s">
        <v>80</v>
      </c>
      <c r="AK301" s="299"/>
      <c r="AL301" s="200"/>
    </row>
    <row r="302" spans="2:38" x14ac:dyDescent="0.4">
      <c r="B302" s="714"/>
      <c r="C302" s="196"/>
      <c r="D302" s="299"/>
      <c r="E302" s="3"/>
      <c r="F302" s="696"/>
      <c r="G302" s="264" t="str">
        <f>IF(G291="-","-",G291+1)</f>
        <v>-</v>
      </c>
      <c r="H302" s="21">
        <v>6</v>
      </c>
      <c r="I302" s="220"/>
      <c r="J302" s="218"/>
      <c r="K302" s="218"/>
      <c r="L302" s="218"/>
      <c r="M302" s="218" t="s">
        <v>35</v>
      </c>
      <c r="N302" s="218" t="s">
        <v>35</v>
      </c>
      <c r="O302" s="218" t="s">
        <v>36</v>
      </c>
      <c r="P302" s="218" t="s">
        <v>36</v>
      </c>
      <c r="Q302" s="218" t="s">
        <v>36</v>
      </c>
      <c r="R302" s="218" t="s">
        <v>36</v>
      </c>
      <c r="S302" s="218" t="s">
        <v>36</v>
      </c>
      <c r="T302" s="294" t="s">
        <v>36</v>
      </c>
      <c r="U302" s="198"/>
      <c r="V302" s="696"/>
      <c r="W302" s="264" t="str">
        <f>IF(W291="-","-",W291+1)</f>
        <v>-</v>
      </c>
      <c r="X302" s="21">
        <v>6</v>
      </c>
      <c r="Y302" s="26"/>
      <c r="Z302" s="24"/>
      <c r="AA302" s="24"/>
      <c r="AB302" s="24"/>
      <c r="AC302" s="24" t="s">
        <v>80</v>
      </c>
      <c r="AD302" s="24" t="s">
        <v>80</v>
      </c>
      <c r="AE302" s="24" t="s">
        <v>80</v>
      </c>
      <c r="AF302" s="24" t="s">
        <v>80</v>
      </c>
      <c r="AG302" s="24" t="s">
        <v>80</v>
      </c>
      <c r="AH302" s="24" t="s">
        <v>80</v>
      </c>
      <c r="AI302" s="24" t="s">
        <v>80</v>
      </c>
      <c r="AJ302" s="25" t="s">
        <v>80</v>
      </c>
      <c r="AK302" s="299"/>
      <c r="AL302" s="200"/>
    </row>
    <row r="303" spans="2:38" x14ac:dyDescent="0.4">
      <c r="B303" s="714"/>
      <c r="C303" s="196"/>
      <c r="D303" s="299"/>
      <c r="E303" s="3"/>
      <c r="F303" s="696"/>
      <c r="G303" s="264" t="s">
        <v>4</v>
      </c>
      <c r="H303" s="21">
        <v>7</v>
      </c>
      <c r="I303" s="220"/>
      <c r="J303" s="218"/>
      <c r="K303" s="218"/>
      <c r="L303" s="218"/>
      <c r="M303" s="218" t="s">
        <v>35</v>
      </c>
      <c r="N303" s="218" t="s">
        <v>35</v>
      </c>
      <c r="O303" s="218" t="s">
        <v>35</v>
      </c>
      <c r="P303" s="218" t="s">
        <v>36</v>
      </c>
      <c r="Q303" s="218" t="s">
        <v>36</v>
      </c>
      <c r="R303" s="218" t="s">
        <v>36</v>
      </c>
      <c r="S303" s="218" t="s">
        <v>36</v>
      </c>
      <c r="T303" s="219" t="s">
        <v>36</v>
      </c>
      <c r="U303" s="198"/>
      <c r="V303" s="696"/>
      <c r="W303" s="264" t="s">
        <v>4</v>
      </c>
      <c r="X303" s="21">
        <v>7</v>
      </c>
      <c r="Y303" s="26"/>
      <c r="Z303" s="24"/>
      <c r="AA303" s="24"/>
      <c r="AB303" s="24"/>
      <c r="AC303" s="24" t="s">
        <v>80</v>
      </c>
      <c r="AD303" s="24" t="s">
        <v>80</v>
      </c>
      <c r="AE303" s="24" t="s">
        <v>80</v>
      </c>
      <c r="AF303" s="24" t="s">
        <v>80</v>
      </c>
      <c r="AG303" s="24" t="s">
        <v>80</v>
      </c>
      <c r="AH303" s="24" t="s">
        <v>80</v>
      </c>
      <c r="AI303" s="24" t="s">
        <v>80</v>
      </c>
      <c r="AJ303" s="25" t="s">
        <v>80</v>
      </c>
      <c r="AK303" s="299"/>
      <c r="AL303" s="200"/>
    </row>
    <row r="304" spans="2:38" x14ac:dyDescent="0.4">
      <c r="B304" s="714"/>
      <c r="C304" s="196"/>
      <c r="D304" s="299"/>
      <c r="E304" s="3"/>
      <c r="F304" s="696"/>
      <c r="G304" s="264"/>
      <c r="H304" s="21">
        <v>8</v>
      </c>
      <c r="I304" s="220"/>
      <c r="J304" s="218"/>
      <c r="K304" s="218"/>
      <c r="L304" s="218"/>
      <c r="M304" s="218" t="s">
        <v>35</v>
      </c>
      <c r="N304" s="218" t="s">
        <v>35</v>
      </c>
      <c r="O304" s="218" t="s">
        <v>35</v>
      </c>
      <c r="P304" s="218" t="s">
        <v>35</v>
      </c>
      <c r="Q304" s="218" t="s">
        <v>36</v>
      </c>
      <c r="R304" s="218" t="s">
        <v>36</v>
      </c>
      <c r="S304" s="218" t="s">
        <v>36</v>
      </c>
      <c r="T304" s="219" t="s">
        <v>36</v>
      </c>
      <c r="U304" s="198"/>
      <c r="V304" s="696"/>
      <c r="W304" s="264"/>
      <c r="X304" s="21">
        <v>8</v>
      </c>
      <c r="Y304" s="26"/>
      <c r="Z304" s="24"/>
      <c r="AA304" s="24"/>
      <c r="AB304" s="24"/>
      <c r="AC304" s="24" t="s">
        <v>80</v>
      </c>
      <c r="AD304" s="24" t="s">
        <v>80</v>
      </c>
      <c r="AE304" s="24" t="s">
        <v>80</v>
      </c>
      <c r="AF304" s="24" t="s">
        <v>80</v>
      </c>
      <c r="AG304" s="24" t="s">
        <v>80</v>
      </c>
      <c r="AH304" s="24" t="s">
        <v>80</v>
      </c>
      <c r="AI304" s="24" t="s">
        <v>80</v>
      </c>
      <c r="AJ304" s="25" t="s">
        <v>80</v>
      </c>
      <c r="AK304" s="299"/>
      <c r="AL304" s="200"/>
    </row>
    <row r="305" spans="2:38" x14ac:dyDescent="0.4">
      <c r="B305" s="714"/>
      <c r="C305" s="196"/>
      <c r="D305" s="299"/>
      <c r="E305" s="3"/>
      <c r="F305" s="696"/>
      <c r="G305" s="264"/>
      <c r="H305" s="21">
        <v>9</v>
      </c>
      <c r="I305" s="220"/>
      <c r="J305" s="218"/>
      <c r="K305" s="218"/>
      <c r="L305" s="218"/>
      <c r="M305" s="218" t="s">
        <v>35</v>
      </c>
      <c r="N305" s="218" t="s">
        <v>35</v>
      </c>
      <c r="O305" s="218" t="s">
        <v>35</v>
      </c>
      <c r="P305" s="218" t="s">
        <v>35</v>
      </c>
      <c r="Q305" s="218" t="s">
        <v>35</v>
      </c>
      <c r="R305" s="218" t="s">
        <v>36</v>
      </c>
      <c r="S305" s="218" t="s">
        <v>36</v>
      </c>
      <c r="T305" s="219" t="s">
        <v>36</v>
      </c>
      <c r="U305" s="198"/>
      <c r="V305" s="696"/>
      <c r="W305" s="264"/>
      <c r="X305" s="21">
        <v>9</v>
      </c>
      <c r="Y305" s="26"/>
      <c r="Z305" s="24"/>
      <c r="AA305" s="24"/>
      <c r="AB305" s="24"/>
      <c r="AC305" s="24" t="s">
        <v>80</v>
      </c>
      <c r="AD305" s="24" t="s">
        <v>80</v>
      </c>
      <c r="AE305" s="24" t="s">
        <v>80</v>
      </c>
      <c r="AF305" s="24" t="s">
        <v>80</v>
      </c>
      <c r="AG305" s="24" t="s">
        <v>80</v>
      </c>
      <c r="AH305" s="24" t="s">
        <v>80</v>
      </c>
      <c r="AI305" s="24" t="s">
        <v>80</v>
      </c>
      <c r="AJ305" s="25" t="s">
        <v>80</v>
      </c>
      <c r="AK305" s="299"/>
      <c r="AL305" s="200"/>
    </row>
    <row r="306" spans="2:38" x14ac:dyDescent="0.4">
      <c r="B306" s="714"/>
      <c r="C306" s="196"/>
      <c r="D306" s="299"/>
      <c r="E306" s="3"/>
      <c r="F306" s="696"/>
      <c r="G306" s="264"/>
      <c r="H306" s="21">
        <v>10</v>
      </c>
      <c r="I306" s="220"/>
      <c r="J306" s="218"/>
      <c r="K306" s="218"/>
      <c r="L306" s="218"/>
      <c r="M306" s="218" t="s">
        <v>35</v>
      </c>
      <c r="N306" s="218" t="s">
        <v>35</v>
      </c>
      <c r="O306" s="218" t="s">
        <v>35</v>
      </c>
      <c r="P306" s="218" t="s">
        <v>35</v>
      </c>
      <c r="Q306" s="218" t="s">
        <v>35</v>
      </c>
      <c r="R306" s="218" t="s">
        <v>35</v>
      </c>
      <c r="S306" s="218" t="s">
        <v>36</v>
      </c>
      <c r="T306" s="219" t="s">
        <v>36</v>
      </c>
      <c r="U306" s="198"/>
      <c r="V306" s="696"/>
      <c r="W306" s="264"/>
      <c r="X306" s="21">
        <v>10</v>
      </c>
      <c r="Y306" s="26"/>
      <c r="Z306" s="24"/>
      <c r="AA306" s="24"/>
      <c r="AB306" s="24"/>
      <c r="AC306" s="24" t="s">
        <v>80</v>
      </c>
      <c r="AD306" s="24" t="s">
        <v>80</v>
      </c>
      <c r="AE306" s="24" t="s">
        <v>80</v>
      </c>
      <c r="AF306" s="24" t="s">
        <v>80</v>
      </c>
      <c r="AG306" s="24" t="s">
        <v>80</v>
      </c>
      <c r="AH306" s="24" t="s">
        <v>80</v>
      </c>
      <c r="AI306" s="24" t="s">
        <v>80</v>
      </c>
      <c r="AJ306" s="25" t="s">
        <v>80</v>
      </c>
      <c r="AK306" s="299"/>
      <c r="AL306" s="200"/>
    </row>
    <row r="307" spans="2:38" x14ac:dyDescent="0.4">
      <c r="B307" s="714"/>
      <c r="C307" s="196"/>
      <c r="D307" s="299"/>
      <c r="E307" s="3"/>
      <c r="F307" s="696"/>
      <c r="G307" s="264"/>
      <c r="H307" s="21">
        <v>11</v>
      </c>
      <c r="I307" s="220"/>
      <c r="J307" s="218"/>
      <c r="K307" s="218"/>
      <c r="L307" s="218"/>
      <c r="M307" s="218" t="s">
        <v>35</v>
      </c>
      <c r="N307" s="218" t="s">
        <v>35</v>
      </c>
      <c r="O307" s="218" t="s">
        <v>35</v>
      </c>
      <c r="P307" s="218" t="s">
        <v>35</v>
      </c>
      <c r="Q307" s="218" t="s">
        <v>35</v>
      </c>
      <c r="R307" s="218" t="s">
        <v>35</v>
      </c>
      <c r="S307" s="218" t="s">
        <v>35</v>
      </c>
      <c r="T307" s="219" t="s">
        <v>36</v>
      </c>
      <c r="U307" s="198"/>
      <c r="V307" s="696"/>
      <c r="W307" s="264"/>
      <c r="X307" s="21">
        <v>11</v>
      </c>
      <c r="Y307" s="26"/>
      <c r="Z307" s="24"/>
      <c r="AA307" s="24"/>
      <c r="AB307" s="24"/>
      <c r="AC307" s="24" t="s">
        <v>80</v>
      </c>
      <c r="AD307" s="24" t="s">
        <v>80</v>
      </c>
      <c r="AE307" s="24" t="s">
        <v>80</v>
      </c>
      <c r="AF307" s="24" t="s">
        <v>80</v>
      </c>
      <c r="AG307" s="24" t="s">
        <v>80</v>
      </c>
      <c r="AH307" s="24" t="s">
        <v>80</v>
      </c>
      <c r="AI307" s="24" t="s">
        <v>80</v>
      </c>
      <c r="AJ307" s="25" t="s">
        <v>80</v>
      </c>
      <c r="AK307" s="299"/>
      <c r="AL307" s="200"/>
    </row>
    <row r="308" spans="2:38" ht="25.5" thickBot="1" x14ac:dyDescent="0.45">
      <c r="B308" s="714"/>
      <c r="C308" s="196"/>
      <c r="D308" s="299"/>
      <c r="E308" s="3"/>
      <c r="F308" s="696"/>
      <c r="G308" s="266"/>
      <c r="H308" s="15">
        <v>12</v>
      </c>
      <c r="I308" s="221"/>
      <c r="J308" s="222"/>
      <c r="K308" s="222"/>
      <c r="L308" s="222"/>
      <c r="M308" s="222" t="s">
        <v>35</v>
      </c>
      <c r="N308" s="222" t="s">
        <v>35</v>
      </c>
      <c r="O308" s="222" t="s">
        <v>35</v>
      </c>
      <c r="P308" s="222" t="s">
        <v>35</v>
      </c>
      <c r="Q308" s="222" t="s">
        <v>35</v>
      </c>
      <c r="R308" s="222" t="s">
        <v>35</v>
      </c>
      <c r="S308" s="222" t="s">
        <v>35</v>
      </c>
      <c r="T308" s="229" t="s">
        <v>35</v>
      </c>
      <c r="U308" s="198"/>
      <c r="V308" s="696"/>
      <c r="W308" s="266"/>
      <c r="X308" s="15">
        <v>12</v>
      </c>
      <c r="Y308" s="27"/>
      <c r="Z308" s="28"/>
      <c r="AA308" s="28"/>
      <c r="AB308" s="28"/>
      <c r="AC308" s="28" t="s">
        <v>80</v>
      </c>
      <c r="AD308" s="28" t="s">
        <v>80</v>
      </c>
      <c r="AE308" s="28" t="s">
        <v>80</v>
      </c>
      <c r="AF308" s="28" t="s">
        <v>80</v>
      </c>
      <c r="AG308" s="28" t="s">
        <v>80</v>
      </c>
      <c r="AH308" s="28" t="s">
        <v>80</v>
      </c>
      <c r="AI308" s="28" t="s">
        <v>80</v>
      </c>
      <c r="AJ308" s="35" t="s">
        <v>80</v>
      </c>
      <c r="AK308" s="299"/>
      <c r="AL308" s="200"/>
    </row>
    <row r="309" spans="2:38" x14ac:dyDescent="0.4">
      <c r="B309" s="714"/>
      <c r="C309" s="196"/>
      <c r="D309" s="299"/>
      <c r="E309" s="3"/>
      <c r="F309" s="696"/>
      <c r="G309" s="267" t="s">
        <v>37</v>
      </c>
      <c r="H309" s="16">
        <v>1</v>
      </c>
      <c r="I309" s="225"/>
      <c r="J309" s="214"/>
      <c r="K309" s="214"/>
      <c r="L309" s="214"/>
      <c r="M309" s="214" t="s">
        <v>35</v>
      </c>
      <c r="N309" s="214" t="s">
        <v>35</v>
      </c>
      <c r="O309" s="214" t="s">
        <v>35</v>
      </c>
      <c r="P309" s="214" t="s">
        <v>35</v>
      </c>
      <c r="Q309" s="214" t="s">
        <v>35</v>
      </c>
      <c r="R309" s="214" t="s">
        <v>35</v>
      </c>
      <c r="S309" s="214" t="s">
        <v>35</v>
      </c>
      <c r="T309" s="215" t="s">
        <v>35</v>
      </c>
      <c r="U309" s="198"/>
      <c r="V309" s="696"/>
      <c r="W309" s="267" t="s">
        <v>37</v>
      </c>
      <c r="X309" s="16">
        <v>1</v>
      </c>
      <c r="Y309" s="31"/>
      <c r="Z309" s="18"/>
      <c r="AA309" s="18"/>
      <c r="AB309" s="18"/>
      <c r="AC309" s="18" t="s">
        <v>80</v>
      </c>
      <c r="AD309" s="18" t="s">
        <v>80</v>
      </c>
      <c r="AE309" s="18" t="s">
        <v>80</v>
      </c>
      <c r="AF309" s="18" t="s">
        <v>80</v>
      </c>
      <c r="AG309" s="18" t="s">
        <v>80</v>
      </c>
      <c r="AH309" s="18" t="s">
        <v>80</v>
      </c>
      <c r="AI309" s="18" t="s">
        <v>80</v>
      </c>
      <c r="AJ309" s="19" t="s">
        <v>80</v>
      </c>
      <c r="AK309" s="299"/>
      <c r="AL309" s="200"/>
    </row>
    <row r="310" spans="2:38" x14ac:dyDescent="0.4">
      <c r="B310" s="714"/>
      <c r="C310" s="196"/>
      <c r="D310" s="299"/>
      <c r="E310" s="3"/>
      <c r="F310" s="696"/>
      <c r="G310" s="264" t="str">
        <f>IF(G302="-","-",G302+1)</f>
        <v>-</v>
      </c>
      <c r="H310" s="21">
        <v>2</v>
      </c>
      <c r="I310" s="220"/>
      <c r="J310" s="218"/>
      <c r="K310" s="218"/>
      <c r="L310" s="218"/>
      <c r="M310" s="218" t="s">
        <v>35</v>
      </c>
      <c r="N310" s="218" t="s">
        <v>35</v>
      </c>
      <c r="O310" s="218" t="s">
        <v>35</v>
      </c>
      <c r="P310" s="218" t="s">
        <v>35</v>
      </c>
      <c r="Q310" s="218" t="s">
        <v>35</v>
      </c>
      <c r="R310" s="218" t="s">
        <v>35</v>
      </c>
      <c r="S310" s="218" t="s">
        <v>35</v>
      </c>
      <c r="T310" s="219" t="s">
        <v>35</v>
      </c>
      <c r="U310" s="198"/>
      <c r="V310" s="696"/>
      <c r="W310" s="264" t="str">
        <f>IF(W302="-","-",W302+1)</f>
        <v>-</v>
      </c>
      <c r="X310" s="21">
        <v>2</v>
      </c>
      <c r="Y310" s="26"/>
      <c r="Z310" s="24"/>
      <c r="AA310" s="24"/>
      <c r="AB310" s="24"/>
      <c r="AC310" s="24" t="s">
        <v>80</v>
      </c>
      <c r="AD310" s="24" t="s">
        <v>80</v>
      </c>
      <c r="AE310" s="24" t="s">
        <v>80</v>
      </c>
      <c r="AF310" s="24" t="s">
        <v>80</v>
      </c>
      <c r="AG310" s="24" t="s">
        <v>80</v>
      </c>
      <c r="AH310" s="24" t="s">
        <v>80</v>
      </c>
      <c r="AI310" s="24" t="s">
        <v>80</v>
      </c>
      <c r="AJ310" s="25" t="s">
        <v>80</v>
      </c>
      <c r="AK310" s="299"/>
      <c r="AL310" s="200"/>
    </row>
    <row r="311" spans="2:38" ht="25.5" thickBot="1" x14ac:dyDescent="0.45">
      <c r="B311" s="715"/>
      <c r="C311" s="202"/>
      <c r="D311" s="302"/>
      <c r="E311" s="4"/>
      <c r="F311" s="697"/>
      <c r="G311" s="266" t="s">
        <v>4</v>
      </c>
      <c r="H311" s="15">
        <v>3</v>
      </c>
      <c r="I311" s="221"/>
      <c r="J311" s="222"/>
      <c r="K311" s="222"/>
      <c r="L311" s="222"/>
      <c r="M311" s="222" t="s">
        <v>35</v>
      </c>
      <c r="N311" s="222" t="s">
        <v>35</v>
      </c>
      <c r="O311" s="222" t="s">
        <v>35</v>
      </c>
      <c r="P311" s="222" t="s">
        <v>35</v>
      </c>
      <c r="Q311" s="222" t="s">
        <v>35</v>
      </c>
      <c r="R311" s="222" t="s">
        <v>35</v>
      </c>
      <c r="S311" s="222" t="s">
        <v>35</v>
      </c>
      <c r="T311" s="229" t="s">
        <v>35</v>
      </c>
      <c r="U311" s="203"/>
      <c r="V311" s="697"/>
      <c r="W311" s="266" t="s">
        <v>4</v>
      </c>
      <c r="X311" s="15">
        <v>3</v>
      </c>
      <c r="Y311" s="27"/>
      <c r="Z311" s="28"/>
      <c r="AA311" s="28"/>
      <c r="AB311" s="28"/>
      <c r="AC311" s="28" t="s">
        <v>80</v>
      </c>
      <c r="AD311" s="28" t="s">
        <v>80</v>
      </c>
      <c r="AE311" s="28" t="s">
        <v>80</v>
      </c>
      <c r="AF311" s="28" t="s">
        <v>80</v>
      </c>
      <c r="AG311" s="28" t="s">
        <v>80</v>
      </c>
      <c r="AH311" s="28" t="s">
        <v>80</v>
      </c>
      <c r="AI311" s="28" t="s">
        <v>80</v>
      </c>
      <c r="AJ311" s="35" t="s">
        <v>80</v>
      </c>
      <c r="AK311" s="302"/>
      <c r="AL311" s="204"/>
    </row>
    <row r="312" spans="2:38" ht="25.5" thickBot="1" x14ac:dyDescent="0.45">
      <c r="B312" s="240"/>
      <c r="C312" s="196"/>
      <c r="D312" s="302"/>
      <c r="E312" s="3"/>
      <c r="F312" s="254"/>
      <c r="G312" s="255"/>
      <c r="H312" s="201"/>
      <c r="I312" s="256"/>
      <c r="J312" s="256"/>
      <c r="K312" s="256"/>
      <c r="L312" s="256"/>
      <c r="M312" s="256"/>
      <c r="N312" s="256"/>
      <c r="O312" s="256"/>
      <c r="P312" s="256"/>
      <c r="Q312" s="256"/>
      <c r="R312" s="256"/>
      <c r="S312" s="256"/>
      <c r="T312" s="256"/>
      <c r="U312" s="198"/>
      <c r="V312" s="254"/>
      <c r="W312" s="255"/>
      <c r="X312" s="201"/>
      <c r="Y312" s="257"/>
      <c r="Z312" s="257"/>
      <c r="AA312" s="257"/>
      <c r="AB312" s="257"/>
      <c r="AC312" s="257"/>
      <c r="AD312" s="257"/>
      <c r="AE312" s="257"/>
      <c r="AF312" s="257"/>
      <c r="AG312" s="257"/>
      <c r="AH312" s="257"/>
      <c r="AI312" s="257"/>
      <c r="AJ312" s="257"/>
      <c r="AK312" s="299"/>
      <c r="AL312" s="200"/>
    </row>
    <row r="313" spans="2:38" ht="19.5" customHeight="1" thickBot="1" x14ac:dyDescent="0.45">
      <c r="B313" s="713" t="s">
        <v>177</v>
      </c>
      <c r="C313" s="193"/>
      <c r="D313" s="212" t="s">
        <v>160</v>
      </c>
      <c r="E313" s="208"/>
      <c r="F313" s="208"/>
      <c r="G313" s="208"/>
      <c r="H313" s="208"/>
      <c r="I313" s="208"/>
      <c r="J313" s="208"/>
      <c r="K313" s="208"/>
      <c r="L313" s="208"/>
      <c r="M313" s="208"/>
      <c r="N313" s="208"/>
      <c r="O313" s="208"/>
      <c r="P313" s="208"/>
      <c r="Q313" s="208"/>
      <c r="R313" s="208"/>
      <c r="S313" s="208"/>
      <c r="T313" s="208"/>
      <c r="U313" s="208"/>
      <c r="V313" s="208"/>
      <c r="W313" s="208"/>
      <c r="X313" s="208"/>
      <c r="Y313" s="208"/>
      <c r="Z313" s="208"/>
      <c r="AA313" s="208"/>
      <c r="AB313" s="208"/>
      <c r="AC313" s="208"/>
      <c r="AD313" s="194"/>
      <c r="AE313" s="194"/>
      <c r="AF313" s="194"/>
      <c r="AG313" s="194"/>
      <c r="AH313" s="194"/>
      <c r="AI313" s="194"/>
      <c r="AJ313" s="194"/>
      <c r="AK313" s="305"/>
      <c r="AL313" s="195"/>
    </row>
    <row r="314" spans="2:38" ht="45.75" customHeight="1" thickBot="1" x14ac:dyDescent="0.45">
      <c r="B314" s="714"/>
      <c r="C314" s="196"/>
      <c r="D314" s="297"/>
      <c r="E314" s="197"/>
      <c r="F314" s="701" t="s">
        <v>169</v>
      </c>
      <c r="G314" s="702"/>
      <c r="H314" s="702"/>
      <c r="I314" s="702"/>
      <c r="J314" s="702"/>
      <c r="K314" s="702"/>
      <c r="L314" s="716"/>
      <c r="M314" s="76" t="s">
        <v>37</v>
      </c>
      <c r="N314" s="75"/>
      <c r="O314" s="77" t="s">
        <v>4</v>
      </c>
      <c r="P314" s="75"/>
      <c r="Q314" s="78" t="s">
        <v>39</v>
      </c>
      <c r="R314" s="3"/>
      <c r="S314" s="3"/>
      <c r="T314" s="3"/>
      <c r="U314" s="198"/>
      <c r="V314" s="698" t="s">
        <v>113</v>
      </c>
      <c r="W314" s="699"/>
      <c r="X314" s="699"/>
      <c r="Y314" s="699"/>
      <c r="Z314" s="699"/>
      <c r="AA314" s="700"/>
      <c r="AB314" s="76" t="s">
        <v>37</v>
      </c>
      <c r="AC314" s="75"/>
      <c r="AD314" s="77" t="s">
        <v>4</v>
      </c>
      <c r="AE314" s="75"/>
      <c r="AF314" s="78" t="s">
        <v>39</v>
      </c>
      <c r="AG314" s="3"/>
      <c r="AH314" s="3"/>
      <c r="AI314" s="3"/>
      <c r="AJ314" s="198"/>
      <c r="AK314" s="306"/>
      <c r="AL314" s="199"/>
    </row>
    <row r="315" spans="2:38" ht="45.75" customHeight="1" thickBot="1" x14ac:dyDescent="0.45">
      <c r="B315" s="714"/>
      <c r="C315" s="196"/>
      <c r="D315" s="298" t="str">
        <f>IF(D314="","",INDEX('※削除不可（９データ）'!$B$3:$B$37,MATCH(D314,'※削除不可（９データ）'!$A$3:$A$37,1)))</f>
        <v/>
      </c>
      <c r="E315" s="197"/>
      <c r="F315" s="701" t="s">
        <v>197</v>
      </c>
      <c r="G315" s="702"/>
      <c r="H315" s="702"/>
      <c r="I315" s="702"/>
      <c r="J315" s="702"/>
      <c r="K315" s="702"/>
      <c r="L315" s="703"/>
      <c r="M315" s="75"/>
      <c r="N315" s="273" t="s">
        <v>112</v>
      </c>
      <c r="O315" s="710" t="str">
        <f>IF(M315="","-",IF(M315=D318,"〇","増加"))</f>
        <v>-</v>
      </c>
      <c r="P315" s="711"/>
      <c r="Q315" s="712"/>
      <c r="R315" s="3"/>
      <c r="S315" s="3"/>
      <c r="T315" s="3"/>
      <c r="U315" s="198"/>
      <c r="V315" s="698" t="s">
        <v>200</v>
      </c>
      <c r="W315" s="699"/>
      <c r="X315" s="699"/>
      <c r="Y315" s="699"/>
      <c r="Z315" s="699"/>
      <c r="AA315" s="700"/>
      <c r="AB315" s="75"/>
      <c r="AC315" s="273" t="s">
        <v>112</v>
      </c>
      <c r="AD315" s="710" t="str">
        <f>IF(AB315="","-",IF(AB315=D318,"〇","×"))</f>
        <v>-</v>
      </c>
      <c r="AE315" s="711"/>
      <c r="AF315" s="712"/>
      <c r="AG315" s="3"/>
      <c r="AH315" s="3"/>
      <c r="AI315" s="3"/>
      <c r="AJ315" s="198"/>
      <c r="AK315" s="306"/>
      <c r="AL315" s="199"/>
    </row>
    <row r="316" spans="2:38" ht="25.5" thickBot="1" x14ac:dyDescent="0.45">
      <c r="B316" s="714"/>
      <c r="C316" s="196"/>
      <c r="D316" s="299"/>
      <c r="E316" s="3"/>
      <c r="F316" s="81"/>
      <c r="G316" s="81"/>
      <c r="H316" s="3"/>
      <c r="I316" s="3"/>
      <c r="J316" s="3"/>
      <c r="K316" s="3"/>
      <c r="L316" s="3"/>
      <c r="M316" s="3"/>
      <c r="N316" s="3"/>
      <c r="O316" s="3"/>
      <c r="P316" s="3"/>
      <c r="Q316" s="3"/>
      <c r="R316" s="3"/>
      <c r="S316" s="3"/>
      <c r="T316" s="3"/>
      <c r="U316" s="3"/>
      <c r="V316" s="81"/>
      <c r="W316" s="81"/>
      <c r="X316" s="3"/>
      <c r="Y316" s="3"/>
      <c r="Z316" s="3"/>
      <c r="AA316" s="3"/>
      <c r="AB316" s="3"/>
      <c r="AC316" s="3"/>
      <c r="AD316" s="3"/>
      <c r="AE316" s="3"/>
      <c r="AF316" s="3"/>
      <c r="AG316" s="3"/>
      <c r="AH316" s="3"/>
      <c r="AI316" s="3"/>
      <c r="AJ316" s="3"/>
      <c r="AK316" s="299"/>
      <c r="AL316" s="200"/>
    </row>
    <row r="317" spans="2:38" x14ac:dyDescent="0.4">
      <c r="B317" s="714"/>
      <c r="C317" s="196"/>
      <c r="D317" s="300" t="s">
        <v>105</v>
      </c>
      <c r="E317" s="3"/>
      <c r="F317" s="704"/>
      <c r="G317" s="705"/>
      <c r="H317" s="706"/>
      <c r="I317" s="71" t="s">
        <v>3</v>
      </c>
      <c r="J317" s="72" t="str">
        <f>IF($N314="","-",$N314)</f>
        <v>-</v>
      </c>
      <c r="K317" s="71" t="s">
        <v>4</v>
      </c>
      <c r="L317" s="692" t="s">
        <v>111</v>
      </c>
      <c r="M317" s="692"/>
      <c r="N317" s="692"/>
      <c r="O317" s="692"/>
      <c r="P317" s="692"/>
      <c r="Q317" s="692"/>
      <c r="R317" s="692"/>
      <c r="S317" s="692"/>
      <c r="T317" s="693"/>
      <c r="U317" s="198"/>
      <c r="V317" s="704"/>
      <c r="W317" s="705"/>
      <c r="X317" s="706"/>
      <c r="Y317" s="71" t="s">
        <v>3</v>
      </c>
      <c r="Z317" s="72" t="str">
        <f>IF($AC314="","-",$AC314)</f>
        <v>-</v>
      </c>
      <c r="AA317" s="71" t="s">
        <v>4</v>
      </c>
      <c r="AB317" s="692" t="s">
        <v>79</v>
      </c>
      <c r="AC317" s="692"/>
      <c r="AD317" s="692"/>
      <c r="AE317" s="692"/>
      <c r="AF317" s="692"/>
      <c r="AG317" s="692"/>
      <c r="AH317" s="692"/>
      <c r="AI317" s="692"/>
      <c r="AJ317" s="693"/>
      <c r="AK317" s="299"/>
      <c r="AL317" s="200"/>
    </row>
    <row r="318" spans="2:38" ht="30" thickBot="1" x14ac:dyDescent="0.45">
      <c r="B318" s="714"/>
      <c r="C318" s="196"/>
      <c r="D318" s="301" t="str">
        <f>IF(D314="","",INDEX('※削除不可（９データ）'!$C$3:$C$37,MATCH(D314,'※削除不可（９データ）'!$A$3:$A$31,1)))</f>
        <v/>
      </c>
      <c r="E318" s="3"/>
      <c r="F318" s="694"/>
      <c r="G318" s="695"/>
      <c r="H318" s="86" t="s">
        <v>38</v>
      </c>
      <c r="I318" s="82">
        <v>1</v>
      </c>
      <c r="J318" s="83">
        <v>2</v>
      </c>
      <c r="K318" s="84">
        <v>3</v>
      </c>
      <c r="L318" s="84">
        <v>4</v>
      </c>
      <c r="M318" s="84">
        <v>5</v>
      </c>
      <c r="N318" s="84">
        <v>6</v>
      </c>
      <c r="O318" s="84">
        <v>7</v>
      </c>
      <c r="P318" s="84">
        <v>8</v>
      </c>
      <c r="Q318" s="84">
        <v>9</v>
      </c>
      <c r="R318" s="84">
        <v>10</v>
      </c>
      <c r="S318" s="84">
        <v>11</v>
      </c>
      <c r="T318" s="85">
        <v>12</v>
      </c>
      <c r="U318" s="201"/>
      <c r="V318" s="694"/>
      <c r="W318" s="695"/>
      <c r="X318" s="86" t="s">
        <v>38</v>
      </c>
      <c r="Y318" s="82">
        <v>1</v>
      </c>
      <c r="Z318" s="83">
        <v>2</v>
      </c>
      <c r="AA318" s="84">
        <v>3</v>
      </c>
      <c r="AB318" s="84">
        <v>4</v>
      </c>
      <c r="AC318" s="84">
        <v>5</v>
      </c>
      <c r="AD318" s="84">
        <v>6</v>
      </c>
      <c r="AE318" s="84">
        <v>7</v>
      </c>
      <c r="AF318" s="84">
        <v>8</v>
      </c>
      <c r="AG318" s="84">
        <v>9</v>
      </c>
      <c r="AH318" s="84">
        <v>10</v>
      </c>
      <c r="AI318" s="84">
        <v>11</v>
      </c>
      <c r="AJ318" s="85">
        <v>12</v>
      </c>
      <c r="AK318" s="299"/>
      <c r="AL318" s="200"/>
    </row>
    <row r="319" spans="2:38" ht="24.75" customHeight="1" x14ac:dyDescent="0.4">
      <c r="B319" s="714"/>
      <c r="C319" s="196"/>
      <c r="D319" s="299"/>
      <c r="E319" s="3"/>
      <c r="F319" s="696" t="s">
        <v>115</v>
      </c>
      <c r="G319" s="262"/>
      <c r="H319" s="16">
        <v>1</v>
      </c>
      <c r="I319" s="213" t="s">
        <v>61</v>
      </c>
      <c r="J319" s="214"/>
      <c r="K319" s="214"/>
      <c r="L319" s="214"/>
      <c r="M319" s="214"/>
      <c r="N319" s="214"/>
      <c r="O319" s="214"/>
      <c r="P319" s="214"/>
      <c r="Q319" s="214"/>
      <c r="R319" s="214"/>
      <c r="S319" s="214"/>
      <c r="T319" s="215"/>
      <c r="U319" s="198"/>
      <c r="V319" s="696" t="s">
        <v>115</v>
      </c>
      <c r="W319" s="262"/>
      <c r="X319" s="16">
        <v>1</v>
      </c>
      <c r="Y319" s="17" t="s">
        <v>60</v>
      </c>
      <c r="Z319" s="18"/>
      <c r="AA319" s="18"/>
      <c r="AB319" s="18"/>
      <c r="AC319" s="18"/>
      <c r="AD319" s="18"/>
      <c r="AE319" s="18"/>
      <c r="AF319" s="18"/>
      <c r="AG319" s="18"/>
      <c r="AH319" s="18"/>
      <c r="AI319" s="18"/>
      <c r="AJ319" s="19"/>
      <c r="AK319" s="299"/>
      <c r="AL319" s="175"/>
    </row>
    <row r="320" spans="2:38" x14ac:dyDescent="0.4">
      <c r="B320" s="714"/>
      <c r="C320" s="196"/>
      <c r="D320" s="299"/>
      <c r="E320" s="3"/>
      <c r="F320" s="696"/>
      <c r="G320" s="263"/>
      <c r="H320" s="21">
        <v>2</v>
      </c>
      <c r="I320" s="216" t="s">
        <v>61</v>
      </c>
      <c r="J320" s="216" t="s">
        <v>61</v>
      </c>
      <c r="K320" s="218"/>
      <c r="L320" s="218"/>
      <c r="M320" s="218"/>
      <c r="N320" s="218"/>
      <c r="O320" s="218"/>
      <c r="P320" s="218"/>
      <c r="Q320" s="218"/>
      <c r="R320" s="218"/>
      <c r="S320" s="218"/>
      <c r="T320" s="219"/>
      <c r="U320" s="198"/>
      <c r="V320" s="696"/>
      <c r="W320" s="263"/>
      <c r="X320" s="21">
        <v>2</v>
      </c>
      <c r="Y320" s="22" t="s">
        <v>110</v>
      </c>
      <c r="Z320" s="23" t="s">
        <v>110</v>
      </c>
      <c r="AA320" s="24"/>
      <c r="AB320" s="24"/>
      <c r="AC320" s="24"/>
      <c r="AD320" s="24"/>
      <c r="AE320" s="24"/>
      <c r="AF320" s="24"/>
      <c r="AG320" s="24"/>
      <c r="AH320" s="24"/>
      <c r="AI320" s="24"/>
      <c r="AJ320" s="25"/>
      <c r="AK320" s="299"/>
      <c r="AL320" s="200"/>
    </row>
    <row r="321" spans="2:38" x14ac:dyDescent="0.4">
      <c r="B321" s="714"/>
      <c r="C321" s="196"/>
      <c r="D321" s="299"/>
      <c r="E321" s="3"/>
      <c r="F321" s="696"/>
      <c r="G321" s="263"/>
      <c r="H321" s="21">
        <v>3</v>
      </c>
      <c r="I321" s="216" t="s">
        <v>61</v>
      </c>
      <c r="J321" s="216" t="s">
        <v>61</v>
      </c>
      <c r="K321" s="217" t="s">
        <v>168</v>
      </c>
      <c r="L321" s="218"/>
      <c r="M321" s="218"/>
      <c r="N321" s="218"/>
      <c r="O321" s="218"/>
      <c r="P321" s="218"/>
      <c r="Q321" s="218"/>
      <c r="R321" s="218"/>
      <c r="S321" s="218"/>
      <c r="T321" s="219"/>
      <c r="U321" s="198"/>
      <c r="V321" s="696"/>
      <c r="W321" s="263"/>
      <c r="X321" s="21">
        <v>3</v>
      </c>
      <c r="Y321" s="22" t="s">
        <v>110</v>
      </c>
      <c r="Z321" s="23" t="s">
        <v>110</v>
      </c>
      <c r="AA321" s="23" t="s">
        <v>110</v>
      </c>
      <c r="AB321" s="24"/>
      <c r="AC321" s="24"/>
      <c r="AD321" s="24"/>
      <c r="AE321" s="24"/>
      <c r="AF321" s="24"/>
      <c r="AG321" s="24"/>
      <c r="AH321" s="24"/>
      <c r="AI321" s="24"/>
      <c r="AJ321" s="25"/>
      <c r="AK321" s="299"/>
      <c r="AL321" s="200"/>
    </row>
    <row r="322" spans="2:38" x14ac:dyDescent="0.4">
      <c r="B322" s="714"/>
      <c r="C322" s="196"/>
      <c r="D322" s="299"/>
      <c r="E322" s="3"/>
      <c r="F322" s="696"/>
      <c r="G322" s="264"/>
      <c r="H322" s="21">
        <v>4</v>
      </c>
      <c r="I322" s="216" t="s">
        <v>61</v>
      </c>
      <c r="J322" s="216" t="s">
        <v>61</v>
      </c>
      <c r="K322" s="217" t="s">
        <v>168</v>
      </c>
      <c r="L322" s="217" t="s">
        <v>168</v>
      </c>
      <c r="M322" s="218"/>
      <c r="N322" s="218"/>
      <c r="O322" s="218"/>
      <c r="P322" s="218"/>
      <c r="Q322" s="218"/>
      <c r="R322" s="218"/>
      <c r="S322" s="218"/>
      <c r="T322" s="219"/>
      <c r="U322" s="198"/>
      <c r="V322" s="696"/>
      <c r="W322" s="264"/>
      <c r="X322" s="21">
        <v>4</v>
      </c>
      <c r="Y322" s="22" t="s">
        <v>80</v>
      </c>
      <c r="Z322" s="23" t="s">
        <v>110</v>
      </c>
      <c r="AA322" s="23" t="s">
        <v>110</v>
      </c>
      <c r="AB322" s="23" t="s">
        <v>110</v>
      </c>
      <c r="AC322" s="24"/>
      <c r="AD322" s="24"/>
      <c r="AE322" s="24"/>
      <c r="AF322" s="24"/>
      <c r="AG322" s="24"/>
      <c r="AH322" s="24"/>
      <c r="AI322" s="24"/>
      <c r="AJ322" s="25"/>
      <c r="AK322" s="299"/>
      <c r="AL322" s="200"/>
    </row>
    <row r="323" spans="2:38" x14ac:dyDescent="0.4">
      <c r="B323" s="714"/>
      <c r="C323" s="196"/>
      <c r="D323" s="299"/>
      <c r="E323" s="3"/>
      <c r="F323" s="696"/>
      <c r="G323" s="264"/>
      <c r="H323" s="21">
        <v>5</v>
      </c>
      <c r="I323" s="216" t="s">
        <v>61</v>
      </c>
      <c r="J323" s="216" t="s">
        <v>61</v>
      </c>
      <c r="K323" s="217" t="s">
        <v>168</v>
      </c>
      <c r="L323" s="217" t="s">
        <v>168</v>
      </c>
      <c r="M323" s="217" t="s">
        <v>168</v>
      </c>
      <c r="N323" s="218"/>
      <c r="O323" s="218"/>
      <c r="P323" s="218"/>
      <c r="Q323" s="218"/>
      <c r="R323" s="218"/>
      <c r="S323" s="218"/>
      <c r="T323" s="219"/>
      <c r="U323" s="198"/>
      <c r="V323" s="696"/>
      <c r="W323" s="264"/>
      <c r="X323" s="21">
        <v>5</v>
      </c>
      <c r="Y323" s="22" t="s">
        <v>80</v>
      </c>
      <c r="Z323" s="23" t="s">
        <v>80</v>
      </c>
      <c r="AA323" s="23" t="s">
        <v>110</v>
      </c>
      <c r="AB323" s="23" t="s">
        <v>110</v>
      </c>
      <c r="AC323" s="23" t="s">
        <v>110</v>
      </c>
      <c r="AD323" s="24"/>
      <c r="AF323" s="24"/>
      <c r="AG323" s="24"/>
      <c r="AH323" s="24"/>
      <c r="AI323" s="24"/>
      <c r="AJ323" s="25"/>
      <c r="AK323" s="299"/>
      <c r="AL323" s="200"/>
    </row>
    <row r="324" spans="2:38" x14ac:dyDescent="0.4">
      <c r="B324" s="714"/>
      <c r="C324" s="196"/>
      <c r="D324" s="299"/>
      <c r="E324" s="3"/>
      <c r="F324" s="696"/>
      <c r="G324" s="264" t="s">
        <v>37</v>
      </c>
      <c r="H324" s="21">
        <v>6</v>
      </c>
      <c r="I324" s="216" t="s">
        <v>61</v>
      </c>
      <c r="J324" s="216" t="s">
        <v>61</v>
      </c>
      <c r="K324" s="217" t="s">
        <v>168</v>
      </c>
      <c r="L324" s="217" t="s">
        <v>168</v>
      </c>
      <c r="M324" s="217" t="s">
        <v>168</v>
      </c>
      <c r="N324" s="217" t="s">
        <v>168</v>
      </c>
      <c r="O324" s="218"/>
      <c r="P324" s="218"/>
      <c r="Q324" s="218"/>
      <c r="R324" s="218"/>
      <c r="S324" s="218"/>
      <c r="T324" s="219"/>
      <c r="U324" s="198"/>
      <c r="V324" s="696"/>
      <c r="W324" s="264" t="s">
        <v>37</v>
      </c>
      <c r="X324" s="21">
        <v>6</v>
      </c>
      <c r="Y324" s="22" t="s">
        <v>80</v>
      </c>
      <c r="Z324" s="23" t="s">
        <v>80</v>
      </c>
      <c r="AA324" s="23" t="s">
        <v>80</v>
      </c>
      <c r="AB324" s="23" t="s">
        <v>110</v>
      </c>
      <c r="AC324" s="23" t="s">
        <v>110</v>
      </c>
      <c r="AD324" s="23" t="s">
        <v>110</v>
      </c>
      <c r="AE324" s="24"/>
      <c r="AF324" s="24"/>
      <c r="AG324" s="24"/>
      <c r="AH324" s="24"/>
      <c r="AI324" s="24"/>
      <c r="AJ324" s="25"/>
      <c r="AK324" s="299"/>
      <c r="AL324" s="200"/>
    </row>
    <row r="325" spans="2:38" x14ac:dyDescent="0.4">
      <c r="B325" s="714"/>
      <c r="C325" s="196"/>
      <c r="D325" s="299"/>
      <c r="E325" s="3"/>
      <c r="F325" s="696"/>
      <c r="G325" s="265" t="str">
        <f>J317</f>
        <v>-</v>
      </c>
      <c r="H325" s="21">
        <v>7</v>
      </c>
      <c r="I325" s="220" t="s">
        <v>36</v>
      </c>
      <c r="J325" s="216" t="s">
        <v>61</v>
      </c>
      <c r="K325" s="217" t="s">
        <v>168</v>
      </c>
      <c r="L325" s="217" t="s">
        <v>168</v>
      </c>
      <c r="M325" s="217" t="s">
        <v>168</v>
      </c>
      <c r="N325" s="217" t="s">
        <v>168</v>
      </c>
      <c r="O325" s="217" t="s">
        <v>168</v>
      </c>
      <c r="P325" s="218"/>
      <c r="Q325" s="218"/>
      <c r="R325" s="218"/>
      <c r="S325" s="218"/>
      <c r="T325" s="219"/>
      <c r="U325" s="198"/>
      <c r="V325" s="696"/>
      <c r="W325" s="265" t="str">
        <f>Z317</f>
        <v>-</v>
      </c>
      <c r="X325" s="21">
        <v>7</v>
      </c>
      <c r="Y325" s="22" t="s">
        <v>80</v>
      </c>
      <c r="Z325" s="23" t="s">
        <v>80</v>
      </c>
      <c r="AA325" s="23" t="s">
        <v>80</v>
      </c>
      <c r="AB325" s="23" t="s">
        <v>80</v>
      </c>
      <c r="AC325" s="23" t="s">
        <v>110</v>
      </c>
      <c r="AD325" s="23" t="s">
        <v>110</v>
      </c>
      <c r="AE325" s="23" t="s">
        <v>110</v>
      </c>
      <c r="AF325" s="24"/>
      <c r="AG325" s="24"/>
      <c r="AH325" s="24"/>
      <c r="AI325" s="24"/>
      <c r="AJ325" s="25"/>
      <c r="AK325" s="299"/>
      <c r="AL325" s="200"/>
    </row>
    <row r="326" spans="2:38" x14ac:dyDescent="0.4">
      <c r="B326" s="714"/>
      <c r="C326" s="196"/>
      <c r="D326" s="299"/>
      <c r="E326" s="3"/>
      <c r="F326" s="696"/>
      <c r="G326" s="264" t="s">
        <v>4</v>
      </c>
      <c r="H326" s="21">
        <v>8</v>
      </c>
      <c r="I326" s="220" t="s">
        <v>36</v>
      </c>
      <c r="J326" s="218" t="s">
        <v>36</v>
      </c>
      <c r="K326" s="217" t="s">
        <v>168</v>
      </c>
      <c r="L326" s="217" t="s">
        <v>168</v>
      </c>
      <c r="M326" s="217" t="s">
        <v>168</v>
      </c>
      <c r="N326" s="217" t="s">
        <v>168</v>
      </c>
      <c r="O326" s="217" t="s">
        <v>168</v>
      </c>
      <c r="P326" s="217" t="s">
        <v>168</v>
      </c>
      <c r="Q326" s="218"/>
      <c r="R326" s="218"/>
      <c r="S326" s="218"/>
      <c r="T326" s="219"/>
      <c r="U326" s="198"/>
      <c r="V326" s="696"/>
      <c r="W326" s="264" t="s">
        <v>4</v>
      </c>
      <c r="X326" s="21">
        <v>8</v>
      </c>
      <c r="Y326" s="22" t="s">
        <v>80</v>
      </c>
      <c r="Z326" s="24" t="s">
        <v>80</v>
      </c>
      <c r="AA326" s="23" t="s">
        <v>80</v>
      </c>
      <c r="AB326" s="23" t="s">
        <v>80</v>
      </c>
      <c r="AC326" s="23" t="s">
        <v>80</v>
      </c>
      <c r="AD326" s="23" t="s">
        <v>110</v>
      </c>
      <c r="AE326" s="23" t="s">
        <v>110</v>
      </c>
      <c r="AF326" s="23" t="s">
        <v>110</v>
      </c>
      <c r="AG326" s="24"/>
      <c r="AH326" s="24"/>
      <c r="AI326" s="24"/>
      <c r="AJ326" s="25"/>
      <c r="AK326" s="299"/>
      <c r="AL326" s="200"/>
    </row>
    <row r="327" spans="2:38" x14ac:dyDescent="0.4">
      <c r="B327" s="714"/>
      <c r="C327" s="196"/>
      <c r="D327" s="299"/>
      <c r="E327" s="3"/>
      <c r="F327" s="696"/>
      <c r="G327" s="264"/>
      <c r="H327" s="21">
        <v>9</v>
      </c>
      <c r="I327" s="220" t="s">
        <v>36</v>
      </c>
      <c r="J327" s="218" t="s">
        <v>36</v>
      </c>
      <c r="K327" s="218" t="s">
        <v>36</v>
      </c>
      <c r="L327" s="217" t="s">
        <v>168</v>
      </c>
      <c r="M327" s="217" t="s">
        <v>168</v>
      </c>
      <c r="N327" s="217" t="s">
        <v>168</v>
      </c>
      <c r="O327" s="217" t="s">
        <v>168</v>
      </c>
      <c r="P327" s="217" t="s">
        <v>168</v>
      </c>
      <c r="Q327" s="217" t="s">
        <v>168</v>
      </c>
      <c r="R327" s="218"/>
      <c r="S327" s="218"/>
      <c r="T327" s="219"/>
      <c r="U327" s="198"/>
      <c r="V327" s="696"/>
      <c r="W327" s="264"/>
      <c r="X327" s="21">
        <v>9</v>
      </c>
      <c r="Y327" s="22" t="s">
        <v>80</v>
      </c>
      <c r="Z327" s="24" t="s">
        <v>80</v>
      </c>
      <c r="AA327" s="24" t="s">
        <v>80</v>
      </c>
      <c r="AB327" s="23" t="s">
        <v>80</v>
      </c>
      <c r="AC327" s="23" t="s">
        <v>80</v>
      </c>
      <c r="AD327" s="23" t="s">
        <v>80</v>
      </c>
      <c r="AE327" s="23" t="s">
        <v>110</v>
      </c>
      <c r="AF327" s="23" t="s">
        <v>110</v>
      </c>
      <c r="AG327" s="23" t="s">
        <v>110</v>
      </c>
      <c r="AH327" s="24"/>
      <c r="AI327" s="24"/>
      <c r="AJ327" s="25"/>
      <c r="AK327" s="299"/>
      <c r="AL327" s="200"/>
    </row>
    <row r="328" spans="2:38" x14ac:dyDescent="0.4">
      <c r="B328" s="714"/>
      <c r="C328" s="196"/>
      <c r="D328" s="299"/>
      <c r="E328" s="3"/>
      <c r="F328" s="696"/>
      <c r="G328" s="264"/>
      <c r="H328" s="21">
        <v>10</v>
      </c>
      <c r="I328" s="220" t="s">
        <v>36</v>
      </c>
      <c r="J328" s="218" t="s">
        <v>36</v>
      </c>
      <c r="K328" s="218" t="s">
        <v>36</v>
      </c>
      <c r="L328" s="218" t="s">
        <v>36</v>
      </c>
      <c r="M328" s="217" t="s">
        <v>168</v>
      </c>
      <c r="N328" s="217" t="s">
        <v>168</v>
      </c>
      <c r="O328" s="217" t="s">
        <v>168</v>
      </c>
      <c r="P328" s="217" t="s">
        <v>168</v>
      </c>
      <c r="Q328" s="217" t="s">
        <v>168</v>
      </c>
      <c r="R328" s="217" t="s">
        <v>168</v>
      </c>
      <c r="S328" s="218"/>
      <c r="T328" s="219"/>
      <c r="U328" s="198"/>
      <c r="V328" s="696"/>
      <c r="W328" s="264"/>
      <c r="X328" s="21">
        <v>10</v>
      </c>
      <c r="Y328" s="22" t="s">
        <v>80</v>
      </c>
      <c r="Z328" s="24" t="s">
        <v>80</v>
      </c>
      <c r="AA328" s="24" t="s">
        <v>80</v>
      </c>
      <c r="AB328" s="24" t="s">
        <v>80</v>
      </c>
      <c r="AC328" s="23" t="s">
        <v>80</v>
      </c>
      <c r="AD328" s="23" t="s">
        <v>80</v>
      </c>
      <c r="AE328" s="23" t="s">
        <v>80</v>
      </c>
      <c r="AF328" s="23" t="s">
        <v>110</v>
      </c>
      <c r="AG328" s="23" t="s">
        <v>110</v>
      </c>
      <c r="AH328" s="23" t="s">
        <v>110</v>
      </c>
      <c r="AI328" s="24"/>
      <c r="AJ328" s="25"/>
      <c r="AK328" s="299"/>
      <c r="AL328" s="200"/>
    </row>
    <row r="329" spans="2:38" x14ac:dyDescent="0.4">
      <c r="B329" s="714"/>
      <c r="C329" s="196"/>
      <c r="D329" s="299"/>
      <c r="E329" s="3"/>
      <c r="F329" s="696"/>
      <c r="G329" s="264"/>
      <c r="H329" s="21">
        <v>11</v>
      </c>
      <c r="I329" s="220" t="s">
        <v>36</v>
      </c>
      <c r="J329" s="218" t="s">
        <v>36</v>
      </c>
      <c r="K329" s="218" t="s">
        <v>36</v>
      </c>
      <c r="L329" s="218" t="s">
        <v>36</v>
      </c>
      <c r="M329" s="218" t="s">
        <v>36</v>
      </c>
      <c r="N329" s="217" t="s">
        <v>168</v>
      </c>
      <c r="O329" s="217" t="s">
        <v>168</v>
      </c>
      <c r="P329" s="217" t="s">
        <v>168</v>
      </c>
      <c r="Q329" s="217" t="s">
        <v>168</v>
      </c>
      <c r="R329" s="217" t="s">
        <v>168</v>
      </c>
      <c r="S329" s="217" t="s">
        <v>168</v>
      </c>
      <c r="T329" s="219"/>
      <c r="U329" s="198"/>
      <c r="V329" s="696"/>
      <c r="W329" s="264"/>
      <c r="X329" s="21">
        <v>11</v>
      </c>
      <c r="Y329" s="22" t="s">
        <v>80</v>
      </c>
      <c r="Z329" s="24" t="s">
        <v>80</v>
      </c>
      <c r="AA329" s="24" t="s">
        <v>80</v>
      </c>
      <c r="AB329" s="24" t="s">
        <v>80</v>
      </c>
      <c r="AC329" s="24" t="s">
        <v>80</v>
      </c>
      <c r="AD329" s="24" t="s">
        <v>80</v>
      </c>
      <c r="AE329" s="24" t="s">
        <v>80</v>
      </c>
      <c r="AF329" s="24" t="s">
        <v>80</v>
      </c>
      <c r="AG329" s="23" t="s">
        <v>110</v>
      </c>
      <c r="AH329" s="23" t="s">
        <v>110</v>
      </c>
      <c r="AI329" s="23" t="s">
        <v>110</v>
      </c>
      <c r="AJ329" s="25"/>
      <c r="AK329" s="299"/>
      <c r="AL329" s="200"/>
    </row>
    <row r="330" spans="2:38" ht="25.5" thickBot="1" x14ac:dyDescent="0.45">
      <c r="B330" s="714"/>
      <c r="C330" s="196"/>
      <c r="D330" s="299"/>
      <c r="E330" s="3"/>
      <c r="F330" s="696"/>
      <c r="G330" s="266"/>
      <c r="H330" s="15">
        <v>12</v>
      </c>
      <c r="I330" s="221" t="s">
        <v>36</v>
      </c>
      <c r="J330" s="222" t="s">
        <v>36</v>
      </c>
      <c r="K330" s="222" t="s">
        <v>36</v>
      </c>
      <c r="L330" s="222" t="s">
        <v>36</v>
      </c>
      <c r="M330" s="222" t="s">
        <v>36</v>
      </c>
      <c r="N330" s="222" t="s">
        <v>36</v>
      </c>
      <c r="O330" s="223" t="s">
        <v>168</v>
      </c>
      <c r="P330" s="223" t="s">
        <v>168</v>
      </c>
      <c r="Q330" s="223" t="s">
        <v>168</v>
      </c>
      <c r="R330" s="223" t="s">
        <v>168</v>
      </c>
      <c r="S330" s="223" t="s">
        <v>168</v>
      </c>
      <c r="T330" s="224" t="s">
        <v>168</v>
      </c>
      <c r="U330" s="198"/>
      <c r="V330" s="696"/>
      <c r="W330" s="266"/>
      <c r="X330" s="15">
        <v>12</v>
      </c>
      <c r="Y330" s="22" t="s">
        <v>80</v>
      </c>
      <c r="Z330" s="28" t="s">
        <v>80</v>
      </c>
      <c r="AA330" s="28" t="s">
        <v>80</v>
      </c>
      <c r="AB330" s="28" t="s">
        <v>80</v>
      </c>
      <c r="AC330" s="28" t="s">
        <v>80</v>
      </c>
      <c r="AD330" s="28" t="s">
        <v>80</v>
      </c>
      <c r="AE330" s="29" t="s">
        <v>80</v>
      </c>
      <c r="AF330" s="29" t="s">
        <v>80</v>
      </c>
      <c r="AG330" s="29" t="s">
        <v>80</v>
      </c>
      <c r="AH330" s="29" t="s">
        <v>110</v>
      </c>
      <c r="AI330" s="29" t="s">
        <v>110</v>
      </c>
      <c r="AJ330" s="30" t="s">
        <v>110</v>
      </c>
      <c r="AK330" s="299"/>
      <c r="AL330" s="200"/>
    </row>
    <row r="331" spans="2:38" x14ac:dyDescent="0.4">
      <c r="B331" s="714"/>
      <c r="C331" s="196"/>
      <c r="D331" s="299"/>
      <c r="E331" s="3"/>
      <c r="F331" s="696"/>
      <c r="G331" s="267"/>
      <c r="H331" s="70">
        <v>1</v>
      </c>
      <c r="I331" s="225" t="s">
        <v>35</v>
      </c>
      <c r="J331" s="214" t="s">
        <v>36</v>
      </c>
      <c r="K331" s="214" t="s">
        <v>36</v>
      </c>
      <c r="L331" s="214" t="s">
        <v>36</v>
      </c>
      <c r="M331" s="214" t="s">
        <v>36</v>
      </c>
      <c r="N331" s="214" t="s">
        <v>36</v>
      </c>
      <c r="O331" s="214" t="s">
        <v>36</v>
      </c>
      <c r="P331" s="226" t="s">
        <v>168</v>
      </c>
      <c r="Q331" s="226" t="s">
        <v>168</v>
      </c>
      <c r="R331" s="226" t="s">
        <v>168</v>
      </c>
      <c r="S331" s="226" t="s">
        <v>168</v>
      </c>
      <c r="T331" s="227" t="s">
        <v>168</v>
      </c>
      <c r="U331" s="198"/>
      <c r="V331" s="696"/>
      <c r="W331" s="267"/>
      <c r="X331" s="16">
        <v>1</v>
      </c>
      <c r="Y331" s="65" t="s">
        <v>80</v>
      </c>
      <c r="Z331" s="18" t="s">
        <v>80</v>
      </c>
      <c r="AA331" s="18" t="s">
        <v>80</v>
      </c>
      <c r="AB331" s="18" t="s">
        <v>80</v>
      </c>
      <c r="AC331" s="18" t="s">
        <v>80</v>
      </c>
      <c r="AD331" s="18" t="s">
        <v>80</v>
      </c>
      <c r="AE331" s="18" t="s">
        <v>80</v>
      </c>
      <c r="AF331" s="32" t="s">
        <v>80</v>
      </c>
      <c r="AG331" s="32" t="s">
        <v>80</v>
      </c>
      <c r="AH331" s="32" t="s">
        <v>80</v>
      </c>
      <c r="AI331" s="32" t="s">
        <v>110</v>
      </c>
      <c r="AJ331" s="33" t="s">
        <v>110</v>
      </c>
      <c r="AK331" s="299"/>
      <c r="AL331" s="200"/>
    </row>
    <row r="332" spans="2:38" x14ac:dyDescent="0.4">
      <c r="B332" s="714"/>
      <c r="C332" s="196"/>
      <c r="D332" s="299"/>
      <c r="E332" s="3"/>
      <c r="F332" s="696"/>
      <c r="G332" s="263"/>
      <c r="H332" s="21">
        <v>2</v>
      </c>
      <c r="I332" s="220" t="s">
        <v>35</v>
      </c>
      <c r="J332" s="218" t="s">
        <v>35</v>
      </c>
      <c r="K332" s="218" t="s">
        <v>36</v>
      </c>
      <c r="L332" s="218" t="s">
        <v>36</v>
      </c>
      <c r="M332" s="218" t="s">
        <v>36</v>
      </c>
      <c r="N332" s="218" t="s">
        <v>36</v>
      </c>
      <c r="O332" s="218" t="s">
        <v>36</v>
      </c>
      <c r="P332" s="218" t="s">
        <v>36</v>
      </c>
      <c r="Q332" s="217" t="s">
        <v>168</v>
      </c>
      <c r="R332" s="217" t="s">
        <v>168</v>
      </c>
      <c r="S332" s="217" t="s">
        <v>168</v>
      </c>
      <c r="T332" s="228" t="s">
        <v>168</v>
      </c>
      <c r="U332" s="198"/>
      <c r="V332" s="696"/>
      <c r="W332" s="263"/>
      <c r="X332" s="21">
        <v>2</v>
      </c>
      <c r="Y332" s="67" t="s">
        <v>80</v>
      </c>
      <c r="Z332" s="24" t="s">
        <v>80</v>
      </c>
      <c r="AA332" s="24" t="s">
        <v>80</v>
      </c>
      <c r="AB332" s="24" t="s">
        <v>80</v>
      </c>
      <c r="AC332" s="24" t="s">
        <v>80</v>
      </c>
      <c r="AD332" s="24" t="s">
        <v>80</v>
      </c>
      <c r="AE332" s="24" t="s">
        <v>80</v>
      </c>
      <c r="AF332" s="24" t="s">
        <v>80</v>
      </c>
      <c r="AG332" s="24" t="s">
        <v>80</v>
      </c>
      <c r="AH332" s="23" t="s">
        <v>80</v>
      </c>
      <c r="AI332" s="23" t="s">
        <v>80</v>
      </c>
      <c r="AJ332" s="34" t="s">
        <v>110</v>
      </c>
      <c r="AK332" s="299"/>
      <c r="AL332" s="200"/>
    </row>
    <row r="333" spans="2:38" x14ac:dyDescent="0.4">
      <c r="B333" s="714"/>
      <c r="C333" s="196"/>
      <c r="D333" s="299"/>
      <c r="E333" s="3"/>
      <c r="F333" s="696"/>
      <c r="G333" s="263"/>
      <c r="H333" s="21">
        <v>3</v>
      </c>
      <c r="I333" s="220" t="s">
        <v>35</v>
      </c>
      <c r="J333" s="218" t="s">
        <v>35</v>
      </c>
      <c r="K333" s="218" t="s">
        <v>35</v>
      </c>
      <c r="L333" s="218" t="s">
        <v>36</v>
      </c>
      <c r="M333" s="218" t="s">
        <v>36</v>
      </c>
      <c r="N333" s="218" t="s">
        <v>36</v>
      </c>
      <c r="O333" s="218" t="s">
        <v>36</v>
      </c>
      <c r="P333" s="218" t="s">
        <v>36</v>
      </c>
      <c r="Q333" s="218" t="s">
        <v>36</v>
      </c>
      <c r="R333" s="217" t="s">
        <v>168</v>
      </c>
      <c r="S333" s="217" t="s">
        <v>168</v>
      </c>
      <c r="T333" s="228" t="s">
        <v>168</v>
      </c>
      <c r="U333" s="198"/>
      <c r="V333" s="696"/>
      <c r="W333" s="263"/>
      <c r="X333" s="21">
        <v>3</v>
      </c>
      <c r="Y333" s="66" t="s">
        <v>80</v>
      </c>
      <c r="Z333" s="24" t="s">
        <v>80</v>
      </c>
      <c r="AA333" s="24" t="s">
        <v>80</v>
      </c>
      <c r="AB333" s="24" t="s">
        <v>80</v>
      </c>
      <c r="AC333" s="24" t="s">
        <v>80</v>
      </c>
      <c r="AD333" s="24" t="s">
        <v>80</v>
      </c>
      <c r="AE333" s="24" t="s">
        <v>80</v>
      </c>
      <c r="AF333" s="24" t="s">
        <v>80</v>
      </c>
      <c r="AG333" s="24" t="s">
        <v>80</v>
      </c>
      <c r="AH333" s="23" t="s">
        <v>80</v>
      </c>
      <c r="AI333" s="23" t="s">
        <v>80</v>
      </c>
      <c r="AJ333" s="34" t="s">
        <v>80</v>
      </c>
      <c r="AK333" s="299"/>
      <c r="AL333" s="200"/>
    </row>
    <row r="334" spans="2:38" x14ac:dyDescent="0.4">
      <c r="B334" s="714"/>
      <c r="C334" s="196"/>
      <c r="D334" s="299"/>
      <c r="E334" s="3"/>
      <c r="F334" s="696"/>
      <c r="G334" s="264"/>
      <c r="H334" s="21">
        <v>4</v>
      </c>
      <c r="I334" s="220"/>
      <c r="J334" s="218"/>
      <c r="K334" s="218"/>
      <c r="L334" s="218"/>
      <c r="M334" s="218" t="s">
        <v>36</v>
      </c>
      <c r="N334" s="218" t="s">
        <v>36</v>
      </c>
      <c r="O334" s="218" t="s">
        <v>36</v>
      </c>
      <c r="P334" s="218" t="s">
        <v>36</v>
      </c>
      <c r="Q334" s="218" t="s">
        <v>36</v>
      </c>
      <c r="R334" s="218" t="s">
        <v>36</v>
      </c>
      <c r="S334" s="217" t="s">
        <v>168</v>
      </c>
      <c r="T334" s="228" t="s">
        <v>168</v>
      </c>
      <c r="U334" s="198"/>
      <c r="V334" s="696"/>
      <c r="W334" s="264"/>
      <c r="X334" s="21">
        <v>4</v>
      </c>
      <c r="Y334" s="26"/>
      <c r="Z334" s="24"/>
      <c r="AA334" s="24"/>
      <c r="AB334" s="24"/>
      <c r="AC334" s="24" t="s">
        <v>80</v>
      </c>
      <c r="AD334" s="24" t="s">
        <v>80</v>
      </c>
      <c r="AE334" s="24" t="s">
        <v>80</v>
      </c>
      <c r="AF334" s="24" t="s">
        <v>80</v>
      </c>
      <c r="AG334" s="24" t="s">
        <v>80</v>
      </c>
      <c r="AH334" s="24" t="s">
        <v>80</v>
      </c>
      <c r="AI334" s="24" t="s">
        <v>80</v>
      </c>
      <c r="AJ334" s="34" t="s">
        <v>80</v>
      </c>
      <c r="AK334" s="299"/>
      <c r="AL334" s="200"/>
    </row>
    <row r="335" spans="2:38" x14ac:dyDescent="0.4">
      <c r="B335" s="714"/>
      <c r="C335" s="196"/>
      <c r="D335" s="299"/>
      <c r="E335" s="3"/>
      <c r="F335" s="696"/>
      <c r="G335" s="264" t="s">
        <v>37</v>
      </c>
      <c r="H335" s="21">
        <v>5</v>
      </c>
      <c r="I335" s="220"/>
      <c r="J335" s="218"/>
      <c r="K335" s="218"/>
      <c r="L335" s="218"/>
      <c r="M335" s="218" t="s">
        <v>35</v>
      </c>
      <c r="N335" s="218" t="s">
        <v>36</v>
      </c>
      <c r="O335" s="218" t="s">
        <v>36</v>
      </c>
      <c r="P335" s="218" t="s">
        <v>36</v>
      </c>
      <c r="Q335" s="218" t="s">
        <v>36</v>
      </c>
      <c r="R335" s="218" t="s">
        <v>36</v>
      </c>
      <c r="S335" s="218" t="s">
        <v>36</v>
      </c>
      <c r="T335" s="228" t="s">
        <v>168</v>
      </c>
      <c r="U335" s="198"/>
      <c r="V335" s="696"/>
      <c r="W335" s="264" t="s">
        <v>37</v>
      </c>
      <c r="X335" s="21">
        <v>5</v>
      </c>
      <c r="Y335" s="26"/>
      <c r="Z335" s="24"/>
      <c r="AA335" s="24"/>
      <c r="AB335" s="24"/>
      <c r="AC335" s="24" t="s">
        <v>80</v>
      </c>
      <c r="AD335" s="24" t="s">
        <v>80</v>
      </c>
      <c r="AE335" s="24" t="s">
        <v>80</v>
      </c>
      <c r="AF335" s="24" t="s">
        <v>80</v>
      </c>
      <c r="AG335" s="24" t="s">
        <v>80</v>
      </c>
      <c r="AH335" s="24" t="s">
        <v>80</v>
      </c>
      <c r="AI335" s="24" t="s">
        <v>80</v>
      </c>
      <c r="AJ335" s="25" t="s">
        <v>80</v>
      </c>
      <c r="AK335" s="299"/>
      <c r="AL335" s="200"/>
    </row>
    <row r="336" spans="2:38" x14ac:dyDescent="0.4">
      <c r="B336" s="714"/>
      <c r="C336" s="196"/>
      <c r="D336" s="299"/>
      <c r="E336" s="3"/>
      <c r="F336" s="696"/>
      <c r="G336" s="264" t="str">
        <f>IF(G325="-","-",G325+1)</f>
        <v>-</v>
      </c>
      <c r="H336" s="21">
        <v>6</v>
      </c>
      <c r="I336" s="220"/>
      <c r="J336" s="218"/>
      <c r="K336" s="218"/>
      <c r="L336" s="218"/>
      <c r="M336" s="218" t="s">
        <v>35</v>
      </c>
      <c r="N336" s="218" t="s">
        <v>35</v>
      </c>
      <c r="O336" s="218" t="s">
        <v>36</v>
      </c>
      <c r="P336" s="218" t="s">
        <v>36</v>
      </c>
      <c r="Q336" s="218" t="s">
        <v>36</v>
      </c>
      <c r="R336" s="218" t="s">
        <v>36</v>
      </c>
      <c r="S336" s="218" t="s">
        <v>36</v>
      </c>
      <c r="T336" s="294" t="s">
        <v>36</v>
      </c>
      <c r="U336" s="198"/>
      <c r="V336" s="696"/>
      <c r="W336" s="264" t="str">
        <f>IF(W325="-","-",W325+1)</f>
        <v>-</v>
      </c>
      <c r="X336" s="21">
        <v>6</v>
      </c>
      <c r="Y336" s="26"/>
      <c r="Z336" s="24"/>
      <c r="AA336" s="24"/>
      <c r="AB336" s="24"/>
      <c r="AC336" s="24" t="s">
        <v>80</v>
      </c>
      <c r="AD336" s="24" t="s">
        <v>80</v>
      </c>
      <c r="AE336" s="24" t="s">
        <v>80</v>
      </c>
      <c r="AF336" s="24" t="s">
        <v>80</v>
      </c>
      <c r="AG336" s="24" t="s">
        <v>80</v>
      </c>
      <c r="AH336" s="24" t="s">
        <v>80</v>
      </c>
      <c r="AI336" s="24" t="s">
        <v>80</v>
      </c>
      <c r="AJ336" s="25" t="s">
        <v>80</v>
      </c>
      <c r="AK336" s="299"/>
      <c r="AL336" s="200"/>
    </row>
    <row r="337" spans="2:38" x14ac:dyDescent="0.4">
      <c r="B337" s="714"/>
      <c r="C337" s="196"/>
      <c r="D337" s="299"/>
      <c r="E337" s="3"/>
      <c r="F337" s="696"/>
      <c r="G337" s="264" t="s">
        <v>4</v>
      </c>
      <c r="H337" s="21">
        <v>7</v>
      </c>
      <c r="I337" s="220"/>
      <c r="J337" s="218"/>
      <c r="K337" s="218"/>
      <c r="L337" s="218"/>
      <c r="M337" s="218" t="s">
        <v>35</v>
      </c>
      <c r="N337" s="218" t="s">
        <v>35</v>
      </c>
      <c r="O337" s="218" t="s">
        <v>35</v>
      </c>
      <c r="P337" s="218" t="s">
        <v>36</v>
      </c>
      <c r="Q337" s="218" t="s">
        <v>36</v>
      </c>
      <c r="R337" s="218" t="s">
        <v>36</v>
      </c>
      <c r="S337" s="218" t="s">
        <v>36</v>
      </c>
      <c r="T337" s="219" t="s">
        <v>36</v>
      </c>
      <c r="U337" s="198"/>
      <c r="V337" s="696"/>
      <c r="W337" s="264" t="s">
        <v>4</v>
      </c>
      <c r="X337" s="21">
        <v>7</v>
      </c>
      <c r="Y337" s="26"/>
      <c r="Z337" s="24"/>
      <c r="AA337" s="24"/>
      <c r="AB337" s="24"/>
      <c r="AC337" s="24" t="s">
        <v>80</v>
      </c>
      <c r="AD337" s="24" t="s">
        <v>80</v>
      </c>
      <c r="AE337" s="24" t="s">
        <v>80</v>
      </c>
      <c r="AF337" s="24" t="s">
        <v>80</v>
      </c>
      <c r="AG337" s="24" t="s">
        <v>80</v>
      </c>
      <c r="AH337" s="24" t="s">
        <v>80</v>
      </c>
      <c r="AI337" s="24" t="s">
        <v>80</v>
      </c>
      <c r="AJ337" s="25" t="s">
        <v>80</v>
      </c>
      <c r="AK337" s="299"/>
      <c r="AL337" s="200"/>
    </row>
    <row r="338" spans="2:38" x14ac:dyDescent="0.4">
      <c r="B338" s="714"/>
      <c r="C338" s="196"/>
      <c r="D338" s="299"/>
      <c r="E338" s="3"/>
      <c r="F338" s="696"/>
      <c r="G338" s="264"/>
      <c r="H338" s="21">
        <v>8</v>
      </c>
      <c r="I338" s="220"/>
      <c r="J338" s="218"/>
      <c r="K338" s="218"/>
      <c r="L338" s="218"/>
      <c r="M338" s="218" t="s">
        <v>35</v>
      </c>
      <c r="N338" s="218" t="s">
        <v>35</v>
      </c>
      <c r="O338" s="218" t="s">
        <v>35</v>
      </c>
      <c r="P338" s="218" t="s">
        <v>35</v>
      </c>
      <c r="Q338" s="218" t="s">
        <v>36</v>
      </c>
      <c r="R338" s="218" t="s">
        <v>36</v>
      </c>
      <c r="S338" s="218" t="s">
        <v>36</v>
      </c>
      <c r="T338" s="219" t="s">
        <v>36</v>
      </c>
      <c r="U338" s="198"/>
      <c r="V338" s="696"/>
      <c r="W338" s="264"/>
      <c r="X338" s="21">
        <v>8</v>
      </c>
      <c r="Y338" s="26"/>
      <c r="Z338" s="24"/>
      <c r="AA338" s="24"/>
      <c r="AB338" s="24"/>
      <c r="AC338" s="24" t="s">
        <v>80</v>
      </c>
      <c r="AD338" s="24" t="s">
        <v>80</v>
      </c>
      <c r="AE338" s="24" t="s">
        <v>80</v>
      </c>
      <c r="AF338" s="24" t="s">
        <v>80</v>
      </c>
      <c r="AG338" s="24" t="s">
        <v>80</v>
      </c>
      <c r="AH338" s="24" t="s">
        <v>80</v>
      </c>
      <c r="AI338" s="24" t="s">
        <v>80</v>
      </c>
      <c r="AJ338" s="25" t="s">
        <v>80</v>
      </c>
      <c r="AK338" s="299"/>
      <c r="AL338" s="200"/>
    </row>
    <row r="339" spans="2:38" x14ac:dyDescent="0.4">
      <c r="B339" s="714"/>
      <c r="C339" s="196"/>
      <c r="D339" s="299"/>
      <c r="E339" s="3"/>
      <c r="F339" s="696"/>
      <c r="G339" s="264"/>
      <c r="H339" s="21">
        <v>9</v>
      </c>
      <c r="I339" s="220"/>
      <c r="J339" s="218"/>
      <c r="K339" s="218"/>
      <c r="L339" s="218"/>
      <c r="M339" s="218" t="s">
        <v>35</v>
      </c>
      <c r="N339" s="218" t="s">
        <v>35</v>
      </c>
      <c r="O339" s="218" t="s">
        <v>35</v>
      </c>
      <c r="P339" s="218" t="s">
        <v>35</v>
      </c>
      <c r="Q339" s="218" t="s">
        <v>35</v>
      </c>
      <c r="R339" s="218" t="s">
        <v>36</v>
      </c>
      <c r="S339" s="218" t="s">
        <v>36</v>
      </c>
      <c r="T339" s="219" t="s">
        <v>36</v>
      </c>
      <c r="U339" s="198"/>
      <c r="V339" s="696"/>
      <c r="W339" s="264"/>
      <c r="X339" s="21">
        <v>9</v>
      </c>
      <c r="Y339" s="26"/>
      <c r="Z339" s="24"/>
      <c r="AA339" s="24"/>
      <c r="AB339" s="24"/>
      <c r="AC339" s="24" t="s">
        <v>80</v>
      </c>
      <c r="AD339" s="24" t="s">
        <v>80</v>
      </c>
      <c r="AE339" s="24" t="s">
        <v>80</v>
      </c>
      <c r="AF339" s="24" t="s">
        <v>80</v>
      </c>
      <c r="AG339" s="24" t="s">
        <v>80</v>
      </c>
      <c r="AH339" s="24" t="s">
        <v>80</v>
      </c>
      <c r="AI339" s="24" t="s">
        <v>80</v>
      </c>
      <c r="AJ339" s="25" t="s">
        <v>80</v>
      </c>
      <c r="AK339" s="299"/>
      <c r="AL339" s="200"/>
    </row>
    <row r="340" spans="2:38" x14ac:dyDescent="0.4">
      <c r="B340" s="714"/>
      <c r="C340" s="196"/>
      <c r="D340" s="299"/>
      <c r="E340" s="3"/>
      <c r="F340" s="696"/>
      <c r="G340" s="264"/>
      <c r="H340" s="21">
        <v>10</v>
      </c>
      <c r="I340" s="220"/>
      <c r="J340" s="218"/>
      <c r="K340" s="218"/>
      <c r="L340" s="218"/>
      <c r="M340" s="218" t="s">
        <v>35</v>
      </c>
      <c r="N340" s="218" t="s">
        <v>35</v>
      </c>
      <c r="O340" s="218" t="s">
        <v>35</v>
      </c>
      <c r="P340" s="218" t="s">
        <v>35</v>
      </c>
      <c r="Q340" s="218" t="s">
        <v>35</v>
      </c>
      <c r="R340" s="218" t="s">
        <v>35</v>
      </c>
      <c r="S340" s="218" t="s">
        <v>36</v>
      </c>
      <c r="T340" s="219" t="s">
        <v>36</v>
      </c>
      <c r="U340" s="198"/>
      <c r="V340" s="696"/>
      <c r="W340" s="264"/>
      <c r="X340" s="21">
        <v>10</v>
      </c>
      <c r="Y340" s="26"/>
      <c r="Z340" s="24"/>
      <c r="AA340" s="24"/>
      <c r="AB340" s="24"/>
      <c r="AC340" s="24" t="s">
        <v>80</v>
      </c>
      <c r="AD340" s="24" t="s">
        <v>80</v>
      </c>
      <c r="AE340" s="24" t="s">
        <v>80</v>
      </c>
      <c r="AF340" s="24" t="s">
        <v>80</v>
      </c>
      <c r="AG340" s="24" t="s">
        <v>80</v>
      </c>
      <c r="AH340" s="24" t="s">
        <v>80</v>
      </c>
      <c r="AI340" s="24" t="s">
        <v>80</v>
      </c>
      <c r="AJ340" s="25" t="s">
        <v>80</v>
      </c>
      <c r="AK340" s="299"/>
      <c r="AL340" s="200"/>
    </row>
    <row r="341" spans="2:38" x14ac:dyDescent="0.4">
      <c r="B341" s="714"/>
      <c r="C341" s="196"/>
      <c r="D341" s="299"/>
      <c r="E341" s="3"/>
      <c r="F341" s="696"/>
      <c r="G341" s="264"/>
      <c r="H341" s="21">
        <v>11</v>
      </c>
      <c r="I341" s="220"/>
      <c r="J341" s="218"/>
      <c r="K341" s="218"/>
      <c r="L341" s="218"/>
      <c r="M341" s="218" t="s">
        <v>35</v>
      </c>
      <c r="N341" s="218" t="s">
        <v>35</v>
      </c>
      <c r="O341" s="218" t="s">
        <v>35</v>
      </c>
      <c r="P341" s="218" t="s">
        <v>35</v>
      </c>
      <c r="Q341" s="218" t="s">
        <v>35</v>
      </c>
      <c r="R341" s="218" t="s">
        <v>35</v>
      </c>
      <c r="S341" s="218" t="s">
        <v>35</v>
      </c>
      <c r="T341" s="219" t="s">
        <v>36</v>
      </c>
      <c r="U341" s="198"/>
      <c r="V341" s="696"/>
      <c r="W341" s="264"/>
      <c r="X341" s="21">
        <v>11</v>
      </c>
      <c r="Y341" s="26"/>
      <c r="Z341" s="24"/>
      <c r="AA341" s="24"/>
      <c r="AB341" s="24"/>
      <c r="AC341" s="24" t="s">
        <v>80</v>
      </c>
      <c r="AD341" s="24" t="s">
        <v>80</v>
      </c>
      <c r="AE341" s="24" t="s">
        <v>80</v>
      </c>
      <c r="AF341" s="24" t="s">
        <v>80</v>
      </c>
      <c r="AG341" s="24" t="s">
        <v>80</v>
      </c>
      <c r="AH341" s="24" t="s">
        <v>80</v>
      </c>
      <c r="AI341" s="24" t="s">
        <v>80</v>
      </c>
      <c r="AJ341" s="25" t="s">
        <v>80</v>
      </c>
      <c r="AK341" s="299"/>
      <c r="AL341" s="200"/>
    </row>
    <row r="342" spans="2:38" ht="25.5" thickBot="1" x14ac:dyDescent="0.45">
      <c r="B342" s="714"/>
      <c r="C342" s="196"/>
      <c r="D342" s="299"/>
      <c r="E342" s="3"/>
      <c r="F342" s="696"/>
      <c r="G342" s="266"/>
      <c r="H342" s="15">
        <v>12</v>
      </c>
      <c r="I342" s="221"/>
      <c r="J342" s="222"/>
      <c r="K342" s="222"/>
      <c r="L342" s="222"/>
      <c r="M342" s="222" t="s">
        <v>35</v>
      </c>
      <c r="N342" s="222" t="s">
        <v>35</v>
      </c>
      <c r="O342" s="222" t="s">
        <v>35</v>
      </c>
      <c r="P342" s="222" t="s">
        <v>35</v>
      </c>
      <c r="Q342" s="222" t="s">
        <v>35</v>
      </c>
      <c r="R342" s="222" t="s">
        <v>35</v>
      </c>
      <c r="S342" s="222" t="s">
        <v>35</v>
      </c>
      <c r="T342" s="229" t="s">
        <v>35</v>
      </c>
      <c r="U342" s="198"/>
      <c r="V342" s="696"/>
      <c r="W342" s="266"/>
      <c r="X342" s="15">
        <v>12</v>
      </c>
      <c r="Y342" s="27"/>
      <c r="Z342" s="28"/>
      <c r="AA342" s="28"/>
      <c r="AB342" s="28"/>
      <c r="AC342" s="28" t="s">
        <v>80</v>
      </c>
      <c r="AD342" s="28" t="s">
        <v>80</v>
      </c>
      <c r="AE342" s="28" t="s">
        <v>80</v>
      </c>
      <c r="AF342" s="28" t="s">
        <v>80</v>
      </c>
      <c r="AG342" s="28" t="s">
        <v>80</v>
      </c>
      <c r="AH342" s="28" t="s">
        <v>80</v>
      </c>
      <c r="AI342" s="28" t="s">
        <v>80</v>
      </c>
      <c r="AJ342" s="35" t="s">
        <v>80</v>
      </c>
      <c r="AK342" s="299"/>
      <c r="AL342" s="200"/>
    </row>
    <row r="343" spans="2:38" x14ac:dyDescent="0.4">
      <c r="B343" s="714"/>
      <c r="C343" s="196"/>
      <c r="D343" s="299"/>
      <c r="E343" s="3"/>
      <c r="F343" s="696"/>
      <c r="G343" s="267" t="s">
        <v>37</v>
      </c>
      <c r="H343" s="16">
        <v>1</v>
      </c>
      <c r="I343" s="225"/>
      <c r="J343" s="214"/>
      <c r="K343" s="214"/>
      <c r="L343" s="214"/>
      <c r="M343" s="214" t="s">
        <v>35</v>
      </c>
      <c r="N343" s="214" t="s">
        <v>35</v>
      </c>
      <c r="O343" s="214" t="s">
        <v>35</v>
      </c>
      <c r="P343" s="214" t="s">
        <v>35</v>
      </c>
      <c r="Q343" s="214" t="s">
        <v>35</v>
      </c>
      <c r="R343" s="214" t="s">
        <v>35</v>
      </c>
      <c r="S343" s="214" t="s">
        <v>35</v>
      </c>
      <c r="T343" s="215" t="s">
        <v>35</v>
      </c>
      <c r="U343" s="198"/>
      <c r="V343" s="696"/>
      <c r="W343" s="267" t="s">
        <v>37</v>
      </c>
      <c r="X343" s="16">
        <v>1</v>
      </c>
      <c r="Y343" s="31"/>
      <c r="Z343" s="18"/>
      <c r="AA343" s="18"/>
      <c r="AB343" s="18"/>
      <c r="AC343" s="18" t="s">
        <v>80</v>
      </c>
      <c r="AD343" s="18" t="s">
        <v>80</v>
      </c>
      <c r="AE343" s="18" t="s">
        <v>80</v>
      </c>
      <c r="AF343" s="18" t="s">
        <v>80</v>
      </c>
      <c r="AG343" s="18" t="s">
        <v>80</v>
      </c>
      <c r="AH343" s="18" t="s">
        <v>80</v>
      </c>
      <c r="AI343" s="18" t="s">
        <v>80</v>
      </c>
      <c r="AJ343" s="19" t="s">
        <v>80</v>
      </c>
      <c r="AK343" s="299"/>
      <c r="AL343" s="200"/>
    </row>
    <row r="344" spans="2:38" x14ac:dyDescent="0.4">
      <c r="B344" s="714"/>
      <c r="C344" s="196"/>
      <c r="D344" s="299"/>
      <c r="E344" s="3"/>
      <c r="F344" s="696"/>
      <c r="G344" s="264" t="str">
        <f>IF(G336="-","-",G336+1)</f>
        <v>-</v>
      </c>
      <c r="H344" s="21">
        <v>2</v>
      </c>
      <c r="I344" s="220"/>
      <c r="J344" s="218"/>
      <c r="K344" s="218"/>
      <c r="L344" s="218"/>
      <c r="M344" s="218" t="s">
        <v>35</v>
      </c>
      <c r="N344" s="218" t="s">
        <v>35</v>
      </c>
      <c r="O344" s="218" t="s">
        <v>35</v>
      </c>
      <c r="P344" s="218" t="s">
        <v>35</v>
      </c>
      <c r="Q344" s="218" t="s">
        <v>35</v>
      </c>
      <c r="R344" s="218" t="s">
        <v>35</v>
      </c>
      <c r="S344" s="218" t="s">
        <v>35</v>
      </c>
      <c r="T344" s="219" t="s">
        <v>35</v>
      </c>
      <c r="U344" s="198"/>
      <c r="V344" s="696"/>
      <c r="W344" s="264" t="str">
        <f>IF(W336="-","-",W336+1)</f>
        <v>-</v>
      </c>
      <c r="X344" s="21">
        <v>2</v>
      </c>
      <c r="Y344" s="26"/>
      <c r="Z344" s="24"/>
      <c r="AA344" s="24"/>
      <c r="AB344" s="24"/>
      <c r="AC344" s="24" t="s">
        <v>80</v>
      </c>
      <c r="AD344" s="24" t="s">
        <v>80</v>
      </c>
      <c r="AE344" s="24" t="s">
        <v>80</v>
      </c>
      <c r="AF344" s="24" t="s">
        <v>80</v>
      </c>
      <c r="AG344" s="24" t="s">
        <v>80</v>
      </c>
      <c r="AH344" s="24" t="s">
        <v>80</v>
      </c>
      <c r="AI344" s="24" t="s">
        <v>80</v>
      </c>
      <c r="AJ344" s="25" t="s">
        <v>80</v>
      </c>
      <c r="AK344" s="299"/>
      <c r="AL344" s="200"/>
    </row>
    <row r="345" spans="2:38" ht="25.5" thickBot="1" x14ac:dyDescent="0.45">
      <c r="B345" s="715"/>
      <c r="C345" s="202"/>
      <c r="D345" s="302"/>
      <c r="E345" s="4"/>
      <c r="F345" s="697"/>
      <c r="G345" s="266" t="s">
        <v>4</v>
      </c>
      <c r="H345" s="15">
        <v>3</v>
      </c>
      <c r="I345" s="221"/>
      <c r="J345" s="222"/>
      <c r="K345" s="222"/>
      <c r="L345" s="222"/>
      <c r="M345" s="222" t="s">
        <v>35</v>
      </c>
      <c r="N345" s="222" t="s">
        <v>35</v>
      </c>
      <c r="O345" s="222" t="s">
        <v>35</v>
      </c>
      <c r="P345" s="222" t="s">
        <v>35</v>
      </c>
      <c r="Q345" s="222" t="s">
        <v>35</v>
      </c>
      <c r="R345" s="222" t="s">
        <v>35</v>
      </c>
      <c r="S345" s="222" t="s">
        <v>35</v>
      </c>
      <c r="T345" s="229" t="s">
        <v>35</v>
      </c>
      <c r="U345" s="203"/>
      <c r="V345" s="697"/>
      <c r="W345" s="266" t="s">
        <v>4</v>
      </c>
      <c r="X345" s="15">
        <v>3</v>
      </c>
      <c r="Y345" s="27"/>
      <c r="Z345" s="28"/>
      <c r="AA345" s="28"/>
      <c r="AB345" s="28"/>
      <c r="AC345" s="28" t="s">
        <v>80</v>
      </c>
      <c r="AD345" s="28" t="s">
        <v>80</v>
      </c>
      <c r="AE345" s="28" t="s">
        <v>80</v>
      </c>
      <c r="AF345" s="28" t="s">
        <v>80</v>
      </c>
      <c r="AG345" s="28" t="s">
        <v>80</v>
      </c>
      <c r="AH345" s="28" t="s">
        <v>80</v>
      </c>
      <c r="AI345" s="28" t="s">
        <v>80</v>
      </c>
      <c r="AJ345" s="35" t="s">
        <v>80</v>
      </c>
      <c r="AK345" s="302"/>
      <c r="AL345" s="204"/>
    </row>
    <row r="346" spans="2:38" ht="25.5" thickBot="1" x14ac:dyDescent="0.45">
      <c r="B346" s="276"/>
      <c r="C346" s="196"/>
      <c r="D346" s="302"/>
      <c r="E346" s="3"/>
      <c r="F346" s="254"/>
      <c r="G346" s="255"/>
      <c r="H346" s="201"/>
      <c r="I346" s="256"/>
      <c r="J346" s="256"/>
      <c r="K346" s="256"/>
      <c r="L346" s="256"/>
      <c r="M346" s="256"/>
      <c r="N346" s="256"/>
      <c r="O346" s="256"/>
      <c r="P346" s="256"/>
      <c r="Q346" s="256"/>
      <c r="R346" s="256"/>
      <c r="S346" s="256"/>
      <c r="T346" s="256"/>
      <c r="U346" s="198"/>
      <c r="V346" s="254"/>
      <c r="W346" s="255"/>
      <c r="X346" s="201"/>
      <c r="Y346" s="257"/>
      <c r="Z346" s="257"/>
      <c r="AA346" s="257"/>
      <c r="AB346" s="257"/>
      <c r="AC346" s="257"/>
      <c r="AD346" s="257"/>
      <c r="AE346" s="257"/>
      <c r="AF346" s="257"/>
      <c r="AG346" s="257"/>
      <c r="AH346" s="257"/>
      <c r="AI346" s="257"/>
      <c r="AJ346" s="257"/>
      <c r="AK346" s="299"/>
      <c r="AL346" s="200"/>
    </row>
    <row r="347" spans="2:38" ht="19.5" customHeight="1" thickBot="1" x14ac:dyDescent="0.45">
      <c r="B347" s="713" t="s">
        <v>210</v>
      </c>
      <c r="C347" s="193"/>
      <c r="D347" s="212" t="s">
        <v>160</v>
      </c>
      <c r="E347" s="208"/>
      <c r="F347" s="208"/>
      <c r="G347" s="208"/>
      <c r="H347" s="208"/>
      <c r="I347" s="208"/>
      <c r="J347" s="208"/>
      <c r="K347" s="208"/>
      <c r="L347" s="208"/>
      <c r="M347" s="208"/>
      <c r="N347" s="208"/>
      <c r="O347" s="208"/>
      <c r="P347" s="208"/>
      <c r="Q347" s="208"/>
      <c r="R347" s="208"/>
      <c r="S347" s="208"/>
      <c r="T347" s="208"/>
      <c r="U347" s="208"/>
      <c r="V347" s="208"/>
      <c r="W347" s="208"/>
      <c r="X347" s="208"/>
      <c r="Y347" s="208"/>
      <c r="Z347" s="208"/>
      <c r="AA347" s="208"/>
      <c r="AB347" s="208"/>
      <c r="AC347" s="208"/>
      <c r="AD347" s="194"/>
      <c r="AE347" s="194"/>
      <c r="AF347" s="194"/>
      <c r="AG347" s="194"/>
      <c r="AH347" s="194"/>
      <c r="AI347" s="194"/>
      <c r="AJ347" s="194"/>
      <c r="AK347" s="305"/>
      <c r="AL347" s="195"/>
    </row>
    <row r="348" spans="2:38" ht="45.75" customHeight="1" thickBot="1" x14ac:dyDescent="0.45">
      <c r="B348" s="714"/>
      <c r="C348" s="196"/>
      <c r="D348" s="297"/>
      <c r="E348" s="197"/>
      <c r="F348" s="701" t="s">
        <v>169</v>
      </c>
      <c r="G348" s="702"/>
      <c r="H348" s="702"/>
      <c r="I348" s="702"/>
      <c r="J348" s="702"/>
      <c r="K348" s="702"/>
      <c r="L348" s="716"/>
      <c r="M348" s="76" t="s">
        <v>37</v>
      </c>
      <c r="N348" s="75"/>
      <c r="O348" s="77" t="s">
        <v>4</v>
      </c>
      <c r="P348" s="75"/>
      <c r="Q348" s="78" t="s">
        <v>39</v>
      </c>
      <c r="R348" s="3"/>
      <c r="S348" s="3"/>
      <c r="T348" s="3"/>
      <c r="U348" s="198"/>
      <c r="V348" s="698" t="s">
        <v>113</v>
      </c>
      <c r="W348" s="699"/>
      <c r="X348" s="699"/>
      <c r="Y348" s="699"/>
      <c r="Z348" s="699"/>
      <c r="AA348" s="700"/>
      <c r="AB348" s="76" t="s">
        <v>37</v>
      </c>
      <c r="AC348" s="75"/>
      <c r="AD348" s="77" t="s">
        <v>4</v>
      </c>
      <c r="AE348" s="75"/>
      <c r="AF348" s="78" t="s">
        <v>39</v>
      </c>
      <c r="AG348" s="3"/>
      <c r="AH348" s="3"/>
      <c r="AI348" s="3"/>
      <c r="AJ348" s="198"/>
      <c r="AK348" s="306"/>
      <c r="AL348" s="199"/>
    </row>
    <row r="349" spans="2:38" ht="45.75" customHeight="1" thickBot="1" x14ac:dyDescent="0.45">
      <c r="B349" s="714"/>
      <c r="C349" s="196"/>
      <c r="D349" s="298" t="str">
        <f>IF(D348="","",INDEX('※削除不可（９データ）'!$B$3:$B$37,MATCH(D348,'※削除不可（９データ）'!$A$3:$A$37,1)))</f>
        <v/>
      </c>
      <c r="E349" s="197"/>
      <c r="F349" s="701" t="s">
        <v>197</v>
      </c>
      <c r="G349" s="702"/>
      <c r="H349" s="702"/>
      <c r="I349" s="702"/>
      <c r="J349" s="702"/>
      <c r="K349" s="702"/>
      <c r="L349" s="703"/>
      <c r="M349" s="75"/>
      <c r="N349" s="275" t="s">
        <v>112</v>
      </c>
      <c r="O349" s="710" t="str">
        <f>IF(M349="","-",IF(M349=D352,"〇","増加"))</f>
        <v>-</v>
      </c>
      <c r="P349" s="711"/>
      <c r="Q349" s="712"/>
      <c r="R349" s="3"/>
      <c r="S349" s="3"/>
      <c r="T349" s="3"/>
      <c r="U349" s="198"/>
      <c r="V349" s="698" t="s">
        <v>200</v>
      </c>
      <c r="W349" s="699"/>
      <c r="X349" s="699"/>
      <c r="Y349" s="699"/>
      <c r="Z349" s="699"/>
      <c r="AA349" s="700"/>
      <c r="AB349" s="75"/>
      <c r="AC349" s="275" t="s">
        <v>112</v>
      </c>
      <c r="AD349" s="710" t="str">
        <f>IF(AB349="","-",IF(AB349=D352,"〇","×"))</f>
        <v>-</v>
      </c>
      <c r="AE349" s="711"/>
      <c r="AF349" s="712"/>
      <c r="AG349" s="3"/>
      <c r="AH349" s="3"/>
      <c r="AI349" s="3"/>
      <c r="AJ349" s="198"/>
      <c r="AK349" s="306"/>
      <c r="AL349" s="199"/>
    </row>
    <row r="350" spans="2:38" ht="25.5" thickBot="1" x14ac:dyDescent="0.45">
      <c r="B350" s="714"/>
      <c r="C350" s="196"/>
      <c r="D350" s="299"/>
      <c r="E350" s="3"/>
      <c r="F350" s="81"/>
      <c r="G350" s="81"/>
      <c r="H350" s="3"/>
      <c r="I350" s="3"/>
      <c r="J350" s="3"/>
      <c r="K350" s="3"/>
      <c r="L350" s="3"/>
      <c r="M350" s="3"/>
      <c r="N350" s="3"/>
      <c r="O350" s="3"/>
      <c r="P350" s="3"/>
      <c r="Q350" s="3"/>
      <c r="R350" s="3"/>
      <c r="S350" s="3"/>
      <c r="T350" s="3"/>
      <c r="U350" s="3"/>
      <c r="V350" s="81"/>
      <c r="W350" s="81"/>
      <c r="X350" s="3"/>
      <c r="Y350" s="3"/>
      <c r="Z350" s="3"/>
      <c r="AA350" s="3"/>
      <c r="AB350" s="3"/>
      <c r="AC350" s="3"/>
      <c r="AD350" s="3"/>
      <c r="AE350" s="3"/>
      <c r="AF350" s="3"/>
      <c r="AG350" s="3"/>
      <c r="AH350" s="3"/>
      <c r="AI350" s="3"/>
      <c r="AJ350" s="3"/>
      <c r="AK350" s="299"/>
      <c r="AL350" s="200"/>
    </row>
    <row r="351" spans="2:38" x14ac:dyDescent="0.4">
      <c r="B351" s="714"/>
      <c r="C351" s="196"/>
      <c r="D351" s="300" t="s">
        <v>105</v>
      </c>
      <c r="E351" s="3"/>
      <c r="F351" s="704"/>
      <c r="G351" s="705"/>
      <c r="H351" s="706"/>
      <c r="I351" s="71" t="s">
        <v>3</v>
      </c>
      <c r="J351" s="72" t="str">
        <f>IF($N348="","-",$N348)</f>
        <v>-</v>
      </c>
      <c r="K351" s="71" t="s">
        <v>4</v>
      </c>
      <c r="L351" s="692" t="s">
        <v>111</v>
      </c>
      <c r="M351" s="692"/>
      <c r="N351" s="692"/>
      <c r="O351" s="692"/>
      <c r="P351" s="692"/>
      <c r="Q351" s="692"/>
      <c r="R351" s="692"/>
      <c r="S351" s="692"/>
      <c r="T351" s="693"/>
      <c r="U351" s="198"/>
      <c r="V351" s="704"/>
      <c r="W351" s="705"/>
      <c r="X351" s="706"/>
      <c r="Y351" s="71" t="s">
        <v>3</v>
      </c>
      <c r="Z351" s="72" t="str">
        <f>IF($AC348="","-",$AC348)</f>
        <v>-</v>
      </c>
      <c r="AA351" s="71" t="s">
        <v>4</v>
      </c>
      <c r="AB351" s="692" t="s">
        <v>79</v>
      </c>
      <c r="AC351" s="692"/>
      <c r="AD351" s="692"/>
      <c r="AE351" s="692"/>
      <c r="AF351" s="692"/>
      <c r="AG351" s="692"/>
      <c r="AH351" s="692"/>
      <c r="AI351" s="692"/>
      <c r="AJ351" s="693"/>
      <c r="AK351" s="299"/>
      <c r="AL351" s="200"/>
    </row>
    <row r="352" spans="2:38" ht="30" thickBot="1" x14ac:dyDescent="0.45">
      <c r="B352" s="714"/>
      <c r="C352" s="196"/>
      <c r="D352" s="301" t="str">
        <f>IF(D348="","",INDEX('※削除不可（９データ）'!$C$3:$C$37,MATCH(D348,'※削除不可（９データ）'!$A$3:$A$31,1)))</f>
        <v/>
      </c>
      <c r="E352" s="3"/>
      <c r="F352" s="694"/>
      <c r="G352" s="695"/>
      <c r="H352" s="86" t="s">
        <v>38</v>
      </c>
      <c r="I352" s="82">
        <v>1</v>
      </c>
      <c r="J352" s="83">
        <v>2</v>
      </c>
      <c r="K352" s="84">
        <v>3</v>
      </c>
      <c r="L352" s="84">
        <v>4</v>
      </c>
      <c r="M352" s="84">
        <v>5</v>
      </c>
      <c r="N352" s="84">
        <v>6</v>
      </c>
      <c r="O352" s="84">
        <v>7</v>
      </c>
      <c r="P352" s="84">
        <v>8</v>
      </c>
      <c r="Q352" s="84">
        <v>9</v>
      </c>
      <c r="R352" s="84">
        <v>10</v>
      </c>
      <c r="S352" s="84">
        <v>11</v>
      </c>
      <c r="T352" s="85">
        <v>12</v>
      </c>
      <c r="U352" s="201"/>
      <c r="V352" s="694"/>
      <c r="W352" s="695"/>
      <c r="X352" s="86" t="s">
        <v>38</v>
      </c>
      <c r="Y352" s="82">
        <v>1</v>
      </c>
      <c r="Z352" s="83">
        <v>2</v>
      </c>
      <c r="AA352" s="84">
        <v>3</v>
      </c>
      <c r="AB352" s="84">
        <v>4</v>
      </c>
      <c r="AC352" s="84">
        <v>5</v>
      </c>
      <c r="AD352" s="84">
        <v>6</v>
      </c>
      <c r="AE352" s="84">
        <v>7</v>
      </c>
      <c r="AF352" s="84">
        <v>8</v>
      </c>
      <c r="AG352" s="84">
        <v>9</v>
      </c>
      <c r="AH352" s="84">
        <v>10</v>
      </c>
      <c r="AI352" s="84">
        <v>11</v>
      </c>
      <c r="AJ352" s="85">
        <v>12</v>
      </c>
      <c r="AK352" s="299"/>
      <c r="AL352" s="200"/>
    </row>
    <row r="353" spans="2:38" ht="24.75" customHeight="1" x14ac:dyDescent="0.4">
      <c r="B353" s="714"/>
      <c r="C353" s="196"/>
      <c r="D353" s="299"/>
      <c r="E353" s="3"/>
      <c r="F353" s="696" t="s">
        <v>115</v>
      </c>
      <c r="G353" s="262"/>
      <c r="H353" s="16">
        <v>1</v>
      </c>
      <c r="I353" s="213" t="s">
        <v>61</v>
      </c>
      <c r="J353" s="214"/>
      <c r="K353" s="214"/>
      <c r="L353" s="214"/>
      <c r="M353" s="214"/>
      <c r="N353" s="214"/>
      <c r="O353" s="214"/>
      <c r="P353" s="214"/>
      <c r="Q353" s="214"/>
      <c r="R353" s="214"/>
      <c r="S353" s="214"/>
      <c r="T353" s="215"/>
      <c r="U353" s="198"/>
      <c r="V353" s="696" t="s">
        <v>115</v>
      </c>
      <c r="W353" s="262"/>
      <c r="X353" s="16">
        <v>1</v>
      </c>
      <c r="Y353" s="17" t="s">
        <v>60</v>
      </c>
      <c r="Z353" s="18"/>
      <c r="AA353" s="18"/>
      <c r="AB353" s="18"/>
      <c r="AC353" s="18"/>
      <c r="AD353" s="18"/>
      <c r="AE353" s="18"/>
      <c r="AF353" s="18"/>
      <c r="AG353" s="18"/>
      <c r="AH353" s="18"/>
      <c r="AI353" s="18"/>
      <c r="AJ353" s="19"/>
      <c r="AK353" s="299"/>
      <c r="AL353" s="175"/>
    </row>
    <row r="354" spans="2:38" x14ac:dyDescent="0.4">
      <c r="B354" s="714"/>
      <c r="C354" s="196"/>
      <c r="D354" s="299"/>
      <c r="E354" s="3"/>
      <c r="F354" s="696"/>
      <c r="G354" s="263"/>
      <c r="H354" s="21">
        <v>2</v>
      </c>
      <c r="I354" s="216" t="s">
        <v>61</v>
      </c>
      <c r="J354" s="216" t="s">
        <v>61</v>
      </c>
      <c r="K354" s="218"/>
      <c r="L354" s="218"/>
      <c r="M354" s="218"/>
      <c r="N354" s="218"/>
      <c r="O354" s="218"/>
      <c r="P354" s="218"/>
      <c r="Q354" s="218"/>
      <c r="R354" s="218"/>
      <c r="S354" s="218"/>
      <c r="T354" s="219"/>
      <c r="U354" s="198"/>
      <c r="V354" s="696"/>
      <c r="W354" s="263"/>
      <c r="X354" s="21">
        <v>2</v>
      </c>
      <c r="Y354" s="22" t="s">
        <v>110</v>
      </c>
      <c r="Z354" s="23" t="s">
        <v>110</v>
      </c>
      <c r="AA354" s="24"/>
      <c r="AB354" s="24"/>
      <c r="AC354" s="24"/>
      <c r="AD354" s="24"/>
      <c r="AE354" s="24"/>
      <c r="AF354" s="24"/>
      <c r="AG354" s="24"/>
      <c r="AH354" s="24"/>
      <c r="AI354" s="24"/>
      <c r="AJ354" s="25"/>
      <c r="AK354" s="299"/>
      <c r="AL354" s="200"/>
    </row>
    <row r="355" spans="2:38" x14ac:dyDescent="0.4">
      <c r="B355" s="714"/>
      <c r="C355" s="196"/>
      <c r="D355" s="299"/>
      <c r="E355" s="3"/>
      <c r="F355" s="696"/>
      <c r="G355" s="263"/>
      <c r="H355" s="21">
        <v>3</v>
      </c>
      <c r="I355" s="216" t="s">
        <v>61</v>
      </c>
      <c r="J355" s="216" t="s">
        <v>61</v>
      </c>
      <c r="K355" s="217" t="s">
        <v>168</v>
      </c>
      <c r="L355" s="218"/>
      <c r="M355" s="218"/>
      <c r="N355" s="218"/>
      <c r="O355" s="218"/>
      <c r="P355" s="218"/>
      <c r="Q355" s="218"/>
      <c r="R355" s="218"/>
      <c r="S355" s="218"/>
      <c r="T355" s="219"/>
      <c r="U355" s="198"/>
      <c r="V355" s="696"/>
      <c r="W355" s="263"/>
      <c r="X355" s="21">
        <v>3</v>
      </c>
      <c r="Y355" s="22" t="s">
        <v>110</v>
      </c>
      <c r="Z355" s="23" t="s">
        <v>110</v>
      </c>
      <c r="AA355" s="23" t="s">
        <v>110</v>
      </c>
      <c r="AB355" s="24"/>
      <c r="AC355" s="24"/>
      <c r="AD355" s="24"/>
      <c r="AE355" s="24"/>
      <c r="AF355" s="24"/>
      <c r="AG355" s="24"/>
      <c r="AH355" s="24"/>
      <c r="AI355" s="24"/>
      <c r="AJ355" s="25"/>
      <c r="AK355" s="299"/>
      <c r="AL355" s="200"/>
    </row>
    <row r="356" spans="2:38" x14ac:dyDescent="0.4">
      <c r="B356" s="714"/>
      <c r="C356" s="196"/>
      <c r="D356" s="299"/>
      <c r="E356" s="3"/>
      <c r="F356" s="696"/>
      <c r="G356" s="264"/>
      <c r="H356" s="21">
        <v>4</v>
      </c>
      <c r="I356" s="216" t="s">
        <v>61</v>
      </c>
      <c r="J356" s="216" t="s">
        <v>61</v>
      </c>
      <c r="K356" s="217" t="s">
        <v>168</v>
      </c>
      <c r="L356" s="217" t="s">
        <v>168</v>
      </c>
      <c r="M356" s="218"/>
      <c r="N356" s="218"/>
      <c r="O356" s="218"/>
      <c r="P356" s="218"/>
      <c r="Q356" s="218"/>
      <c r="R356" s="218"/>
      <c r="S356" s="218"/>
      <c r="T356" s="219"/>
      <c r="U356" s="198"/>
      <c r="V356" s="696"/>
      <c r="W356" s="264"/>
      <c r="X356" s="21">
        <v>4</v>
      </c>
      <c r="Y356" s="22" t="s">
        <v>80</v>
      </c>
      <c r="Z356" s="23" t="s">
        <v>110</v>
      </c>
      <c r="AA356" s="23" t="s">
        <v>110</v>
      </c>
      <c r="AB356" s="23" t="s">
        <v>110</v>
      </c>
      <c r="AC356" s="24"/>
      <c r="AD356" s="24"/>
      <c r="AE356" s="24"/>
      <c r="AF356" s="24"/>
      <c r="AG356" s="24"/>
      <c r="AH356" s="24"/>
      <c r="AI356" s="24"/>
      <c r="AJ356" s="25"/>
      <c r="AK356" s="299"/>
      <c r="AL356" s="200"/>
    </row>
    <row r="357" spans="2:38" x14ac:dyDescent="0.4">
      <c r="B357" s="714"/>
      <c r="C357" s="196"/>
      <c r="D357" s="299"/>
      <c r="E357" s="3"/>
      <c r="F357" s="696"/>
      <c r="G357" s="264"/>
      <c r="H357" s="21">
        <v>5</v>
      </c>
      <c r="I357" s="216" t="s">
        <v>61</v>
      </c>
      <c r="J357" s="216" t="s">
        <v>61</v>
      </c>
      <c r="K357" s="217" t="s">
        <v>168</v>
      </c>
      <c r="L357" s="217" t="s">
        <v>168</v>
      </c>
      <c r="M357" s="217" t="s">
        <v>168</v>
      </c>
      <c r="N357" s="218"/>
      <c r="O357" s="218"/>
      <c r="P357" s="218"/>
      <c r="Q357" s="218"/>
      <c r="R357" s="218"/>
      <c r="S357" s="218"/>
      <c r="T357" s="219"/>
      <c r="U357" s="198"/>
      <c r="V357" s="696"/>
      <c r="W357" s="264"/>
      <c r="X357" s="21">
        <v>5</v>
      </c>
      <c r="Y357" s="22" t="s">
        <v>80</v>
      </c>
      <c r="Z357" s="23" t="s">
        <v>80</v>
      </c>
      <c r="AA357" s="23" t="s">
        <v>110</v>
      </c>
      <c r="AB357" s="23" t="s">
        <v>110</v>
      </c>
      <c r="AC357" s="23" t="s">
        <v>110</v>
      </c>
      <c r="AD357" s="24"/>
      <c r="AF357" s="24"/>
      <c r="AG357" s="24"/>
      <c r="AH357" s="24"/>
      <c r="AI357" s="24"/>
      <c r="AJ357" s="25"/>
      <c r="AK357" s="299"/>
      <c r="AL357" s="200"/>
    </row>
    <row r="358" spans="2:38" x14ac:dyDescent="0.4">
      <c r="B358" s="714"/>
      <c r="C358" s="196"/>
      <c r="D358" s="299"/>
      <c r="E358" s="3"/>
      <c r="F358" s="696"/>
      <c r="G358" s="264" t="s">
        <v>37</v>
      </c>
      <c r="H358" s="21">
        <v>6</v>
      </c>
      <c r="I358" s="216" t="s">
        <v>61</v>
      </c>
      <c r="J358" s="216" t="s">
        <v>61</v>
      </c>
      <c r="K358" s="217" t="s">
        <v>168</v>
      </c>
      <c r="L358" s="217" t="s">
        <v>168</v>
      </c>
      <c r="M358" s="217" t="s">
        <v>168</v>
      </c>
      <c r="N358" s="217" t="s">
        <v>168</v>
      </c>
      <c r="O358" s="218"/>
      <c r="P358" s="218"/>
      <c r="Q358" s="218"/>
      <c r="R358" s="218"/>
      <c r="S358" s="218"/>
      <c r="T358" s="219"/>
      <c r="U358" s="198"/>
      <c r="V358" s="696"/>
      <c r="W358" s="264" t="s">
        <v>37</v>
      </c>
      <c r="X358" s="21">
        <v>6</v>
      </c>
      <c r="Y358" s="22" t="s">
        <v>80</v>
      </c>
      <c r="Z358" s="23" t="s">
        <v>80</v>
      </c>
      <c r="AA358" s="23" t="s">
        <v>80</v>
      </c>
      <c r="AB358" s="23" t="s">
        <v>110</v>
      </c>
      <c r="AC358" s="23" t="s">
        <v>110</v>
      </c>
      <c r="AD358" s="23" t="s">
        <v>110</v>
      </c>
      <c r="AE358" s="24"/>
      <c r="AF358" s="24"/>
      <c r="AG358" s="24"/>
      <c r="AH358" s="24"/>
      <c r="AI358" s="24"/>
      <c r="AJ358" s="25"/>
      <c r="AK358" s="299"/>
      <c r="AL358" s="200"/>
    </row>
    <row r="359" spans="2:38" x14ac:dyDescent="0.4">
      <c r="B359" s="714"/>
      <c r="C359" s="196"/>
      <c r="D359" s="299"/>
      <c r="E359" s="3"/>
      <c r="F359" s="696"/>
      <c r="G359" s="265" t="str">
        <f>J351</f>
        <v>-</v>
      </c>
      <c r="H359" s="21">
        <v>7</v>
      </c>
      <c r="I359" s="220" t="s">
        <v>36</v>
      </c>
      <c r="J359" s="216" t="s">
        <v>61</v>
      </c>
      <c r="K359" s="217" t="s">
        <v>168</v>
      </c>
      <c r="L359" s="217" t="s">
        <v>168</v>
      </c>
      <c r="M359" s="217" t="s">
        <v>168</v>
      </c>
      <c r="N359" s="217" t="s">
        <v>168</v>
      </c>
      <c r="O359" s="217" t="s">
        <v>168</v>
      </c>
      <c r="P359" s="218"/>
      <c r="Q359" s="218"/>
      <c r="R359" s="218"/>
      <c r="S359" s="218"/>
      <c r="T359" s="219"/>
      <c r="U359" s="198"/>
      <c r="V359" s="696"/>
      <c r="W359" s="265" t="str">
        <f>Z351</f>
        <v>-</v>
      </c>
      <c r="X359" s="21">
        <v>7</v>
      </c>
      <c r="Y359" s="22" t="s">
        <v>80</v>
      </c>
      <c r="Z359" s="23" t="s">
        <v>80</v>
      </c>
      <c r="AA359" s="23" t="s">
        <v>80</v>
      </c>
      <c r="AB359" s="23" t="s">
        <v>80</v>
      </c>
      <c r="AC359" s="23" t="s">
        <v>110</v>
      </c>
      <c r="AD359" s="23" t="s">
        <v>110</v>
      </c>
      <c r="AE359" s="23" t="s">
        <v>110</v>
      </c>
      <c r="AF359" s="24"/>
      <c r="AG359" s="24"/>
      <c r="AH359" s="24"/>
      <c r="AI359" s="24"/>
      <c r="AJ359" s="25"/>
      <c r="AK359" s="299"/>
      <c r="AL359" s="200"/>
    </row>
    <row r="360" spans="2:38" x14ac:dyDescent="0.4">
      <c r="B360" s="714"/>
      <c r="C360" s="196"/>
      <c r="D360" s="299"/>
      <c r="E360" s="3"/>
      <c r="F360" s="696"/>
      <c r="G360" s="264" t="s">
        <v>4</v>
      </c>
      <c r="H360" s="21">
        <v>8</v>
      </c>
      <c r="I360" s="220" t="s">
        <v>36</v>
      </c>
      <c r="J360" s="218" t="s">
        <v>36</v>
      </c>
      <c r="K360" s="217" t="s">
        <v>168</v>
      </c>
      <c r="L360" s="217" t="s">
        <v>168</v>
      </c>
      <c r="M360" s="217" t="s">
        <v>168</v>
      </c>
      <c r="N360" s="217" t="s">
        <v>168</v>
      </c>
      <c r="O360" s="217" t="s">
        <v>168</v>
      </c>
      <c r="P360" s="217" t="s">
        <v>168</v>
      </c>
      <c r="Q360" s="218"/>
      <c r="R360" s="218"/>
      <c r="S360" s="218"/>
      <c r="T360" s="219"/>
      <c r="U360" s="198"/>
      <c r="V360" s="696"/>
      <c r="W360" s="264" t="s">
        <v>4</v>
      </c>
      <c r="X360" s="21">
        <v>8</v>
      </c>
      <c r="Y360" s="22" t="s">
        <v>80</v>
      </c>
      <c r="Z360" s="24" t="s">
        <v>80</v>
      </c>
      <c r="AA360" s="23" t="s">
        <v>80</v>
      </c>
      <c r="AB360" s="23" t="s">
        <v>80</v>
      </c>
      <c r="AC360" s="23" t="s">
        <v>80</v>
      </c>
      <c r="AD360" s="23" t="s">
        <v>110</v>
      </c>
      <c r="AE360" s="23" t="s">
        <v>110</v>
      </c>
      <c r="AF360" s="23" t="s">
        <v>110</v>
      </c>
      <c r="AG360" s="24"/>
      <c r="AH360" s="24"/>
      <c r="AI360" s="24"/>
      <c r="AJ360" s="25"/>
      <c r="AK360" s="299"/>
      <c r="AL360" s="200"/>
    </row>
    <row r="361" spans="2:38" x14ac:dyDescent="0.4">
      <c r="B361" s="714"/>
      <c r="C361" s="196"/>
      <c r="D361" s="299"/>
      <c r="E361" s="3"/>
      <c r="F361" s="696"/>
      <c r="G361" s="264"/>
      <c r="H361" s="21">
        <v>9</v>
      </c>
      <c r="I361" s="220" t="s">
        <v>36</v>
      </c>
      <c r="J361" s="218" t="s">
        <v>36</v>
      </c>
      <c r="K361" s="218" t="s">
        <v>36</v>
      </c>
      <c r="L361" s="217" t="s">
        <v>168</v>
      </c>
      <c r="M361" s="217" t="s">
        <v>168</v>
      </c>
      <c r="N361" s="217" t="s">
        <v>168</v>
      </c>
      <c r="O361" s="217" t="s">
        <v>168</v>
      </c>
      <c r="P361" s="217" t="s">
        <v>168</v>
      </c>
      <c r="Q361" s="217" t="s">
        <v>168</v>
      </c>
      <c r="R361" s="218"/>
      <c r="S361" s="218"/>
      <c r="T361" s="219"/>
      <c r="U361" s="198"/>
      <c r="V361" s="696"/>
      <c r="W361" s="264"/>
      <c r="X361" s="21">
        <v>9</v>
      </c>
      <c r="Y361" s="22" t="s">
        <v>80</v>
      </c>
      <c r="Z361" s="24" t="s">
        <v>80</v>
      </c>
      <c r="AA361" s="24" t="s">
        <v>80</v>
      </c>
      <c r="AB361" s="23" t="s">
        <v>80</v>
      </c>
      <c r="AC361" s="23" t="s">
        <v>80</v>
      </c>
      <c r="AD361" s="23" t="s">
        <v>80</v>
      </c>
      <c r="AE361" s="23" t="s">
        <v>110</v>
      </c>
      <c r="AF361" s="23" t="s">
        <v>110</v>
      </c>
      <c r="AG361" s="23" t="s">
        <v>110</v>
      </c>
      <c r="AH361" s="24"/>
      <c r="AI361" s="24"/>
      <c r="AJ361" s="25"/>
      <c r="AK361" s="299"/>
      <c r="AL361" s="200"/>
    </row>
    <row r="362" spans="2:38" x14ac:dyDescent="0.4">
      <c r="B362" s="714"/>
      <c r="C362" s="196"/>
      <c r="D362" s="299"/>
      <c r="E362" s="3"/>
      <c r="F362" s="696"/>
      <c r="G362" s="264"/>
      <c r="H362" s="21">
        <v>10</v>
      </c>
      <c r="I362" s="220" t="s">
        <v>36</v>
      </c>
      <c r="J362" s="218" t="s">
        <v>36</v>
      </c>
      <c r="K362" s="218" t="s">
        <v>36</v>
      </c>
      <c r="L362" s="218" t="s">
        <v>36</v>
      </c>
      <c r="M362" s="217" t="s">
        <v>168</v>
      </c>
      <c r="N362" s="217" t="s">
        <v>168</v>
      </c>
      <c r="O362" s="217" t="s">
        <v>168</v>
      </c>
      <c r="P362" s="217" t="s">
        <v>168</v>
      </c>
      <c r="Q362" s="217" t="s">
        <v>168</v>
      </c>
      <c r="R362" s="217" t="s">
        <v>168</v>
      </c>
      <c r="S362" s="218"/>
      <c r="T362" s="219"/>
      <c r="U362" s="198"/>
      <c r="V362" s="696"/>
      <c r="W362" s="264"/>
      <c r="X362" s="21">
        <v>10</v>
      </c>
      <c r="Y362" s="22" t="s">
        <v>80</v>
      </c>
      <c r="Z362" s="24" t="s">
        <v>80</v>
      </c>
      <c r="AA362" s="24" t="s">
        <v>80</v>
      </c>
      <c r="AB362" s="24" t="s">
        <v>80</v>
      </c>
      <c r="AC362" s="23" t="s">
        <v>80</v>
      </c>
      <c r="AD362" s="23" t="s">
        <v>80</v>
      </c>
      <c r="AE362" s="23" t="s">
        <v>80</v>
      </c>
      <c r="AF362" s="23" t="s">
        <v>110</v>
      </c>
      <c r="AG362" s="23" t="s">
        <v>110</v>
      </c>
      <c r="AH362" s="23" t="s">
        <v>110</v>
      </c>
      <c r="AI362" s="24"/>
      <c r="AJ362" s="25"/>
      <c r="AK362" s="299"/>
      <c r="AL362" s="200"/>
    </row>
    <row r="363" spans="2:38" x14ac:dyDescent="0.4">
      <c r="B363" s="714"/>
      <c r="C363" s="196"/>
      <c r="D363" s="299"/>
      <c r="E363" s="3"/>
      <c r="F363" s="696"/>
      <c r="G363" s="264"/>
      <c r="H363" s="21">
        <v>11</v>
      </c>
      <c r="I363" s="220" t="s">
        <v>36</v>
      </c>
      <c r="J363" s="218" t="s">
        <v>36</v>
      </c>
      <c r="K363" s="218" t="s">
        <v>36</v>
      </c>
      <c r="L363" s="218" t="s">
        <v>36</v>
      </c>
      <c r="M363" s="218" t="s">
        <v>36</v>
      </c>
      <c r="N363" s="217" t="s">
        <v>168</v>
      </c>
      <c r="O363" s="217" t="s">
        <v>168</v>
      </c>
      <c r="P363" s="217" t="s">
        <v>168</v>
      </c>
      <c r="Q363" s="217" t="s">
        <v>168</v>
      </c>
      <c r="R363" s="217" t="s">
        <v>168</v>
      </c>
      <c r="S363" s="217" t="s">
        <v>168</v>
      </c>
      <c r="T363" s="219"/>
      <c r="U363" s="198"/>
      <c r="V363" s="696"/>
      <c r="W363" s="264"/>
      <c r="X363" s="21">
        <v>11</v>
      </c>
      <c r="Y363" s="22" t="s">
        <v>80</v>
      </c>
      <c r="Z363" s="24" t="s">
        <v>80</v>
      </c>
      <c r="AA363" s="24" t="s">
        <v>80</v>
      </c>
      <c r="AB363" s="24" t="s">
        <v>80</v>
      </c>
      <c r="AC363" s="24" t="s">
        <v>80</v>
      </c>
      <c r="AD363" s="24" t="s">
        <v>80</v>
      </c>
      <c r="AE363" s="24" t="s">
        <v>80</v>
      </c>
      <c r="AF363" s="24" t="s">
        <v>80</v>
      </c>
      <c r="AG363" s="23" t="s">
        <v>110</v>
      </c>
      <c r="AH363" s="23" t="s">
        <v>110</v>
      </c>
      <c r="AI363" s="23" t="s">
        <v>110</v>
      </c>
      <c r="AJ363" s="25"/>
      <c r="AK363" s="299"/>
      <c r="AL363" s="200"/>
    </row>
    <row r="364" spans="2:38" ht="25.5" thickBot="1" x14ac:dyDescent="0.45">
      <c r="B364" s="714"/>
      <c r="C364" s="196"/>
      <c r="D364" s="299"/>
      <c r="E364" s="3"/>
      <c r="F364" s="696"/>
      <c r="G364" s="266"/>
      <c r="H364" s="15">
        <v>12</v>
      </c>
      <c r="I364" s="221" t="s">
        <v>36</v>
      </c>
      <c r="J364" s="222" t="s">
        <v>36</v>
      </c>
      <c r="K364" s="222" t="s">
        <v>36</v>
      </c>
      <c r="L364" s="222" t="s">
        <v>36</v>
      </c>
      <c r="M364" s="222" t="s">
        <v>36</v>
      </c>
      <c r="N364" s="222" t="s">
        <v>36</v>
      </c>
      <c r="O364" s="223" t="s">
        <v>168</v>
      </c>
      <c r="P364" s="223" t="s">
        <v>168</v>
      </c>
      <c r="Q364" s="223" t="s">
        <v>168</v>
      </c>
      <c r="R364" s="223" t="s">
        <v>168</v>
      </c>
      <c r="S364" s="223" t="s">
        <v>168</v>
      </c>
      <c r="T364" s="224" t="s">
        <v>168</v>
      </c>
      <c r="U364" s="198"/>
      <c r="V364" s="696"/>
      <c r="W364" s="266"/>
      <c r="X364" s="15">
        <v>12</v>
      </c>
      <c r="Y364" s="22" t="s">
        <v>80</v>
      </c>
      <c r="Z364" s="28" t="s">
        <v>80</v>
      </c>
      <c r="AA364" s="28" t="s">
        <v>80</v>
      </c>
      <c r="AB364" s="28" t="s">
        <v>80</v>
      </c>
      <c r="AC364" s="28" t="s">
        <v>80</v>
      </c>
      <c r="AD364" s="28" t="s">
        <v>80</v>
      </c>
      <c r="AE364" s="29" t="s">
        <v>80</v>
      </c>
      <c r="AF364" s="29" t="s">
        <v>80</v>
      </c>
      <c r="AG364" s="29" t="s">
        <v>80</v>
      </c>
      <c r="AH364" s="29" t="s">
        <v>110</v>
      </c>
      <c r="AI364" s="29" t="s">
        <v>110</v>
      </c>
      <c r="AJ364" s="30" t="s">
        <v>110</v>
      </c>
      <c r="AK364" s="299"/>
      <c r="AL364" s="200"/>
    </row>
    <row r="365" spans="2:38" x14ac:dyDescent="0.4">
      <c r="B365" s="714"/>
      <c r="C365" s="196"/>
      <c r="D365" s="299"/>
      <c r="E365" s="3"/>
      <c r="F365" s="696"/>
      <c r="G365" s="267"/>
      <c r="H365" s="70">
        <v>1</v>
      </c>
      <c r="I365" s="225" t="s">
        <v>35</v>
      </c>
      <c r="J365" s="214" t="s">
        <v>36</v>
      </c>
      <c r="K365" s="214" t="s">
        <v>36</v>
      </c>
      <c r="L365" s="214" t="s">
        <v>36</v>
      </c>
      <c r="M365" s="214" t="s">
        <v>36</v>
      </c>
      <c r="N365" s="214" t="s">
        <v>36</v>
      </c>
      <c r="O365" s="214" t="s">
        <v>36</v>
      </c>
      <c r="P365" s="226" t="s">
        <v>168</v>
      </c>
      <c r="Q365" s="226" t="s">
        <v>168</v>
      </c>
      <c r="R365" s="226" t="s">
        <v>168</v>
      </c>
      <c r="S365" s="226" t="s">
        <v>168</v>
      </c>
      <c r="T365" s="227" t="s">
        <v>168</v>
      </c>
      <c r="U365" s="198"/>
      <c r="V365" s="696"/>
      <c r="W365" s="267"/>
      <c r="X365" s="16">
        <v>1</v>
      </c>
      <c r="Y365" s="65" t="s">
        <v>80</v>
      </c>
      <c r="Z365" s="18" t="s">
        <v>80</v>
      </c>
      <c r="AA365" s="18" t="s">
        <v>80</v>
      </c>
      <c r="AB365" s="18" t="s">
        <v>80</v>
      </c>
      <c r="AC365" s="18" t="s">
        <v>80</v>
      </c>
      <c r="AD365" s="18" t="s">
        <v>80</v>
      </c>
      <c r="AE365" s="18" t="s">
        <v>80</v>
      </c>
      <c r="AF365" s="32" t="s">
        <v>80</v>
      </c>
      <c r="AG365" s="32" t="s">
        <v>80</v>
      </c>
      <c r="AH365" s="32" t="s">
        <v>80</v>
      </c>
      <c r="AI365" s="32" t="s">
        <v>110</v>
      </c>
      <c r="AJ365" s="33" t="s">
        <v>110</v>
      </c>
      <c r="AK365" s="299"/>
      <c r="AL365" s="200"/>
    </row>
    <row r="366" spans="2:38" x14ac:dyDescent="0.4">
      <c r="B366" s="714"/>
      <c r="C366" s="196"/>
      <c r="D366" s="299"/>
      <c r="E366" s="3"/>
      <c r="F366" s="696"/>
      <c r="G366" s="263"/>
      <c r="H366" s="21">
        <v>2</v>
      </c>
      <c r="I366" s="220" t="s">
        <v>35</v>
      </c>
      <c r="J366" s="218" t="s">
        <v>35</v>
      </c>
      <c r="K366" s="218" t="s">
        <v>36</v>
      </c>
      <c r="L366" s="218" t="s">
        <v>36</v>
      </c>
      <c r="M366" s="218" t="s">
        <v>36</v>
      </c>
      <c r="N366" s="218" t="s">
        <v>36</v>
      </c>
      <c r="O366" s="218" t="s">
        <v>36</v>
      </c>
      <c r="P366" s="218" t="s">
        <v>36</v>
      </c>
      <c r="Q366" s="217" t="s">
        <v>168</v>
      </c>
      <c r="R366" s="217" t="s">
        <v>168</v>
      </c>
      <c r="S366" s="217" t="s">
        <v>168</v>
      </c>
      <c r="T366" s="228" t="s">
        <v>168</v>
      </c>
      <c r="U366" s="198"/>
      <c r="V366" s="696"/>
      <c r="W366" s="263"/>
      <c r="X366" s="21">
        <v>2</v>
      </c>
      <c r="Y366" s="67" t="s">
        <v>80</v>
      </c>
      <c r="Z366" s="24" t="s">
        <v>80</v>
      </c>
      <c r="AA366" s="24" t="s">
        <v>80</v>
      </c>
      <c r="AB366" s="24" t="s">
        <v>80</v>
      </c>
      <c r="AC366" s="24" t="s">
        <v>80</v>
      </c>
      <c r="AD366" s="24" t="s">
        <v>80</v>
      </c>
      <c r="AE366" s="24" t="s">
        <v>80</v>
      </c>
      <c r="AF366" s="24" t="s">
        <v>80</v>
      </c>
      <c r="AG366" s="24" t="s">
        <v>80</v>
      </c>
      <c r="AH366" s="23" t="s">
        <v>80</v>
      </c>
      <c r="AI366" s="23" t="s">
        <v>80</v>
      </c>
      <c r="AJ366" s="34" t="s">
        <v>110</v>
      </c>
      <c r="AK366" s="299"/>
      <c r="AL366" s="200"/>
    </row>
    <row r="367" spans="2:38" x14ac:dyDescent="0.4">
      <c r="B367" s="714"/>
      <c r="C367" s="196"/>
      <c r="D367" s="299"/>
      <c r="E367" s="3"/>
      <c r="F367" s="696"/>
      <c r="G367" s="263"/>
      <c r="H367" s="21">
        <v>3</v>
      </c>
      <c r="I367" s="220" t="s">
        <v>35</v>
      </c>
      <c r="J367" s="218" t="s">
        <v>35</v>
      </c>
      <c r="K367" s="218" t="s">
        <v>35</v>
      </c>
      <c r="L367" s="218" t="s">
        <v>36</v>
      </c>
      <c r="M367" s="218" t="s">
        <v>36</v>
      </c>
      <c r="N367" s="218" t="s">
        <v>36</v>
      </c>
      <c r="O367" s="218" t="s">
        <v>36</v>
      </c>
      <c r="P367" s="218" t="s">
        <v>36</v>
      </c>
      <c r="Q367" s="218" t="s">
        <v>36</v>
      </c>
      <c r="R367" s="217" t="s">
        <v>168</v>
      </c>
      <c r="S367" s="217" t="s">
        <v>168</v>
      </c>
      <c r="T367" s="228" t="s">
        <v>168</v>
      </c>
      <c r="U367" s="198"/>
      <c r="V367" s="696"/>
      <c r="W367" s="263"/>
      <c r="X367" s="21">
        <v>3</v>
      </c>
      <c r="Y367" s="66" t="s">
        <v>80</v>
      </c>
      <c r="Z367" s="24" t="s">
        <v>80</v>
      </c>
      <c r="AA367" s="24" t="s">
        <v>80</v>
      </c>
      <c r="AB367" s="24" t="s">
        <v>80</v>
      </c>
      <c r="AC367" s="24" t="s">
        <v>80</v>
      </c>
      <c r="AD367" s="24" t="s">
        <v>80</v>
      </c>
      <c r="AE367" s="24" t="s">
        <v>80</v>
      </c>
      <c r="AF367" s="24" t="s">
        <v>80</v>
      </c>
      <c r="AG367" s="24" t="s">
        <v>80</v>
      </c>
      <c r="AH367" s="23" t="s">
        <v>80</v>
      </c>
      <c r="AI367" s="23" t="s">
        <v>80</v>
      </c>
      <c r="AJ367" s="34" t="s">
        <v>80</v>
      </c>
      <c r="AK367" s="299"/>
      <c r="AL367" s="200"/>
    </row>
    <row r="368" spans="2:38" x14ac:dyDescent="0.4">
      <c r="B368" s="714"/>
      <c r="C368" s="196"/>
      <c r="D368" s="299"/>
      <c r="E368" s="3"/>
      <c r="F368" s="696"/>
      <c r="G368" s="264"/>
      <c r="H368" s="21">
        <v>4</v>
      </c>
      <c r="I368" s="220"/>
      <c r="J368" s="218"/>
      <c r="K368" s="218"/>
      <c r="L368" s="218"/>
      <c r="M368" s="218" t="s">
        <v>36</v>
      </c>
      <c r="N368" s="218" t="s">
        <v>36</v>
      </c>
      <c r="O368" s="218" t="s">
        <v>36</v>
      </c>
      <c r="P368" s="218" t="s">
        <v>36</v>
      </c>
      <c r="Q368" s="218" t="s">
        <v>36</v>
      </c>
      <c r="R368" s="218" t="s">
        <v>36</v>
      </c>
      <c r="S368" s="217" t="s">
        <v>168</v>
      </c>
      <c r="T368" s="228" t="s">
        <v>168</v>
      </c>
      <c r="U368" s="198"/>
      <c r="V368" s="696"/>
      <c r="W368" s="264"/>
      <c r="X368" s="21">
        <v>4</v>
      </c>
      <c r="Y368" s="26"/>
      <c r="Z368" s="24"/>
      <c r="AA368" s="24"/>
      <c r="AB368" s="24"/>
      <c r="AC368" s="24" t="s">
        <v>80</v>
      </c>
      <c r="AD368" s="24" t="s">
        <v>80</v>
      </c>
      <c r="AE368" s="24" t="s">
        <v>80</v>
      </c>
      <c r="AF368" s="24" t="s">
        <v>80</v>
      </c>
      <c r="AG368" s="24" t="s">
        <v>80</v>
      </c>
      <c r="AH368" s="24" t="s">
        <v>80</v>
      </c>
      <c r="AI368" s="24" t="s">
        <v>80</v>
      </c>
      <c r="AJ368" s="34" t="s">
        <v>80</v>
      </c>
      <c r="AK368" s="299"/>
      <c r="AL368" s="200"/>
    </row>
    <row r="369" spans="2:38" x14ac:dyDescent="0.4">
      <c r="B369" s="714"/>
      <c r="C369" s="196"/>
      <c r="D369" s="299"/>
      <c r="E369" s="3"/>
      <c r="F369" s="696"/>
      <c r="G369" s="264" t="s">
        <v>37</v>
      </c>
      <c r="H369" s="21">
        <v>5</v>
      </c>
      <c r="I369" s="220"/>
      <c r="J369" s="218"/>
      <c r="K369" s="218"/>
      <c r="L369" s="218"/>
      <c r="M369" s="218" t="s">
        <v>35</v>
      </c>
      <c r="N369" s="218" t="s">
        <v>36</v>
      </c>
      <c r="O369" s="218" t="s">
        <v>36</v>
      </c>
      <c r="P369" s="218" t="s">
        <v>36</v>
      </c>
      <c r="Q369" s="218" t="s">
        <v>36</v>
      </c>
      <c r="R369" s="218" t="s">
        <v>36</v>
      </c>
      <c r="S369" s="218" t="s">
        <v>36</v>
      </c>
      <c r="T369" s="228" t="s">
        <v>168</v>
      </c>
      <c r="U369" s="198"/>
      <c r="V369" s="696"/>
      <c r="W369" s="264" t="s">
        <v>37</v>
      </c>
      <c r="X369" s="21">
        <v>5</v>
      </c>
      <c r="Y369" s="26"/>
      <c r="Z369" s="24"/>
      <c r="AA369" s="24"/>
      <c r="AB369" s="24"/>
      <c r="AC369" s="24" t="s">
        <v>80</v>
      </c>
      <c r="AD369" s="24" t="s">
        <v>80</v>
      </c>
      <c r="AE369" s="24" t="s">
        <v>80</v>
      </c>
      <c r="AF369" s="24" t="s">
        <v>80</v>
      </c>
      <c r="AG369" s="24" t="s">
        <v>80</v>
      </c>
      <c r="AH369" s="24" t="s">
        <v>80</v>
      </c>
      <c r="AI369" s="24" t="s">
        <v>80</v>
      </c>
      <c r="AJ369" s="25" t="s">
        <v>80</v>
      </c>
      <c r="AK369" s="299"/>
      <c r="AL369" s="200"/>
    </row>
    <row r="370" spans="2:38" x14ac:dyDescent="0.4">
      <c r="B370" s="714"/>
      <c r="C370" s="196"/>
      <c r="D370" s="299"/>
      <c r="E370" s="3"/>
      <c r="F370" s="696"/>
      <c r="G370" s="264" t="str">
        <f>IF(G359="-","-",G359+1)</f>
        <v>-</v>
      </c>
      <c r="H370" s="21">
        <v>6</v>
      </c>
      <c r="I370" s="220"/>
      <c r="J370" s="218"/>
      <c r="K370" s="218"/>
      <c r="L370" s="218"/>
      <c r="M370" s="218" t="s">
        <v>35</v>
      </c>
      <c r="N370" s="218" t="s">
        <v>35</v>
      </c>
      <c r="O370" s="218" t="s">
        <v>36</v>
      </c>
      <c r="P370" s="218" t="s">
        <v>36</v>
      </c>
      <c r="Q370" s="218" t="s">
        <v>36</v>
      </c>
      <c r="R370" s="218" t="s">
        <v>36</v>
      </c>
      <c r="S370" s="218" t="s">
        <v>36</v>
      </c>
      <c r="T370" s="294" t="s">
        <v>36</v>
      </c>
      <c r="U370" s="198"/>
      <c r="V370" s="696"/>
      <c r="W370" s="264" t="str">
        <f>IF(W359="-","-",W359+1)</f>
        <v>-</v>
      </c>
      <c r="X370" s="21">
        <v>6</v>
      </c>
      <c r="Y370" s="26"/>
      <c r="Z370" s="24"/>
      <c r="AA370" s="24"/>
      <c r="AB370" s="24"/>
      <c r="AC370" s="24" t="s">
        <v>80</v>
      </c>
      <c r="AD370" s="24" t="s">
        <v>80</v>
      </c>
      <c r="AE370" s="24" t="s">
        <v>80</v>
      </c>
      <c r="AF370" s="24" t="s">
        <v>80</v>
      </c>
      <c r="AG370" s="24" t="s">
        <v>80</v>
      </c>
      <c r="AH370" s="24" t="s">
        <v>80</v>
      </c>
      <c r="AI370" s="24" t="s">
        <v>80</v>
      </c>
      <c r="AJ370" s="25" t="s">
        <v>80</v>
      </c>
      <c r="AK370" s="299"/>
      <c r="AL370" s="200"/>
    </row>
    <row r="371" spans="2:38" x14ac:dyDescent="0.4">
      <c r="B371" s="714"/>
      <c r="C371" s="196"/>
      <c r="D371" s="299"/>
      <c r="E371" s="3"/>
      <c r="F371" s="696"/>
      <c r="G371" s="264" t="s">
        <v>4</v>
      </c>
      <c r="H371" s="21">
        <v>7</v>
      </c>
      <c r="I371" s="220"/>
      <c r="J371" s="218"/>
      <c r="K371" s="218"/>
      <c r="L371" s="218"/>
      <c r="M371" s="218" t="s">
        <v>35</v>
      </c>
      <c r="N371" s="218" t="s">
        <v>35</v>
      </c>
      <c r="O371" s="218" t="s">
        <v>35</v>
      </c>
      <c r="P371" s="218" t="s">
        <v>36</v>
      </c>
      <c r="Q371" s="218" t="s">
        <v>36</v>
      </c>
      <c r="R371" s="218" t="s">
        <v>36</v>
      </c>
      <c r="S371" s="218" t="s">
        <v>36</v>
      </c>
      <c r="T371" s="219" t="s">
        <v>36</v>
      </c>
      <c r="U371" s="198"/>
      <c r="V371" s="696"/>
      <c r="W371" s="264" t="s">
        <v>4</v>
      </c>
      <c r="X371" s="21">
        <v>7</v>
      </c>
      <c r="Y371" s="26"/>
      <c r="Z371" s="24"/>
      <c r="AA371" s="24"/>
      <c r="AB371" s="24"/>
      <c r="AC371" s="24" t="s">
        <v>80</v>
      </c>
      <c r="AD371" s="24" t="s">
        <v>80</v>
      </c>
      <c r="AE371" s="24" t="s">
        <v>80</v>
      </c>
      <c r="AF371" s="24" t="s">
        <v>80</v>
      </c>
      <c r="AG371" s="24" t="s">
        <v>80</v>
      </c>
      <c r="AH371" s="24" t="s">
        <v>80</v>
      </c>
      <c r="AI371" s="24" t="s">
        <v>80</v>
      </c>
      <c r="AJ371" s="25" t="s">
        <v>80</v>
      </c>
      <c r="AK371" s="299"/>
      <c r="AL371" s="200"/>
    </row>
    <row r="372" spans="2:38" x14ac:dyDescent="0.4">
      <c r="B372" s="714"/>
      <c r="C372" s="196"/>
      <c r="D372" s="299"/>
      <c r="E372" s="3"/>
      <c r="F372" s="696"/>
      <c r="G372" s="264"/>
      <c r="H372" s="21">
        <v>8</v>
      </c>
      <c r="I372" s="220"/>
      <c r="J372" s="218"/>
      <c r="K372" s="218"/>
      <c r="L372" s="218"/>
      <c r="M372" s="218" t="s">
        <v>35</v>
      </c>
      <c r="N372" s="218" t="s">
        <v>35</v>
      </c>
      <c r="O372" s="218" t="s">
        <v>35</v>
      </c>
      <c r="P372" s="218" t="s">
        <v>35</v>
      </c>
      <c r="Q372" s="218" t="s">
        <v>36</v>
      </c>
      <c r="R372" s="218" t="s">
        <v>36</v>
      </c>
      <c r="S372" s="218" t="s">
        <v>36</v>
      </c>
      <c r="T372" s="219" t="s">
        <v>36</v>
      </c>
      <c r="U372" s="198"/>
      <c r="V372" s="696"/>
      <c r="W372" s="264"/>
      <c r="X372" s="21">
        <v>8</v>
      </c>
      <c r="Y372" s="26"/>
      <c r="Z372" s="24"/>
      <c r="AA372" s="24"/>
      <c r="AB372" s="24"/>
      <c r="AC372" s="24" t="s">
        <v>80</v>
      </c>
      <c r="AD372" s="24" t="s">
        <v>80</v>
      </c>
      <c r="AE372" s="24" t="s">
        <v>80</v>
      </c>
      <c r="AF372" s="24" t="s">
        <v>80</v>
      </c>
      <c r="AG372" s="24" t="s">
        <v>80</v>
      </c>
      <c r="AH372" s="24" t="s">
        <v>80</v>
      </c>
      <c r="AI372" s="24" t="s">
        <v>80</v>
      </c>
      <c r="AJ372" s="25" t="s">
        <v>80</v>
      </c>
      <c r="AK372" s="299"/>
      <c r="AL372" s="200"/>
    </row>
    <row r="373" spans="2:38" x14ac:dyDescent="0.4">
      <c r="B373" s="714"/>
      <c r="C373" s="196"/>
      <c r="D373" s="299"/>
      <c r="E373" s="3"/>
      <c r="F373" s="696"/>
      <c r="G373" s="264"/>
      <c r="H373" s="21">
        <v>9</v>
      </c>
      <c r="I373" s="220"/>
      <c r="J373" s="218"/>
      <c r="K373" s="218"/>
      <c r="L373" s="218"/>
      <c r="M373" s="218" t="s">
        <v>35</v>
      </c>
      <c r="N373" s="218" t="s">
        <v>35</v>
      </c>
      <c r="O373" s="218" t="s">
        <v>35</v>
      </c>
      <c r="P373" s="218" t="s">
        <v>35</v>
      </c>
      <c r="Q373" s="218" t="s">
        <v>35</v>
      </c>
      <c r="R373" s="218" t="s">
        <v>36</v>
      </c>
      <c r="S373" s="218" t="s">
        <v>36</v>
      </c>
      <c r="T373" s="219" t="s">
        <v>36</v>
      </c>
      <c r="U373" s="198"/>
      <c r="V373" s="696"/>
      <c r="W373" s="264"/>
      <c r="X373" s="21">
        <v>9</v>
      </c>
      <c r="Y373" s="26"/>
      <c r="Z373" s="24"/>
      <c r="AA373" s="24"/>
      <c r="AB373" s="24"/>
      <c r="AC373" s="24" t="s">
        <v>80</v>
      </c>
      <c r="AD373" s="24" t="s">
        <v>80</v>
      </c>
      <c r="AE373" s="24" t="s">
        <v>80</v>
      </c>
      <c r="AF373" s="24" t="s">
        <v>80</v>
      </c>
      <c r="AG373" s="24" t="s">
        <v>80</v>
      </c>
      <c r="AH373" s="24" t="s">
        <v>80</v>
      </c>
      <c r="AI373" s="24" t="s">
        <v>80</v>
      </c>
      <c r="AJ373" s="25" t="s">
        <v>80</v>
      </c>
      <c r="AK373" s="299"/>
      <c r="AL373" s="200"/>
    </row>
    <row r="374" spans="2:38" x14ac:dyDescent="0.4">
      <c r="B374" s="714"/>
      <c r="C374" s="196"/>
      <c r="D374" s="299"/>
      <c r="E374" s="3"/>
      <c r="F374" s="696"/>
      <c r="G374" s="264"/>
      <c r="H374" s="21">
        <v>10</v>
      </c>
      <c r="I374" s="220"/>
      <c r="J374" s="218"/>
      <c r="K374" s="218"/>
      <c r="L374" s="218"/>
      <c r="M374" s="218" t="s">
        <v>35</v>
      </c>
      <c r="N374" s="218" t="s">
        <v>35</v>
      </c>
      <c r="O374" s="218" t="s">
        <v>35</v>
      </c>
      <c r="P374" s="218" t="s">
        <v>35</v>
      </c>
      <c r="Q374" s="218" t="s">
        <v>35</v>
      </c>
      <c r="R374" s="218" t="s">
        <v>35</v>
      </c>
      <c r="S374" s="218" t="s">
        <v>36</v>
      </c>
      <c r="T374" s="219" t="s">
        <v>36</v>
      </c>
      <c r="U374" s="198"/>
      <c r="V374" s="696"/>
      <c r="W374" s="264"/>
      <c r="X374" s="21">
        <v>10</v>
      </c>
      <c r="Y374" s="26"/>
      <c r="Z374" s="24"/>
      <c r="AA374" s="24"/>
      <c r="AB374" s="24"/>
      <c r="AC374" s="24" t="s">
        <v>80</v>
      </c>
      <c r="AD374" s="24" t="s">
        <v>80</v>
      </c>
      <c r="AE374" s="24" t="s">
        <v>80</v>
      </c>
      <c r="AF374" s="24" t="s">
        <v>80</v>
      </c>
      <c r="AG374" s="24" t="s">
        <v>80</v>
      </c>
      <c r="AH374" s="24" t="s">
        <v>80</v>
      </c>
      <c r="AI374" s="24" t="s">
        <v>80</v>
      </c>
      <c r="AJ374" s="25" t="s">
        <v>80</v>
      </c>
      <c r="AK374" s="299"/>
      <c r="AL374" s="200"/>
    </row>
    <row r="375" spans="2:38" x14ac:dyDescent="0.4">
      <c r="B375" s="714"/>
      <c r="C375" s="196"/>
      <c r="D375" s="299"/>
      <c r="E375" s="3"/>
      <c r="F375" s="696"/>
      <c r="G375" s="264"/>
      <c r="H375" s="21">
        <v>11</v>
      </c>
      <c r="I375" s="220"/>
      <c r="J375" s="218"/>
      <c r="K375" s="218"/>
      <c r="L375" s="218"/>
      <c r="M375" s="218" t="s">
        <v>35</v>
      </c>
      <c r="N375" s="218" t="s">
        <v>35</v>
      </c>
      <c r="O375" s="218" t="s">
        <v>35</v>
      </c>
      <c r="P375" s="218" t="s">
        <v>35</v>
      </c>
      <c r="Q375" s="218" t="s">
        <v>35</v>
      </c>
      <c r="R375" s="218" t="s">
        <v>35</v>
      </c>
      <c r="S375" s="218" t="s">
        <v>35</v>
      </c>
      <c r="T375" s="219" t="s">
        <v>36</v>
      </c>
      <c r="U375" s="198"/>
      <c r="V375" s="696"/>
      <c r="W375" s="264"/>
      <c r="X375" s="21">
        <v>11</v>
      </c>
      <c r="Y375" s="26"/>
      <c r="Z375" s="24"/>
      <c r="AA375" s="24"/>
      <c r="AB375" s="24"/>
      <c r="AC375" s="24" t="s">
        <v>80</v>
      </c>
      <c r="AD375" s="24" t="s">
        <v>80</v>
      </c>
      <c r="AE375" s="24" t="s">
        <v>80</v>
      </c>
      <c r="AF375" s="24" t="s">
        <v>80</v>
      </c>
      <c r="AG375" s="24" t="s">
        <v>80</v>
      </c>
      <c r="AH375" s="24" t="s">
        <v>80</v>
      </c>
      <c r="AI375" s="24" t="s">
        <v>80</v>
      </c>
      <c r="AJ375" s="25" t="s">
        <v>80</v>
      </c>
      <c r="AK375" s="299"/>
      <c r="AL375" s="200"/>
    </row>
    <row r="376" spans="2:38" ht="25.5" thickBot="1" x14ac:dyDescent="0.45">
      <c r="B376" s="714"/>
      <c r="C376" s="196"/>
      <c r="D376" s="299"/>
      <c r="E376" s="3"/>
      <c r="F376" s="696"/>
      <c r="G376" s="266"/>
      <c r="H376" s="15">
        <v>12</v>
      </c>
      <c r="I376" s="221"/>
      <c r="J376" s="222"/>
      <c r="K376" s="222"/>
      <c r="L376" s="222"/>
      <c r="M376" s="222" t="s">
        <v>35</v>
      </c>
      <c r="N376" s="222" t="s">
        <v>35</v>
      </c>
      <c r="O376" s="222" t="s">
        <v>35</v>
      </c>
      <c r="P376" s="222" t="s">
        <v>35</v>
      </c>
      <c r="Q376" s="222" t="s">
        <v>35</v>
      </c>
      <c r="R376" s="222" t="s">
        <v>35</v>
      </c>
      <c r="S376" s="222" t="s">
        <v>35</v>
      </c>
      <c r="T376" s="229" t="s">
        <v>35</v>
      </c>
      <c r="U376" s="198"/>
      <c r="V376" s="696"/>
      <c r="W376" s="266"/>
      <c r="X376" s="15">
        <v>12</v>
      </c>
      <c r="Y376" s="27"/>
      <c r="Z376" s="28"/>
      <c r="AA376" s="28"/>
      <c r="AB376" s="28"/>
      <c r="AC376" s="28" t="s">
        <v>80</v>
      </c>
      <c r="AD376" s="28" t="s">
        <v>80</v>
      </c>
      <c r="AE376" s="28" t="s">
        <v>80</v>
      </c>
      <c r="AF376" s="28" t="s">
        <v>80</v>
      </c>
      <c r="AG376" s="28" t="s">
        <v>80</v>
      </c>
      <c r="AH376" s="28" t="s">
        <v>80</v>
      </c>
      <c r="AI376" s="28" t="s">
        <v>80</v>
      </c>
      <c r="AJ376" s="35" t="s">
        <v>80</v>
      </c>
      <c r="AK376" s="299"/>
      <c r="AL376" s="200"/>
    </row>
    <row r="377" spans="2:38" x14ac:dyDescent="0.4">
      <c r="B377" s="714"/>
      <c r="C377" s="196"/>
      <c r="D377" s="299"/>
      <c r="E377" s="3"/>
      <c r="F377" s="696"/>
      <c r="G377" s="267" t="s">
        <v>37</v>
      </c>
      <c r="H377" s="16">
        <v>1</v>
      </c>
      <c r="I377" s="225"/>
      <c r="J377" s="214"/>
      <c r="K377" s="214"/>
      <c r="L377" s="214"/>
      <c r="M377" s="214" t="s">
        <v>35</v>
      </c>
      <c r="N377" s="214" t="s">
        <v>35</v>
      </c>
      <c r="O377" s="214" t="s">
        <v>35</v>
      </c>
      <c r="P377" s="214" t="s">
        <v>35</v>
      </c>
      <c r="Q377" s="214" t="s">
        <v>35</v>
      </c>
      <c r="R377" s="214" t="s">
        <v>35</v>
      </c>
      <c r="S377" s="214" t="s">
        <v>35</v>
      </c>
      <c r="T377" s="215" t="s">
        <v>35</v>
      </c>
      <c r="U377" s="198"/>
      <c r="V377" s="696"/>
      <c r="W377" s="267" t="s">
        <v>37</v>
      </c>
      <c r="X377" s="16">
        <v>1</v>
      </c>
      <c r="Y377" s="31"/>
      <c r="Z377" s="18"/>
      <c r="AA377" s="18"/>
      <c r="AB377" s="18"/>
      <c r="AC377" s="18" t="s">
        <v>80</v>
      </c>
      <c r="AD377" s="18" t="s">
        <v>80</v>
      </c>
      <c r="AE377" s="18" t="s">
        <v>80</v>
      </c>
      <c r="AF377" s="18" t="s">
        <v>80</v>
      </c>
      <c r="AG377" s="18" t="s">
        <v>80</v>
      </c>
      <c r="AH377" s="18" t="s">
        <v>80</v>
      </c>
      <c r="AI377" s="18" t="s">
        <v>80</v>
      </c>
      <c r="AJ377" s="19" t="s">
        <v>80</v>
      </c>
      <c r="AK377" s="299"/>
      <c r="AL377" s="200"/>
    </row>
    <row r="378" spans="2:38" x14ac:dyDescent="0.4">
      <c r="B378" s="714"/>
      <c r="C378" s="196"/>
      <c r="D378" s="299"/>
      <c r="E378" s="3"/>
      <c r="F378" s="696"/>
      <c r="G378" s="264" t="str">
        <f>IF(G370="-","-",G370+1)</f>
        <v>-</v>
      </c>
      <c r="H378" s="21">
        <v>2</v>
      </c>
      <c r="I378" s="220"/>
      <c r="J378" s="218"/>
      <c r="K378" s="218"/>
      <c r="L378" s="218"/>
      <c r="M378" s="218" t="s">
        <v>35</v>
      </c>
      <c r="N378" s="218" t="s">
        <v>35</v>
      </c>
      <c r="O378" s="218" t="s">
        <v>35</v>
      </c>
      <c r="P378" s="218" t="s">
        <v>35</v>
      </c>
      <c r="Q378" s="218" t="s">
        <v>35</v>
      </c>
      <c r="R378" s="218" t="s">
        <v>35</v>
      </c>
      <c r="S378" s="218" t="s">
        <v>35</v>
      </c>
      <c r="T378" s="219" t="s">
        <v>35</v>
      </c>
      <c r="U378" s="198"/>
      <c r="V378" s="696"/>
      <c r="W378" s="264" t="str">
        <f>IF(W370="-","-",W370+1)</f>
        <v>-</v>
      </c>
      <c r="X378" s="21">
        <v>2</v>
      </c>
      <c r="Y378" s="26"/>
      <c r="Z378" s="24"/>
      <c r="AA378" s="24"/>
      <c r="AB378" s="24"/>
      <c r="AC378" s="24" t="s">
        <v>80</v>
      </c>
      <c r="AD378" s="24" t="s">
        <v>80</v>
      </c>
      <c r="AE378" s="24" t="s">
        <v>80</v>
      </c>
      <c r="AF378" s="24" t="s">
        <v>80</v>
      </c>
      <c r="AG378" s="24" t="s">
        <v>80</v>
      </c>
      <c r="AH378" s="24" t="s">
        <v>80</v>
      </c>
      <c r="AI378" s="24" t="s">
        <v>80</v>
      </c>
      <c r="AJ378" s="25" t="s">
        <v>80</v>
      </c>
      <c r="AK378" s="299"/>
      <c r="AL378" s="200"/>
    </row>
    <row r="379" spans="2:38" ht="25.5" thickBot="1" x14ac:dyDescent="0.45">
      <c r="B379" s="715"/>
      <c r="C379" s="202"/>
      <c r="D379" s="302"/>
      <c r="E379" s="4"/>
      <c r="F379" s="697"/>
      <c r="G379" s="266" t="s">
        <v>4</v>
      </c>
      <c r="H379" s="15">
        <v>3</v>
      </c>
      <c r="I379" s="221"/>
      <c r="J379" s="222"/>
      <c r="K379" s="222"/>
      <c r="L379" s="222"/>
      <c r="M379" s="222" t="s">
        <v>35</v>
      </c>
      <c r="N379" s="222" t="s">
        <v>35</v>
      </c>
      <c r="O379" s="222" t="s">
        <v>35</v>
      </c>
      <c r="P379" s="222" t="s">
        <v>35</v>
      </c>
      <c r="Q379" s="222" t="s">
        <v>35</v>
      </c>
      <c r="R379" s="222" t="s">
        <v>35</v>
      </c>
      <c r="S379" s="222" t="s">
        <v>35</v>
      </c>
      <c r="T379" s="229" t="s">
        <v>35</v>
      </c>
      <c r="U379" s="203"/>
      <c r="V379" s="697"/>
      <c r="W379" s="266" t="s">
        <v>4</v>
      </c>
      <c r="X379" s="15">
        <v>3</v>
      </c>
      <c r="Y379" s="27"/>
      <c r="Z379" s="28"/>
      <c r="AA379" s="28"/>
      <c r="AB379" s="28"/>
      <c r="AC379" s="28" t="s">
        <v>80</v>
      </c>
      <c r="AD379" s="28" t="s">
        <v>80</v>
      </c>
      <c r="AE379" s="28" t="s">
        <v>80</v>
      </c>
      <c r="AF379" s="28" t="s">
        <v>80</v>
      </c>
      <c r="AG379" s="28" t="s">
        <v>80</v>
      </c>
      <c r="AH379" s="28" t="s">
        <v>80</v>
      </c>
      <c r="AI379" s="28" t="s">
        <v>80</v>
      </c>
      <c r="AJ379" s="35" t="s">
        <v>80</v>
      </c>
      <c r="AK379" s="302"/>
      <c r="AL379" s="204"/>
    </row>
    <row r="380" spans="2:38" ht="25.5" thickBot="1" x14ac:dyDescent="0.45">
      <c r="B380" s="276"/>
      <c r="C380" s="196"/>
      <c r="D380" s="302"/>
      <c r="E380" s="3"/>
      <c r="F380" s="254"/>
      <c r="G380" s="255"/>
      <c r="H380" s="201"/>
      <c r="I380" s="256"/>
      <c r="J380" s="256"/>
      <c r="K380" s="256"/>
      <c r="L380" s="256"/>
      <c r="M380" s="256"/>
      <c r="N380" s="256"/>
      <c r="O380" s="256"/>
      <c r="P380" s="256"/>
      <c r="Q380" s="256"/>
      <c r="R380" s="256"/>
      <c r="S380" s="256"/>
      <c r="T380" s="256"/>
      <c r="U380" s="198"/>
      <c r="V380" s="254"/>
      <c r="W380" s="255"/>
      <c r="X380" s="201"/>
      <c r="Y380" s="257"/>
      <c r="Z380" s="257"/>
      <c r="AA380" s="257"/>
      <c r="AB380" s="257"/>
      <c r="AC380" s="257"/>
      <c r="AD380" s="257"/>
      <c r="AE380" s="257"/>
      <c r="AF380" s="257"/>
      <c r="AG380" s="257"/>
      <c r="AH380" s="257"/>
      <c r="AI380" s="257"/>
      <c r="AJ380" s="257"/>
      <c r="AK380" s="299"/>
      <c r="AL380" s="200"/>
    </row>
    <row r="381" spans="2:38" ht="19.5" customHeight="1" thickBot="1" x14ac:dyDescent="0.45">
      <c r="B381" s="713" t="s">
        <v>211</v>
      </c>
      <c r="C381" s="193"/>
      <c r="D381" s="212" t="s">
        <v>160</v>
      </c>
      <c r="E381" s="208"/>
      <c r="F381" s="208"/>
      <c r="G381" s="208"/>
      <c r="H381" s="208"/>
      <c r="I381" s="208"/>
      <c r="J381" s="208"/>
      <c r="K381" s="208"/>
      <c r="L381" s="208"/>
      <c r="M381" s="208"/>
      <c r="N381" s="208"/>
      <c r="O381" s="208"/>
      <c r="P381" s="208"/>
      <c r="Q381" s="208"/>
      <c r="R381" s="208"/>
      <c r="S381" s="208"/>
      <c r="T381" s="208"/>
      <c r="U381" s="208"/>
      <c r="V381" s="208"/>
      <c r="W381" s="208"/>
      <c r="X381" s="208"/>
      <c r="Y381" s="208"/>
      <c r="Z381" s="208"/>
      <c r="AA381" s="208"/>
      <c r="AB381" s="208"/>
      <c r="AC381" s="208"/>
      <c r="AD381" s="194"/>
      <c r="AE381" s="194"/>
      <c r="AF381" s="194"/>
      <c r="AG381" s="194"/>
      <c r="AH381" s="194"/>
      <c r="AI381" s="194"/>
      <c r="AJ381" s="194"/>
      <c r="AK381" s="305"/>
      <c r="AL381" s="195"/>
    </row>
    <row r="382" spans="2:38" ht="45.75" customHeight="1" thickBot="1" x14ac:dyDescent="0.45">
      <c r="B382" s="714"/>
      <c r="C382" s="196"/>
      <c r="D382" s="297"/>
      <c r="E382" s="197"/>
      <c r="F382" s="701" t="s">
        <v>169</v>
      </c>
      <c r="G382" s="702"/>
      <c r="H382" s="702"/>
      <c r="I382" s="702"/>
      <c r="J382" s="702"/>
      <c r="K382" s="702"/>
      <c r="L382" s="716"/>
      <c r="M382" s="76" t="s">
        <v>37</v>
      </c>
      <c r="N382" s="75"/>
      <c r="O382" s="77" t="s">
        <v>4</v>
      </c>
      <c r="P382" s="75"/>
      <c r="Q382" s="78" t="s">
        <v>39</v>
      </c>
      <c r="R382" s="3"/>
      <c r="S382" s="3"/>
      <c r="T382" s="3"/>
      <c r="U382" s="198"/>
      <c r="V382" s="698" t="s">
        <v>113</v>
      </c>
      <c r="W382" s="699"/>
      <c r="X382" s="699"/>
      <c r="Y382" s="699"/>
      <c r="Z382" s="699"/>
      <c r="AA382" s="700"/>
      <c r="AB382" s="76" t="s">
        <v>37</v>
      </c>
      <c r="AC382" s="75"/>
      <c r="AD382" s="77" t="s">
        <v>4</v>
      </c>
      <c r="AE382" s="75"/>
      <c r="AF382" s="78" t="s">
        <v>39</v>
      </c>
      <c r="AG382" s="3"/>
      <c r="AH382" s="3"/>
      <c r="AI382" s="3"/>
      <c r="AJ382" s="198"/>
      <c r="AK382" s="306"/>
      <c r="AL382" s="199"/>
    </row>
    <row r="383" spans="2:38" ht="45.75" customHeight="1" thickBot="1" x14ac:dyDescent="0.45">
      <c r="B383" s="714"/>
      <c r="C383" s="196"/>
      <c r="D383" s="298" t="str">
        <f>IF(D382="","",INDEX('※削除不可（９データ）'!$B$3:$B$37,MATCH(D382,'※削除不可（９データ）'!$A$3:$A$37,1)))</f>
        <v/>
      </c>
      <c r="E383" s="197"/>
      <c r="F383" s="701" t="s">
        <v>197</v>
      </c>
      <c r="G383" s="702"/>
      <c r="H383" s="702"/>
      <c r="I383" s="702"/>
      <c r="J383" s="702"/>
      <c r="K383" s="702"/>
      <c r="L383" s="703"/>
      <c r="M383" s="75"/>
      <c r="N383" s="275" t="s">
        <v>112</v>
      </c>
      <c r="O383" s="710" t="str">
        <f>IF(M383="","-",IF(M383=D386,"〇","増加"))</f>
        <v>-</v>
      </c>
      <c r="P383" s="711"/>
      <c r="Q383" s="712"/>
      <c r="R383" s="3"/>
      <c r="S383" s="3"/>
      <c r="T383" s="3"/>
      <c r="U383" s="198"/>
      <c r="V383" s="698" t="s">
        <v>200</v>
      </c>
      <c r="W383" s="699"/>
      <c r="X383" s="699"/>
      <c r="Y383" s="699"/>
      <c r="Z383" s="699"/>
      <c r="AA383" s="700"/>
      <c r="AB383" s="75"/>
      <c r="AC383" s="275" t="s">
        <v>112</v>
      </c>
      <c r="AD383" s="710" t="str">
        <f>IF(AB383="","-",IF(AB383=D386,"〇","×"))</f>
        <v>-</v>
      </c>
      <c r="AE383" s="711"/>
      <c r="AF383" s="712"/>
      <c r="AG383" s="3"/>
      <c r="AH383" s="3"/>
      <c r="AI383" s="3"/>
      <c r="AJ383" s="198"/>
      <c r="AK383" s="306"/>
      <c r="AL383" s="199"/>
    </row>
    <row r="384" spans="2:38" ht="25.5" thickBot="1" x14ac:dyDescent="0.45">
      <c r="B384" s="714"/>
      <c r="C384" s="196"/>
      <c r="D384" s="299"/>
      <c r="E384" s="3"/>
      <c r="F384" s="81"/>
      <c r="G384" s="81"/>
      <c r="H384" s="3"/>
      <c r="I384" s="3"/>
      <c r="J384" s="3"/>
      <c r="K384" s="3"/>
      <c r="L384" s="3"/>
      <c r="M384" s="3"/>
      <c r="N384" s="3"/>
      <c r="O384" s="3"/>
      <c r="P384" s="3"/>
      <c r="Q384" s="3"/>
      <c r="R384" s="3"/>
      <c r="S384" s="3"/>
      <c r="T384" s="3"/>
      <c r="U384" s="3"/>
      <c r="V384" s="81"/>
      <c r="W384" s="81"/>
      <c r="X384" s="3"/>
      <c r="Y384" s="3"/>
      <c r="Z384" s="3"/>
      <c r="AA384" s="3"/>
      <c r="AB384" s="3"/>
      <c r="AC384" s="3"/>
      <c r="AD384" s="3"/>
      <c r="AE384" s="3"/>
      <c r="AF384" s="3"/>
      <c r="AG384" s="3"/>
      <c r="AH384" s="3"/>
      <c r="AI384" s="3"/>
      <c r="AJ384" s="3"/>
      <c r="AK384" s="299"/>
      <c r="AL384" s="200"/>
    </row>
    <row r="385" spans="2:38" x14ac:dyDescent="0.4">
      <c r="B385" s="714"/>
      <c r="C385" s="196"/>
      <c r="D385" s="300" t="s">
        <v>105</v>
      </c>
      <c r="E385" s="3"/>
      <c r="F385" s="704"/>
      <c r="G385" s="705"/>
      <c r="H385" s="706"/>
      <c r="I385" s="71" t="s">
        <v>3</v>
      </c>
      <c r="J385" s="72" t="str">
        <f>IF($N382="","-",$N382)</f>
        <v>-</v>
      </c>
      <c r="K385" s="71" t="s">
        <v>4</v>
      </c>
      <c r="L385" s="692" t="s">
        <v>111</v>
      </c>
      <c r="M385" s="692"/>
      <c r="N385" s="692"/>
      <c r="O385" s="692"/>
      <c r="P385" s="692"/>
      <c r="Q385" s="692"/>
      <c r="R385" s="692"/>
      <c r="S385" s="692"/>
      <c r="T385" s="693"/>
      <c r="U385" s="198"/>
      <c r="V385" s="704"/>
      <c r="W385" s="705"/>
      <c r="X385" s="706"/>
      <c r="Y385" s="71" t="s">
        <v>3</v>
      </c>
      <c r="Z385" s="72" t="str">
        <f>IF($AC382="","-",$AC382)</f>
        <v>-</v>
      </c>
      <c r="AA385" s="71" t="s">
        <v>4</v>
      </c>
      <c r="AB385" s="692" t="s">
        <v>79</v>
      </c>
      <c r="AC385" s="692"/>
      <c r="AD385" s="692"/>
      <c r="AE385" s="692"/>
      <c r="AF385" s="692"/>
      <c r="AG385" s="692"/>
      <c r="AH385" s="692"/>
      <c r="AI385" s="692"/>
      <c r="AJ385" s="693"/>
      <c r="AK385" s="299"/>
      <c r="AL385" s="200"/>
    </row>
    <row r="386" spans="2:38" ht="30" thickBot="1" x14ac:dyDescent="0.45">
      <c r="B386" s="714"/>
      <c r="C386" s="196"/>
      <c r="D386" s="301" t="str">
        <f>IF(D382="","",INDEX('※削除不可（９データ）'!$C$3:$C$37,MATCH(D382,'※削除不可（９データ）'!$A$3:$A$31,1)))</f>
        <v/>
      </c>
      <c r="E386" s="3"/>
      <c r="F386" s="694"/>
      <c r="G386" s="695"/>
      <c r="H386" s="86" t="s">
        <v>38</v>
      </c>
      <c r="I386" s="82">
        <v>1</v>
      </c>
      <c r="J386" s="83">
        <v>2</v>
      </c>
      <c r="K386" s="84">
        <v>3</v>
      </c>
      <c r="L386" s="84">
        <v>4</v>
      </c>
      <c r="M386" s="84">
        <v>5</v>
      </c>
      <c r="N386" s="84">
        <v>6</v>
      </c>
      <c r="O386" s="84">
        <v>7</v>
      </c>
      <c r="P386" s="84">
        <v>8</v>
      </c>
      <c r="Q386" s="84">
        <v>9</v>
      </c>
      <c r="R386" s="84">
        <v>10</v>
      </c>
      <c r="S386" s="84">
        <v>11</v>
      </c>
      <c r="T386" s="85">
        <v>12</v>
      </c>
      <c r="U386" s="201"/>
      <c r="V386" s="694"/>
      <c r="W386" s="695"/>
      <c r="X386" s="86" t="s">
        <v>38</v>
      </c>
      <c r="Y386" s="82">
        <v>1</v>
      </c>
      <c r="Z386" s="83">
        <v>2</v>
      </c>
      <c r="AA386" s="84">
        <v>3</v>
      </c>
      <c r="AB386" s="84">
        <v>4</v>
      </c>
      <c r="AC386" s="84">
        <v>5</v>
      </c>
      <c r="AD386" s="84">
        <v>6</v>
      </c>
      <c r="AE386" s="84">
        <v>7</v>
      </c>
      <c r="AF386" s="84">
        <v>8</v>
      </c>
      <c r="AG386" s="84">
        <v>9</v>
      </c>
      <c r="AH386" s="84">
        <v>10</v>
      </c>
      <c r="AI386" s="84">
        <v>11</v>
      </c>
      <c r="AJ386" s="85">
        <v>12</v>
      </c>
      <c r="AK386" s="299"/>
      <c r="AL386" s="200"/>
    </row>
    <row r="387" spans="2:38" ht="24.75" customHeight="1" x14ac:dyDescent="0.4">
      <c r="B387" s="714"/>
      <c r="C387" s="196"/>
      <c r="D387" s="299"/>
      <c r="E387" s="3"/>
      <c r="F387" s="696" t="s">
        <v>115</v>
      </c>
      <c r="G387" s="262"/>
      <c r="H387" s="16">
        <v>1</v>
      </c>
      <c r="I387" s="213" t="s">
        <v>61</v>
      </c>
      <c r="J387" s="214"/>
      <c r="K387" s="214"/>
      <c r="L387" s="214"/>
      <c r="M387" s="214"/>
      <c r="N387" s="214"/>
      <c r="O387" s="214"/>
      <c r="P387" s="214"/>
      <c r="Q387" s="214"/>
      <c r="R387" s="214"/>
      <c r="S387" s="214"/>
      <c r="T387" s="215"/>
      <c r="U387" s="198"/>
      <c r="V387" s="696" t="s">
        <v>115</v>
      </c>
      <c r="W387" s="262"/>
      <c r="X387" s="16">
        <v>1</v>
      </c>
      <c r="Y387" s="17" t="s">
        <v>60</v>
      </c>
      <c r="Z387" s="18"/>
      <c r="AA387" s="18"/>
      <c r="AB387" s="18"/>
      <c r="AC387" s="18"/>
      <c r="AD387" s="18"/>
      <c r="AE387" s="18"/>
      <c r="AF387" s="18"/>
      <c r="AG387" s="18"/>
      <c r="AH387" s="18"/>
      <c r="AI387" s="18"/>
      <c r="AJ387" s="19"/>
      <c r="AK387" s="299"/>
      <c r="AL387" s="175"/>
    </row>
    <row r="388" spans="2:38" x14ac:dyDescent="0.4">
      <c r="B388" s="714"/>
      <c r="C388" s="196"/>
      <c r="D388" s="299"/>
      <c r="E388" s="3"/>
      <c r="F388" s="696"/>
      <c r="G388" s="263"/>
      <c r="H388" s="21">
        <v>2</v>
      </c>
      <c r="I388" s="216" t="s">
        <v>61</v>
      </c>
      <c r="J388" s="216" t="s">
        <v>61</v>
      </c>
      <c r="K388" s="218"/>
      <c r="L388" s="218"/>
      <c r="M388" s="218"/>
      <c r="N388" s="218"/>
      <c r="O388" s="218"/>
      <c r="P388" s="218"/>
      <c r="Q388" s="218"/>
      <c r="R388" s="218"/>
      <c r="S388" s="218"/>
      <c r="T388" s="219"/>
      <c r="U388" s="198"/>
      <c r="V388" s="696"/>
      <c r="W388" s="263"/>
      <c r="X388" s="21">
        <v>2</v>
      </c>
      <c r="Y388" s="22" t="s">
        <v>110</v>
      </c>
      <c r="Z388" s="23" t="s">
        <v>110</v>
      </c>
      <c r="AA388" s="24"/>
      <c r="AB388" s="24"/>
      <c r="AC388" s="24"/>
      <c r="AD388" s="24"/>
      <c r="AE388" s="24"/>
      <c r="AF388" s="24"/>
      <c r="AG388" s="24"/>
      <c r="AH388" s="24"/>
      <c r="AI388" s="24"/>
      <c r="AJ388" s="25"/>
      <c r="AK388" s="299"/>
      <c r="AL388" s="200"/>
    </row>
    <row r="389" spans="2:38" x14ac:dyDescent="0.4">
      <c r="B389" s="714"/>
      <c r="C389" s="196"/>
      <c r="D389" s="299"/>
      <c r="E389" s="3"/>
      <c r="F389" s="696"/>
      <c r="G389" s="263"/>
      <c r="H389" s="21">
        <v>3</v>
      </c>
      <c r="I389" s="216" t="s">
        <v>61</v>
      </c>
      <c r="J389" s="216" t="s">
        <v>61</v>
      </c>
      <c r="K389" s="217" t="s">
        <v>168</v>
      </c>
      <c r="L389" s="218"/>
      <c r="M389" s="218"/>
      <c r="N389" s="218"/>
      <c r="O389" s="218"/>
      <c r="P389" s="218"/>
      <c r="Q389" s="218"/>
      <c r="R389" s="218"/>
      <c r="S389" s="218"/>
      <c r="T389" s="219"/>
      <c r="U389" s="198"/>
      <c r="V389" s="696"/>
      <c r="W389" s="263"/>
      <c r="X389" s="21">
        <v>3</v>
      </c>
      <c r="Y389" s="22" t="s">
        <v>110</v>
      </c>
      <c r="Z389" s="23" t="s">
        <v>110</v>
      </c>
      <c r="AA389" s="23" t="s">
        <v>110</v>
      </c>
      <c r="AB389" s="24"/>
      <c r="AC389" s="24"/>
      <c r="AD389" s="24"/>
      <c r="AE389" s="24"/>
      <c r="AF389" s="24"/>
      <c r="AG389" s="24"/>
      <c r="AH389" s="24"/>
      <c r="AI389" s="24"/>
      <c r="AJ389" s="25"/>
      <c r="AK389" s="299"/>
      <c r="AL389" s="200"/>
    </row>
    <row r="390" spans="2:38" x14ac:dyDescent="0.4">
      <c r="B390" s="714"/>
      <c r="C390" s="196"/>
      <c r="D390" s="299"/>
      <c r="E390" s="3"/>
      <c r="F390" s="696"/>
      <c r="G390" s="264"/>
      <c r="H390" s="21">
        <v>4</v>
      </c>
      <c r="I390" s="216" t="s">
        <v>61</v>
      </c>
      <c r="J390" s="216" t="s">
        <v>61</v>
      </c>
      <c r="K390" s="217" t="s">
        <v>168</v>
      </c>
      <c r="L390" s="217" t="s">
        <v>168</v>
      </c>
      <c r="M390" s="218"/>
      <c r="N390" s="218"/>
      <c r="O390" s="218"/>
      <c r="P390" s="218"/>
      <c r="Q390" s="218"/>
      <c r="R390" s="218"/>
      <c r="S390" s="218"/>
      <c r="T390" s="219"/>
      <c r="U390" s="198"/>
      <c r="V390" s="696"/>
      <c r="W390" s="264"/>
      <c r="X390" s="21">
        <v>4</v>
      </c>
      <c r="Y390" s="22" t="s">
        <v>80</v>
      </c>
      <c r="Z390" s="23" t="s">
        <v>110</v>
      </c>
      <c r="AA390" s="23" t="s">
        <v>110</v>
      </c>
      <c r="AB390" s="23" t="s">
        <v>110</v>
      </c>
      <c r="AC390" s="24"/>
      <c r="AD390" s="24"/>
      <c r="AE390" s="24"/>
      <c r="AF390" s="24"/>
      <c r="AG390" s="24"/>
      <c r="AH390" s="24"/>
      <c r="AI390" s="24"/>
      <c r="AJ390" s="25"/>
      <c r="AK390" s="299"/>
      <c r="AL390" s="200"/>
    </row>
    <row r="391" spans="2:38" x14ac:dyDescent="0.4">
      <c r="B391" s="714"/>
      <c r="C391" s="196"/>
      <c r="D391" s="299"/>
      <c r="E391" s="3"/>
      <c r="F391" s="696"/>
      <c r="G391" s="264"/>
      <c r="H391" s="21">
        <v>5</v>
      </c>
      <c r="I391" s="216" t="s">
        <v>61</v>
      </c>
      <c r="J391" s="216" t="s">
        <v>61</v>
      </c>
      <c r="K391" s="217" t="s">
        <v>168</v>
      </c>
      <c r="L391" s="217" t="s">
        <v>168</v>
      </c>
      <c r="M391" s="217" t="s">
        <v>168</v>
      </c>
      <c r="N391" s="218"/>
      <c r="O391" s="218"/>
      <c r="P391" s="218"/>
      <c r="Q391" s="218"/>
      <c r="R391" s="218"/>
      <c r="S391" s="218"/>
      <c r="T391" s="219"/>
      <c r="U391" s="198"/>
      <c r="V391" s="696"/>
      <c r="W391" s="264"/>
      <c r="X391" s="21">
        <v>5</v>
      </c>
      <c r="Y391" s="22" t="s">
        <v>80</v>
      </c>
      <c r="Z391" s="23" t="s">
        <v>80</v>
      </c>
      <c r="AA391" s="23" t="s">
        <v>110</v>
      </c>
      <c r="AB391" s="23" t="s">
        <v>110</v>
      </c>
      <c r="AC391" s="23" t="s">
        <v>110</v>
      </c>
      <c r="AD391" s="24"/>
      <c r="AF391" s="24"/>
      <c r="AG391" s="24"/>
      <c r="AH391" s="24"/>
      <c r="AI391" s="24"/>
      <c r="AJ391" s="25"/>
      <c r="AK391" s="299"/>
      <c r="AL391" s="200"/>
    </row>
    <row r="392" spans="2:38" x14ac:dyDescent="0.4">
      <c r="B392" s="714"/>
      <c r="C392" s="196"/>
      <c r="D392" s="299"/>
      <c r="E392" s="3"/>
      <c r="F392" s="696"/>
      <c r="G392" s="264" t="s">
        <v>37</v>
      </c>
      <c r="H392" s="21">
        <v>6</v>
      </c>
      <c r="I392" s="216" t="s">
        <v>61</v>
      </c>
      <c r="J392" s="216" t="s">
        <v>61</v>
      </c>
      <c r="K392" s="217" t="s">
        <v>168</v>
      </c>
      <c r="L392" s="217" t="s">
        <v>168</v>
      </c>
      <c r="M392" s="217" t="s">
        <v>168</v>
      </c>
      <c r="N392" s="217" t="s">
        <v>168</v>
      </c>
      <c r="O392" s="218"/>
      <c r="P392" s="218"/>
      <c r="Q392" s="218"/>
      <c r="R392" s="218"/>
      <c r="S392" s="218"/>
      <c r="T392" s="219"/>
      <c r="U392" s="198"/>
      <c r="V392" s="696"/>
      <c r="W392" s="264" t="s">
        <v>37</v>
      </c>
      <c r="X392" s="21">
        <v>6</v>
      </c>
      <c r="Y392" s="22" t="s">
        <v>80</v>
      </c>
      <c r="Z392" s="23" t="s">
        <v>80</v>
      </c>
      <c r="AA392" s="23" t="s">
        <v>80</v>
      </c>
      <c r="AB392" s="23" t="s">
        <v>110</v>
      </c>
      <c r="AC392" s="23" t="s">
        <v>110</v>
      </c>
      <c r="AD392" s="23" t="s">
        <v>110</v>
      </c>
      <c r="AE392" s="24"/>
      <c r="AF392" s="24"/>
      <c r="AG392" s="24"/>
      <c r="AH392" s="24"/>
      <c r="AI392" s="24"/>
      <c r="AJ392" s="25"/>
      <c r="AK392" s="299"/>
      <c r="AL392" s="200"/>
    </row>
    <row r="393" spans="2:38" x14ac:dyDescent="0.4">
      <c r="B393" s="714"/>
      <c r="C393" s="196"/>
      <c r="D393" s="299"/>
      <c r="E393" s="3"/>
      <c r="F393" s="696"/>
      <c r="G393" s="265" t="str">
        <f>J385</f>
        <v>-</v>
      </c>
      <c r="H393" s="21">
        <v>7</v>
      </c>
      <c r="I393" s="220" t="s">
        <v>36</v>
      </c>
      <c r="J393" s="216" t="s">
        <v>61</v>
      </c>
      <c r="K393" s="217" t="s">
        <v>168</v>
      </c>
      <c r="L393" s="217" t="s">
        <v>168</v>
      </c>
      <c r="M393" s="217" t="s">
        <v>168</v>
      </c>
      <c r="N393" s="217" t="s">
        <v>168</v>
      </c>
      <c r="O393" s="217" t="s">
        <v>168</v>
      </c>
      <c r="P393" s="218"/>
      <c r="Q393" s="218"/>
      <c r="R393" s="218"/>
      <c r="S393" s="218"/>
      <c r="T393" s="219"/>
      <c r="U393" s="198"/>
      <c r="V393" s="696"/>
      <c r="W393" s="265" t="str">
        <f>Z385</f>
        <v>-</v>
      </c>
      <c r="X393" s="21">
        <v>7</v>
      </c>
      <c r="Y393" s="22" t="s">
        <v>80</v>
      </c>
      <c r="Z393" s="23" t="s">
        <v>80</v>
      </c>
      <c r="AA393" s="23" t="s">
        <v>80</v>
      </c>
      <c r="AB393" s="23" t="s">
        <v>80</v>
      </c>
      <c r="AC393" s="23" t="s">
        <v>110</v>
      </c>
      <c r="AD393" s="23" t="s">
        <v>110</v>
      </c>
      <c r="AE393" s="23" t="s">
        <v>110</v>
      </c>
      <c r="AF393" s="24"/>
      <c r="AG393" s="24"/>
      <c r="AH393" s="24"/>
      <c r="AI393" s="24"/>
      <c r="AJ393" s="25"/>
      <c r="AK393" s="299"/>
      <c r="AL393" s="200"/>
    </row>
    <row r="394" spans="2:38" x14ac:dyDescent="0.4">
      <c r="B394" s="714"/>
      <c r="C394" s="196"/>
      <c r="D394" s="299"/>
      <c r="E394" s="3"/>
      <c r="F394" s="696"/>
      <c r="G394" s="264" t="s">
        <v>4</v>
      </c>
      <c r="H394" s="21">
        <v>8</v>
      </c>
      <c r="I394" s="220" t="s">
        <v>36</v>
      </c>
      <c r="J394" s="218" t="s">
        <v>36</v>
      </c>
      <c r="K394" s="217" t="s">
        <v>168</v>
      </c>
      <c r="L394" s="217" t="s">
        <v>168</v>
      </c>
      <c r="M394" s="217" t="s">
        <v>168</v>
      </c>
      <c r="N394" s="217" t="s">
        <v>168</v>
      </c>
      <c r="O394" s="217" t="s">
        <v>168</v>
      </c>
      <c r="P394" s="217" t="s">
        <v>168</v>
      </c>
      <c r="Q394" s="218"/>
      <c r="R394" s="218"/>
      <c r="S394" s="218"/>
      <c r="T394" s="219"/>
      <c r="U394" s="198"/>
      <c r="V394" s="696"/>
      <c r="W394" s="264" t="s">
        <v>4</v>
      </c>
      <c r="X394" s="21">
        <v>8</v>
      </c>
      <c r="Y394" s="22" t="s">
        <v>80</v>
      </c>
      <c r="Z394" s="24" t="s">
        <v>80</v>
      </c>
      <c r="AA394" s="23" t="s">
        <v>80</v>
      </c>
      <c r="AB394" s="23" t="s">
        <v>80</v>
      </c>
      <c r="AC394" s="23" t="s">
        <v>80</v>
      </c>
      <c r="AD394" s="23" t="s">
        <v>110</v>
      </c>
      <c r="AE394" s="23" t="s">
        <v>110</v>
      </c>
      <c r="AF394" s="23" t="s">
        <v>110</v>
      </c>
      <c r="AG394" s="24"/>
      <c r="AH394" s="24"/>
      <c r="AI394" s="24"/>
      <c r="AJ394" s="25"/>
      <c r="AK394" s="299"/>
      <c r="AL394" s="200"/>
    </row>
    <row r="395" spans="2:38" x14ac:dyDescent="0.4">
      <c r="B395" s="714"/>
      <c r="C395" s="196"/>
      <c r="D395" s="299"/>
      <c r="E395" s="3"/>
      <c r="F395" s="696"/>
      <c r="G395" s="264"/>
      <c r="H395" s="21">
        <v>9</v>
      </c>
      <c r="I395" s="220" t="s">
        <v>36</v>
      </c>
      <c r="J395" s="218" t="s">
        <v>36</v>
      </c>
      <c r="K395" s="218" t="s">
        <v>36</v>
      </c>
      <c r="L395" s="217" t="s">
        <v>168</v>
      </c>
      <c r="M395" s="217" t="s">
        <v>168</v>
      </c>
      <c r="N395" s="217" t="s">
        <v>168</v>
      </c>
      <c r="O395" s="217" t="s">
        <v>168</v>
      </c>
      <c r="P395" s="217" t="s">
        <v>168</v>
      </c>
      <c r="Q395" s="217" t="s">
        <v>168</v>
      </c>
      <c r="R395" s="218"/>
      <c r="S395" s="218"/>
      <c r="T395" s="219"/>
      <c r="U395" s="198"/>
      <c r="V395" s="696"/>
      <c r="W395" s="264"/>
      <c r="X395" s="21">
        <v>9</v>
      </c>
      <c r="Y395" s="22" t="s">
        <v>80</v>
      </c>
      <c r="Z395" s="24" t="s">
        <v>80</v>
      </c>
      <c r="AA395" s="24" t="s">
        <v>80</v>
      </c>
      <c r="AB395" s="23" t="s">
        <v>80</v>
      </c>
      <c r="AC395" s="23" t="s">
        <v>80</v>
      </c>
      <c r="AD395" s="23" t="s">
        <v>80</v>
      </c>
      <c r="AE395" s="23" t="s">
        <v>110</v>
      </c>
      <c r="AF395" s="23" t="s">
        <v>110</v>
      </c>
      <c r="AG395" s="23" t="s">
        <v>110</v>
      </c>
      <c r="AH395" s="24"/>
      <c r="AI395" s="24"/>
      <c r="AJ395" s="25"/>
      <c r="AK395" s="299"/>
      <c r="AL395" s="200"/>
    </row>
    <row r="396" spans="2:38" x14ac:dyDescent="0.4">
      <c r="B396" s="714"/>
      <c r="C396" s="196"/>
      <c r="D396" s="299"/>
      <c r="E396" s="3"/>
      <c r="F396" s="696"/>
      <c r="G396" s="264"/>
      <c r="H396" s="21">
        <v>10</v>
      </c>
      <c r="I396" s="220" t="s">
        <v>36</v>
      </c>
      <c r="J396" s="218" t="s">
        <v>36</v>
      </c>
      <c r="K396" s="218" t="s">
        <v>36</v>
      </c>
      <c r="L396" s="218" t="s">
        <v>36</v>
      </c>
      <c r="M396" s="217" t="s">
        <v>168</v>
      </c>
      <c r="N396" s="217" t="s">
        <v>168</v>
      </c>
      <c r="O396" s="217" t="s">
        <v>168</v>
      </c>
      <c r="P396" s="217" t="s">
        <v>168</v>
      </c>
      <c r="Q396" s="217" t="s">
        <v>168</v>
      </c>
      <c r="R396" s="217" t="s">
        <v>168</v>
      </c>
      <c r="S396" s="218"/>
      <c r="T396" s="219"/>
      <c r="U396" s="198"/>
      <c r="V396" s="696"/>
      <c r="W396" s="264"/>
      <c r="X396" s="21">
        <v>10</v>
      </c>
      <c r="Y396" s="22" t="s">
        <v>80</v>
      </c>
      <c r="Z396" s="24" t="s">
        <v>80</v>
      </c>
      <c r="AA396" s="24" t="s">
        <v>80</v>
      </c>
      <c r="AB396" s="24" t="s">
        <v>80</v>
      </c>
      <c r="AC396" s="23" t="s">
        <v>80</v>
      </c>
      <c r="AD396" s="23" t="s">
        <v>80</v>
      </c>
      <c r="AE396" s="23" t="s">
        <v>80</v>
      </c>
      <c r="AF396" s="23" t="s">
        <v>110</v>
      </c>
      <c r="AG396" s="23" t="s">
        <v>110</v>
      </c>
      <c r="AH396" s="23" t="s">
        <v>110</v>
      </c>
      <c r="AI396" s="24"/>
      <c r="AJ396" s="25"/>
      <c r="AK396" s="299"/>
      <c r="AL396" s="200"/>
    </row>
    <row r="397" spans="2:38" x14ac:dyDescent="0.4">
      <c r="B397" s="714"/>
      <c r="C397" s="196"/>
      <c r="D397" s="299"/>
      <c r="E397" s="3"/>
      <c r="F397" s="696"/>
      <c r="G397" s="264"/>
      <c r="H397" s="21">
        <v>11</v>
      </c>
      <c r="I397" s="220" t="s">
        <v>36</v>
      </c>
      <c r="J397" s="218" t="s">
        <v>36</v>
      </c>
      <c r="K397" s="218" t="s">
        <v>36</v>
      </c>
      <c r="L397" s="218" t="s">
        <v>36</v>
      </c>
      <c r="M397" s="218" t="s">
        <v>36</v>
      </c>
      <c r="N397" s="217" t="s">
        <v>168</v>
      </c>
      <c r="O397" s="217" t="s">
        <v>168</v>
      </c>
      <c r="P397" s="217" t="s">
        <v>168</v>
      </c>
      <c r="Q397" s="217" t="s">
        <v>168</v>
      </c>
      <c r="R397" s="217" t="s">
        <v>168</v>
      </c>
      <c r="S397" s="217" t="s">
        <v>168</v>
      </c>
      <c r="T397" s="219"/>
      <c r="U397" s="198"/>
      <c r="V397" s="696"/>
      <c r="W397" s="264"/>
      <c r="X397" s="21">
        <v>11</v>
      </c>
      <c r="Y397" s="22" t="s">
        <v>80</v>
      </c>
      <c r="Z397" s="24" t="s">
        <v>80</v>
      </c>
      <c r="AA397" s="24" t="s">
        <v>80</v>
      </c>
      <c r="AB397" s="24" t="s">
        <v>80</v>
      </c>
      <c r="AC397" s="24" t="s">
        <v>80</v>
      </c>
      <c r="AD397" s="24" t="s">
        <v>80</v>
      </c>
      <c r="AE397" s="24" t="s">
        <v>80</v>
      </c>
      <c r="AF397" s="24" t="s">
        <v>80</v>
      </c>
      <c r="AG397" s="23" t="s">
        <v>110</v>
      </c>
      <c r="AH397" s="23" t="s">
        <v>110</v>
      </c>
      <c r="AI397" s="23" t="s">
        <v>110</v>
      </c>
      <c r="AJ397" s="25"/>
      <c r="AK397" s="299"/>
      <c r="AL397" s="200"/>
    </row>
    <row r="398" spans="2:38" ht="25.5" thickBot="1" x14ac:dyDescent="0.45">
      <c r="B398" s="714"/>
      <c r="C398" s="196"/>
      <c r="D398" s="299"/>
      <c r="E398" s="3"/>
      <c r="F398" s="696"/>
      <c r="G398" s="266"/>
      <c r="H398" s="15">
        <v>12</v>
      </c>
      <c r="I398" s="221" t="s">
        <v>36</v>
      </c>
      <c r="J398" s="222" t="s">
        <v>36</v>
      </c>
      <c r="K398" s="222" t="s">
        <v>36</v>
      </c>
      <c r="L398" s="222" t="s">
        <v>36</v>
      </c>
      <c r="M398" s="222" t="s">
        <v>36</v>
      </c>
      <c r="N398" s="222" t="s">
        <v>36</v>
      </c>
      <c r="O398" s="223" t="s">
        <v>168</v>
      </c>
      <c r="P398" s="223" t="s">
        <v>168</v>
      </c>
      <c r="Q398" s="223" t="s">
        <v>168</v>
      </c>
      <c r="R398" s="223" t="s">
        <v>168</v>
      </c>
      <c r="S398" s="223" t="s">
        <v>168</v>
      </c>
      <c r="T398" s="224" t="s">
        <v>168</v>
      </c>
      <c r="U398" s="198"/>
      <c r="V398" s="696"/>
      <c r="W398" s="266"/>
      <c r="X398" s="15">
        <v>12</v>
      </c>
      <c r="Y398" s="22" t="s">
        <v>80</v>
      </c>
      <c r="Z398" s="28" t="s">
        <v>80</v>
      </c>
      <c r="AA398" s="28" t="s">
        <v>80</v>
      </c>
      <c r="AB398" s="28" t="s">
        <v>80</v>
      </c>
      <c r="AC398" s="28" t="s">
        <v>80</v>
      </c>
      <c r="AD398" s="28" t="s">
        <v>80</v>
      </c>
      <c r="AE398" s="29" t="s">
        <v>80</v>
      </c>
      <c r="AF398" s="29" t="s">
        <v>80</v>
      </c>
      <c r="AG398" s="29" t="s">
        <v>80</v>
      </c>
      <c r="AH398" s="29" t="s">
        <v>110</v>
      </c>
      <c r="AI398" s="29" t="s">
        <v>110</v>
      </c>
      <c r="AJ398" s="30" t="s">
        <v>110</v>
      </c>
      <c r="AK398" s="299"/>
      <c r="AL398" s="200"/>
    </row>
    <row r="399" spans="2:38" x14ac:dyDescent="0.4">
      <c r="B399" s="714"/>
      <c r="C399" s="196"/>
      <c r="D399" s="299"/>
      <c r="E399" s="3"/>
      <c r="F399" s="696"/>
      <c r="G399" s="267"/>
      <c r="H399" s="70">
        <v>1</v>
      </c>
      <c r="I399" s="225" t="s">
        <v>35</v>
      </c>
      <c r="J399" s="214" t="s">
        <v>36</v>
      </c>
      <c r="K399" s="214" t="s">
        <v>36</v>
      </c>
      <c r="L399" s="214" t="s">
        <v>36</v>
      </c>
      <c r="M399" s="214" t="s">
        <v>36</v>
      </c>
      <c r="N399" s="214" t="s">
        <v>36</v>
      </c>
      <c r="O399" s="214" t="s">
        <v>36</v>
      </c>
      <c r="P399" s="226" t="s">
        <v>168</v>
      </c>
      <c r="Q399" s="226" t="s">
        <v>168</v>
      </c>
      <c r="R399" s="226" t="s">
        <v>168</v>
      </c>
      <c r="S399" s="226" t="s">
        <v>168</v>
      </c>
      <c r="T399" s="227" t="s">
        <v>168</v>
      </c>
      <c r="U399" s="198"/>
      <c r="V399" s="696"/>
      <c r="W399" s="267"/>
      <c r="X399" s="16">
        <v>1</v>
      </c>
      <c r="Y399" s="65" t="s">
        <v>80</v>
      </c>
      <c r="Z399" s="18" t="s">
        <v>80</v>
      </c>
      <c r="AA399" s="18" t="s">
        <v>80</v>
      </c>
      <c r="AB399" s="18" t="s">
        <v>80</v>
      </c>
      <c r="AC399" s="18" t="s">
        <v>80</v>
      </c>
      <c r="AD399" s="18" t="s">
        <v>80</v>
      </c>
      <c r="AE399" s="18" t="s">
        <v>80</v>
      </c>
      <c r="AF399" s="32" t="s">
        <v>80</v>
      </c>
      <c r="AG399" s="32" t="s">
        <v>80</v>
      </c>
      <c r="AH399" s="32" t="s">
        <v>80</v>
      </c>
      <c r="AI399" s="32" t="s">
        <v>110</v>
      </c>
      <c r="AJ399" s="33" t="s">
        <v>110</v>
      </c>
      <c r="AK399" s="299"/>
      <c r="AL399" s="200"/>
    </row>
    <row r="400" spans="2:38" x14ac:dyDescent="0.4">
      <c r="B400" s="714"/>
      <c r="C400" s="196"/>
      <c r="D400" s="299"/>
      <c r="E400" s="3"/>
      <c r="F400" s="696"/>
      <c r="G400" s="263"/>
      <c r="H400" s="21">
        <v>2</v>
      </c>
      <c r="I400" s="220" t="s">
        <v>35</v>
      </c>
      <c r="J400" s="218" t="s">
        <v>35</v>
      </c>
      <c r="K400" s="218" t="s">
        <v>36</v>
      </c>
      <c r="L400" s="218" t="s">
        <v>36</v>
      </c>
      <c r="M400" s="218" t="s">
        <v>36</v>
      </c>
      <c r="N400" s="218" t="s">
        <v>36</v>
      </c>
      <c r="O400" s="218" t="s">
        <v>36</v>
      </c>
      <c r="P400" s="218" t="s">
        <v>36</v>
      </c>
      <c r="Q400" s="217" t="s">
        <v>168</v>
      </c>
      <c r="R400" s="217" t="s">
        <v>168</v>
      </c>
      <c r="S400" s="217" t="s">
        <v>168</v>
      </c>
      <c r="T400" s="228" t="s">
        <v>168</v>
      </c>
      <c r="U400" s="198"/>
      <c r="V400" s="696"/>
      <c r="W400" s="263"/>
      <c r="X400" s="21">
        <v>2</v>
      </c>
      <c r="Y400" s="67" t="s">
        <v>80</v>
      </c>
      <c r="Z400" s="24" t="s">
        <v>80</v>
      </c>
      <c r="AA400" s="24" t="s">
        <v>80</v>
      </c>
      <c r="AB400" s="24" t="s">
        <v>80</v>
      </c>
      <c r="AC400" s="24" t="s">
        <v>80</v>
      </c>
      <c r="AD400" s="24" t="s">
        <v>80</v>
      </c>
      <c r="AE400" s="24" t="s">
        <v>80</v>
      </c>
      <c r="AF400" s="24" t="s">
        <v>80</v>
      </c>
      <c r="AG400" s="24" t="s">
        <v>80</v>
      </c>
      <c r="AH400" s="23" t="s">
        <v>80</v>
      </c>
      <c r="AI400" s="23" t="s">
        <v>80</v>
      </c>
      <c r="AJ400" s="34" t="s">
        <v>110</v>
      </c>
      <c r="AK400" s="299"/>
      <c r="AL400" s="200"/>
    </row>
    <row r="401" spans="2:38" x14ac:dyDescent="0.4">
      <c r="B401" s="714"/>
      <c r="C401" s="196"/>
      <c r="D401" s="299"/>
      <c r="E401" s="3"/>
      <c r="F401" s="696"/>
      <c r="G401" s="263"/>
      <c r="H401" s="21">
        <v>3</v>
      </c>
      <c r="I401" s="220" t="s">
        <v>35</v>
      </c>
      <c r="J401" s="218" t="s">
        <v>35</v>
      </c>
      <c r="K401" s="218" t="s">
        <v>35</v>
      </c>
      <c r="L401" s="218" t="s">
        <v>36</v>
      </c>
      <c r="M401" s="218" t="s">
        <v>36</v>
      </c>
      <c r="N401" s="218" t="s">
        <v>36</v>
      </c>
      <c r="O401" s="218" t="s">
        <v>36</v>
      </c>
      <c r="P401" s="218" t="s">
        <v>36</v>
      </c>
      <c r="Q401" s="218" t="s">
        <v>36</v>
      </c>
      <c r="R401" s="217" t="s">
        <v>168</v>
      </c>
      <c r="S401" s="217" t="s">
        <v>168</v>
      </c>
      <c r="T401" s="228" t="s">
        <v>168</v>
      </c>
      <c r="U401" s="198"/>
      <c r="V401" s="696"/>
      <c r="W401" s="263"/>
      <c r="X401" s="21">
        <v>3</v>
      </c>
      <c r="Y401" s="66" t="s">
        <v>80</v>
      </c>
      <c r="Z401" s="24" t="s">
        <v>80</v>
      </c>
      <c r="AA401" s="24" t="s">
        <v>80</v>
      </c>
      <c r="AB401" s="24" t="s">
        <v>80</v>
      </c>
      <c r="AC401" s="24" t="s">
        <v>80</v>
      </c>
      <c r="AD401" s="24" t="s">
        <v>80</v>
      </c>
      <c r="AE401" s="24" t="s">
        <v>80</v>
      </c>
      <c r="AF401" s="24" t="s">
        <v>80</v>
      </c>
      <c r="AG401" s="24" t="s">
        <v>80</v>
      </c>
      <c r="AH401" s="23" t="s">
        <v>80</v>
      </c>
      <c r="AI401" s="23" t="s">
        <v>80</v>
      </c>
      <c r="AJ401" s="34" t="s">
        <v>80</v>
      </c>
      <c r="AK401" s="299"/>
      <c r="AL401" s="200"/>
    </row>
    <row r="402" spans="2:38" x14ac:dyDescent="0.4">
      <c r="B402" s="714"/>
      <c r="C402" s="196"/>
      <c r="D402" s="299"/>
      <c r="E402" s="3"/>
      <c r="F402" s="696"/>
      <c r="G402" s="264"/>
      <c r="H402" s="21">
        <v>4</v>
      </c>
      <c r="I402" s="220"/>
      <c r="J402" s="218"/>
      <c r="K402" s="218"/>
      <c r="L402" s="218"/>
      <c r="M402" s="218" t="s">
        <v>36</v>
      </c>
      <c r="N402" s="218" t="s">
        <v>36</v>
      </c>
      <c r="O402" s="218" t="s">
        <v>36</v>
      </c>
      <c r="P402" s="218" t="s">
        <v>36</v>
      </c>
      <c r="Q402" s="218" t="s">
        <v>36</v>
      </c>
      <c r="R402" s="218" t="s">
        <v>36</v>
      </c>
      <c r="S402" s="217" t="s">
        <v>168</v>
      </c>
      <c r="T402" s="228" t="s">
        <v>168</v>
      </c>
      <c r="U402" s="198"/>
      <c r="V402" s="696"/>
      <c r="W402" s="264"/>
      <c r="X402" s="21">
        <v>4</v>
      </c>
      <c r="Y402" s="26"/>
      <c r="Z402" s="24"/>
      <c r="AA402" s="24"/>
      <c r="AB402" s="24"/>
      <c r="AC402" s="24" t="s">
        <v>80</v>
      </c>
      <c r="AD402" s="24" t="s">
        <v>80</v>
      </c>
      <c r="AE402" s="24" t="s">
        <v>80</v>
      </c>
      <c r="AF402" s="24" t="s">
        <v>80</v>
      </c>
      <c r="AG402" s="24" t="s">
        <v>80</v>
      </c>
      <c r="AH402" s="24" t="s">
        <v>80</v>
      </c>
      <c r="AI402" s="24" t="s">
        <v>80</v>
      </c>
      <c r="AJ402" s="34" t="s">
        <v>80</v>
      </c>
      <c r="AK402" s="299"/>
      <c r="AL402" s="200"/>
    </row>
    <row r="403" spans="2:38" x14ac:dyDescent="0.4">
      <c r="B403" s="714"/>
      <c r="C403" s="196"/>
      <c r="D403" s="299"/>
      <c r="E403" s="3"/>
      <c r="F403" s="696"/>
      <c r="G403" s="264" t="s">
        <v>37</v>
      </c>
      <c r="H403" s="21">
        <v>5</v>
      </c>
      <c r="I403" s="220"/>
      <c r="J403" s="218"/>
      <c r="K403" s="218"/>
      <c r="L403" s="218"/>
      <c r="M403" s="218" t="s">
        <v>35</v>
      </c>
      <c r="N403" s="218" t="s">
        <v>36</v>
      </c>
      <c r="O403" s="218" t="s">
        <v>36</v>
      </c>
      <c r="P403" s="218" t="s">
        <v>36</v>
      </c>
      <c r="Q403" s="218" t="s">
        <v>36</v>
      </c>
      <c r="R403" s="218" t="s">
        <v>36</v>
      </c>
      <c r="S403" s="218" t="s">
        <v>36</v>
      </c>
      <c r="T403" s="228" t="s">
        <v>168</v>
      </c>
      <c r="U403" s="198"/>
      <c r="V403" s="696"/>
      <c r="W403" s="264" t="s">
        <v>37</v>
      </c>
      <c r="X403" s="21">
        <v>5</v>
      </c>
      <c r="Y403" s="26"/>
      <c r="Z403" s="24"/>
      <c r="AA403" s="24"/>
      <c r="AB403" s="24"/>
      <c r="AC403" s="24" t="s">
        <v>80</v>
      </c>
      <c r="AD403" s="24" t="s">
        <v>80</v>
      </c>
      <c r="AE403" s="24" t="s">
        <v>80</v>
      </c>
      <c r="AF403" s="24" t="s">
        <v>80</v>
      </c>
      <c r="AG403" s="24" t="s">
        <v>80</v>
      </c>
      <c r="AH403" s="24" t="s">
        <v>80</v>
      </c>
      <c r="AI403" s="24" t="s">
        <v>80</v>
      </c>
      <c r="AJ403" s="25" t="s">
        <v>80</v>
      </c>
      <c r="AK403" s="299"/>
      <c r="AL403" s="200"/>
    </row>
    <row r="404" spans="2:38" x14ac:dyDescent="0.4">
      <c r="B404" s="714"/>
      <c r="C404" s="196"/>
      <c r="D404" s="299"/>
      <c r="E404" s="3"/>
      <c r="F404" s="696"/>
      <c r="G404" s="264" t="str">
        <f>IF(G393="-","-",G393+1)</f>
        <v>-</v>
      </c>
      <c r="H404" s="21">
        <v>6</v>
      </c>
      <c r="I404" s="220"/>
      <c r="J404" s="218"/>
      <c r="K404" s="218"/>
      <c r="L404" s="218"/>
      <c r="M404" s="218" t="s">
        <v>35</v>
      </c>
      <c r="N404" s="218" t="s">
        <v>35</v>
      </c>
      <c r="O404" s="218" t="s">
        <v>36</v>
      </c>
      <c r="P404" s="218" t="s">
        <v>36</v>
      </c>
      <c r="Q404" s="218" t="s">
        <v>36</v>
      </c>
      <c r="R404" s="218" t="s">
        <v>36</v>
      </c>
      <c r="S404" s="218" t="s">
        <v>36</v>
      </c>
      <c r="T404" s="294" t="s">
        <v>36</v>
      </c>
      <c r="U404" s="198"/>
      <c r="V404" s="696"/>
      <c r="W404" s="264" t="str">
        <f>IF(W393="-","-",W393+1)</f>
        <v>-</v>
      </c>
      <c r="X404" s="21">
        <v>6</v>
      </c>
      <c r="Y404" s="26"/>
      <c r="Z404" s="24"/>
      <c r="AA404" s="24"/>
      <c r="AB404" s="24"/>
      <c r="AC404" s="24" t="s">
        <v>80</v>
      </c>
      <c r="AD404" s="24" t="s">
        <v>80</v>
      </c>
      <c r="AE404" s="24" t="s">
        <v>80</v>
      </c>
      <c r="AF404" s="24" t="s">
        <v>80</v>
      </c>
      <c r="AG404" s="24" t="s">
        <v>80</v>
      </c>
      <c r="AH404" s="24" t="s">
        <v>80</v>
      </c>
      <c r="AI404" s="24" t="s">
        <v>80</v>
      </c>
      <c r="AJ404" s="25" t="s">
        <v>80</v>
      </c>
      <c r="AK404" s="299"/>
      <c r="AL404" s="200"/>
    </row>
    <row r="405" spans="2:38" x14ac:dyDescent="0.4">
      <c r="B405" s="714"/>
      <c r="C405" s="196"/>
      <c r="D405" s="299"/>
      <c r="E405" s="3"/>
      <c r="F405" s="696"/>
      <c r="G405" s="264" t="s">
        <v>4</v>
      </c>
      <c r="H405" s="21">
        <v>7</v>
      </c>
      <c r="I405" s="220"/>
      <c r="J405" s="218"/>
      <c r="K405" s="218"/>
      <c r="L405" s="218"/>
      <c r="M405" s="218" t="s">
        <v>35</v>
      </c>
      <c r="N405" s="218" t="s">
        <v>35</v>
      </c>
      <c r="O405" s="218" t="s">
        <v>35</v>
      </c>
      <c r="P405" s="218" t="s">
        <v>36</v>
      </c>
      <c r="Q405" s="218" t="s">
        <v>36</v>
      </c>
      <c r="R405" s="218" t="s">
        <v>36</v>
      </c>
      <c r="S405" s="218" t="s">
        <v>36</v>
      </c>
      <c r="T405" s="219" t="s">
        <v>36</v>
      </c>
      <c r="U405" s="198"/>
      <c r="V405" s="696"/>
      <c r="W405" s="264" t="s">
        <v>4</v>
      </c>
      <c r="X405" s="21">
        <v>7</v>
      </c>
      <c r="Y405" s="26"/>
      <c r="Z405" s="24"/>
      <c r="AA405" s="24"/>
      <c r="AB405" s="24"/>
      <c r="AC405" s="24" t="s">
        <v>80</v>
      </c>
      <c r="AD405" s="24" t="s">
        <v>80</v>
      </c>
      <c r="AE405" s="24" t="s">
        <v>80</v>
      </c>
      <c r="AF405" s="24" t="s">
        <v>80</v>
      </c>
      <c r="AG405" s="24" t="s">
        <v>80</v>
      </c>
      <c r="AH405" s="24" t="s">
        <v>80</v>
      </c>
      <c r="AI405" s="24" t="s">
        <v>80</v>
      </c>
      <c r="AJ405" s="25" t="s">
        <v>80</v>
      </c>
      <c r="AK405" s="299"/>
      <c r="AL405" s="200"/>
    </row>
    <row r="406" spans="2:38" x14ac:dyDescent="0.4">
      <c r="B406" s="714"/>
      <c r="C406" s="196"/>
      <c r="D406" s="299"/>
      <c r="E406" s="3"/>
      <c r="F406" s="696"/>
      <c r="G406" s="264"/>
      <c r="H406" s="21">
        <v>8</v>
      </c>
      <c r="I406" s="220"/>
      <c r="J406" s="218"/>
      <c r="K406" s="218"/>
      <c r="L406" s="218"/>
      <c r="M406" s="218" t="s">
        <v>35</v>
      </c>
      <c r="N406" s="218" t="s">
        <v>35</v>
      </c>
      <c r="O406" s="218" t="s">
        <v>35</v>
      </c>
      <c r="P406" s="218" t="s">
        <v>35</v>
      </c>
      <c r="Q406" s="218" t="s">
        <v>36</v>
      </c>
      <c r="R406" s="218" t="s">
        <v>36</v>
      </c>
      <c r="S406" s="218" t="s">
        <v>36</v>
      </c>
      <c r="T406" s="219" t="s">
        <v>36</v>
      </c>
      <c r="U406" s="198"/>
      <c r="V406" s="696"/>
      <c r="W406" s="264"/>
      <c r="X406" s="21">
        <v>8</v>
      </c>
      <c r="Y406" s="26"/>
      <c r="Z406" s="24"/>
      <c r="AA406" s="24"/>
      <c r="AB406" s="24"/>
      <c r="AC406" s="24" t="s">
        <v>80</v>
      </c>
      <c r="AD406" s="24" t="s">
        <v>80</v>
      </c>
      <c r="AE406" s="24" t="s">
        <v>80</v>
      </c>
      <c r="AF406" s="24" t="s">
        <v>80</v>
      </c>
      <c r="AG406" s="24" t="s">
        <v>80</v>
      </c>
      <c r="AH406" s="24" t="s">
        <v>80</v>
      </c>
      <c r="AI406" s="24" t="s">
        <v>80</v>
      </c>
      <c r="AJ406" s="25" t="s">
        <v>80</v>
      </c>
      <c r="AK406" s="299"/>
      <c r="AL406" s="200"/>
    </row>
    <row r="407" spans="2:38" x14ac:dyDescent="0.4">
      <c r="B407" s="714"/>
      <c r="C407" s="196"/>
      <c r="D407" s="299"/>
      <c r="E407" s="3"/>
      <c r="F407" s="696"/>
      <c r="G407" s="264"/>
      <c r="H407" s="21">
        <v>9</v>
      </c>
      <c r="I407" s="220"/>
      <c r="J407" s="218"/>
      <c r="K407" s="218"/>
      <c r="L407" s="218"/>
      <c r="M407" s="218" t="s">
        <v>35</v>
      </c>
      <c r="N407" s="218" t="s">
        <v>35</v>
      </c>
      <c r="O407" s="218" t="s">
        <v>35</v>
      </c>
      <c r="P407" s="218" t="s">
        <v>35</v>
      </c>
      <c r="Q407" s="218" t="s">
        <v>35</v>
      </c>
      <c r="R407" s="218" t="s">
        <v>36</v>
      </c>
      <c r="S407" s="218" t="s">
        <v>36</v>
      </c>
      <c r="T407" s="219" t="s">
        <v>36</v>
      </c>
      <c r="U407" s="198"/>
      <c r="V407" s="696"/>
      <c r="W407" s="264"/>
      <c r="X407" s="21">
        <v>9</v>
      </c>
      <c r="Y407" s="26"/>
      <c r="Z407" s="24"/>
      <c r="AA407" s="24"/>
      <c r="AB407" s="24"/>
      <c r="AC407" s="24" t="s">
        <v>80</v>
      </c>
      <c r="AD407" s="24" t="s">
        <v>80</v>
      </c>
      <c r="AE407" s="24" t="s">
        <v>80</v>
      </c>
      <c r="AF407" s="24" t="s">
        <v>80</v>
      </c>
      <c r="AG407" s="24" t="s">
        <v>80</v>
      </c>
      <c r="AH407" s="24" t="s">
        <v>80</v>
      </c>
      <c r="AI407" s="24" t="s">
        <v>80</v>
      </c>
      <c r="AJ407" s="25" t="s">
        <v>80</v>
      </c>
      <c r="AK407" s="299"/>
      <c r="AL407" s="200"/>
    </row>
    <row r="408" spans="2:38" x14ac:dyDescent="0.4">
      <c r="B408" s="714"/>
      <c r="C408" s="196"/>
      <c r="D408" s="299"/>
      <c r="E408" s="3"/>
      <c r="F408" s="696"/>
      <c r="G408" s="264"/>
      <c r="H408" s="21">
        <v>10</v>
      </c>
      <c r="I408" s="220"/>
      <c r="J408" s="218"/>
      <c r="K408" s="218"/>
      <c r="L408" s="218"/>
      <c r="M408" s="218" t="s">
        <v>35</v>
      </c>
      <c r="N408" s="218" t="s">
        <v>35</v>
      </c>
      <c r="O408" s="218" t="s">
        <v>35</v>
      </c>
      <c r="P408" s="218" t="s">
        <v>35</v>
      </c>
      <c r="Q408" s="218" t="s">
        <v>35</v>
      </c>
      <c r="R408" s="218" t="s">
        <v>35</v>
      </c>
      <c r="S408" s="218" t="s">
        <v>36</v>
      </c>
      <c r="T408" s="219" t="s">
        <v>36</v>
      </c>
      <c r="U408" s="198"/>
      <c r="V408" s="696"/>
      <c r="W408" s="264"/>
      <c r="X408" s="21">
        <v>10</v>
      </c>
      <c r="Y408" s="26"/>
      <c r="Z408" s="24"/>
      <c r="AA408" s="24"/>
      <c r="AB408" s="24"/>
      <c r="AC408" s="24" t="s">
        <v>80</v>
      </c>
      <c r="AD408" s="24" t="s">
        <v>80</v>
      </c>
      <c r="AE408" s="24" t="s">
        <v>80</v>
      </c>
      <c r="AF408" s="24" t="s">
        <v>80</v>
      </c>
      <c r="AG408" s="24" t="s">
        <v>80</v>
      </c>
      <c r="AH408" s="24" t="s">
        <v>80</v>
      </c>
      <c r="AI408" s="24" t="s">
        <v>80</v>
      </c>
      <c r="AJ408" s="25" t="s">
        <v>80</v>
      </c>
      <c r="AK408" s="299"/>
      <c r="AL408" s="200"/>
    </row>
    <row r="409" spans="2:38" x14ac:dyDescent="0.4">
      <c r="B409" s="714"/>
      <c r="C409" s="196"/>
      <c r="D409" s="299"/>
      <c r="E409" s="3"/>
      <c r="F409" s="696"/>
      <c r="G409" s="264"/>
      <c r="H409" s="21">
        <v>11</v>
      </c>
      <c r="I409" s="220"/>
      <c r="J409" s="218"/>
      <c r="K409" s="218"/>
      <c r="L409" s="218"/>
      <c r="M409" s="218" t="s">
        <v>35</v>
      </c>
      <c r="N409" s="218" t="s">
        <v>35</v>
      </c>
      <c r="O409" s="218" t="s">
        <v>35</v>
      </c>
      <c r="P409" s="218" t="s">
        <v>35</v>
      </c>
      <c r="Q409" s="218" t="s">
        <v>35</v>
      </c>
      <c r="R409" s="218" t="s">
        <v>35</v>
      </c>
      <c r="S409" s="218" t="s">
        <v>35</v>
      </c>
      <c r="T409" s="219" t="s">
        <v>36</v>
      </c>
      <c r="U409" s="198"/>
      <c r="V409" s="696"/>
      <c r="W409" s="264"/>
      <c r="X409" s="21">
        <v>11</v>
      </c>
      <c r="Y409" s="26"/>
      <c r="Z409" s="24"/>
      <c r="AA409" s="24"/>
      <c r="AB409" s="24"/>
      <c r="AC409" s="24" t="s">
        <v>80</v>
      </c>
      <c r="AD409" s="24" t="s">
        <v>80</v>
      </c>
      <c r="AE409" s="24" t="s">
        <v>80</v>
      </c>
      <c r="AF409" s="24" t="s">
        <v>80</v>
      </c>
      <c r="AG409" s="24" t="s">
        <v>80</v>
      </c>
      <c r="AH409" s="24" t="s">
        <v>80</v>
      </c>
      <c r="AI409" s="24" t="s">
        <v>80</v>
      </c>
      <c r="AJ409" s="25" t="s">
        <v>80</v>
      </c>
      <c r="AK409" s="299"/>
      <c r="AL409" s="200"/>
    </row>
    <row r="410" spans="2:38" ht="25.5" thickBot="1" x14ac:dyDescent="0.45">
      <c r="B410" s="714"/>
      <c r="C410" s="196"/>
      <c r="D410" s="299"/>
      <c r="E410" s="3"/>
      <c r="F410" s="696"/>
      <c r="G410" s="266"/>
      <c r="H410" s="15">
        <v>12</v>
      </c>
      <c r="I410" s="221"/>
      <c r="J410" s="222"/>
      <c r="K410" s="222"/>
      <c r="L410" s="222"/>
      <c r="M410" s="222" t="s">
        <v>35</v>
      </c>
      <c r="N410" s="222" t="s">
        <v>35</v>
      </c>
      <c r="O410" s="222" t="s">
        <v>35</v>
      </c>
      <c r="P410" s="222" t="s">
        <v>35</v>
      </c>
      <c r="Q410" s="222" t="s">
        <v>35</v>
      </c>
      <c r="R410" s="222" t="s">
        <v>35</v>
      </c>
      <c r="S410" s="222" t="s">
        <v>35</v>
      </c>
      <c r="T410" s="229" t="s">
        <v>35</v>
      </c>
      <c r="U410" s="198"/>
      <c r="V410" s="696"/>
      <c r="W410" s="266"/>
      <c r="X410" s="15">
        <v>12</v>
      </c>
      <c r="Y410" s="27"/>
      <c r="Z410" s="28"/>
      <c r="AA410" s="28"/>
      <c r="AB410" s="28"/>
      <c r="AC410" s="28" t="s">
        <v>80</v>
      </c>
      <c r="AD410" s="28" t="s">
        <v>80</v>
      </c>
      <c r="AE410" s="28" t="s">
        <v>80</v>
      </c>
      <c r="AF410" s="28" t="s">
        <v>80</v>
      </c>
      <c r="AG410" s="28" t="s">
        <v>80</v>
      </c>
      <c r="AH410" s="28" t="s">
        <v>80</v>
      </c>
      <c r="AI410" s="28" t="s">
        <v>80</v>
      </c>
      <c r="AJ410" s="35" t="s">
        <v>80</v>
      </c>
      <c r="AK410" s="299"/>
      <c r="AL410" s="200"/>
    </row>
    <row r="411" spans="2:38" x14ac:dyDescent="0.4">
      <c r="B411" s="714"/>
      <c r="C411" s="196"/>
      <c r="D411" s="299"/>
      <c r="E411" s="3"/>
      <c r="F411" s="696"/>
      <c r="G411" s="267" t="s">
        <v>37</v>
      </c>
      <c r="H411" s="16">
        <v>1</v>
      </c>
      <c r="I411" s="225"/>
      <c r="J411" s="214"/>
      <c r="K411" s="214"/>
      <c r="L411" s="214"/>
      <c r="M411" s="214" t="s">
        <v>35</v>
      </c>
      <c r="N411" s="214" t="s">
        <v>35</v>
      </c>
      <c r="O411" s="214" t="s">
        <v>35</v>
      </c>
      <c r="P411" s="214" t="s">
        <v>35</v>
      </c>
      <c r="Q411" s="214" t="s">
        <v>35</v>
      </c>
      <c r="R411" s="214" t="s">
        <v>35</v>
      </c>
      <c r="S411" s="214" t="s">
        <v>35</v>
      </c>
      <c r="T411" s="215" t="s">
        <v>35</v>
      </c>
      <c r="U411" s="198"/>
      <c r="V411" s="696"/>
      <c r="W411" s="267" t="s">
        <v>37</v>
      </c>
      <c r="X411" s="16">
        <v>1</v>
      </c>
      <c r="Y411" s="31"/>
      <c r="Z411" s="18"/>
      <c r="AA411" s="18"/>
      <c r="AB411" s="18"/>
      <c r="AC411" s="18" t="s">
        <v>80</v>
      </c>
      <c r="AD411" s="18" t="s">
        <v>80</v>
      </c>
      <c r="AE411" s="18" t="s">
        <v>80</v>
      </c>
      <c r="AF411" s="18" t="s">
        <v>80</v>
      </c>
      <c r="AG411" s="18" t="s">
        <v>80</v>
      </c>
      <c r="AH411" s="18" t="s">
        <v>80</v>
      </c>
      <c r="AI411" s="18" t="s">
        <v>80</v>
      </c>
      <c r="AJ411" s="19" t="s">
        <v>80</v>
      </c>
      <c r="AK411" s="299"/>
      <c r="AL411" s="200"/>
    </row>
    <row r="412" spans="2:38" x14ac:dyDescent="0.4">
      <c r="B412" s="714"/>
      <c r="C412" s="196"/>
      <c r="D412" s="299"/>
      <c r="E412" s="3"/>
      <c r="F412" s="696"/>
      <c r="G412" s="264" t="str">
        <f>IF(G404="-","-",G404+1)</f>
        <v>-</v>
      </c>
      <c r="H412" s="21">
        <v>2</v>
      </c>
      <c r="I412" s="220"/>
      <c r="J412" s="218"/>
      <c r="K412" s="218"/>
      <c r="L412" s="218"/>
      <c r="M412" s="218" t="s">
        <v>35</v>
      </c>
      <c r="N412" s="218" t="s">
        <v>35</v>
      </c>
      <c r="O412" s="218" t="s">
        <v>35</v>
      </c>
      <c r="P412" s="218" t="s">
        <v>35</v>
      </c>
      <c r="Q412" s="218" t="s">
        <v>35</v>
      </c>
      <c r="R412" s="218" t="s">
        <v>35</v>
      </c>
      <c r="S412" s="218" t="s">
        <v>35</v>
      </c>
      <c r="T412" s="219" t="s">
        <v>35</v>
      </c>
      <c r="U412" s="198"/>
      <c r="V412" s="696"/>
      <c r="W412" s="264" t="str">
        <f>IF(W404="-","-",W404+1)</f>
        <v>-</v>
      </c>
      <c r="X412" s="21">
        <v>2</v>
      </c>
      <c r="Y412" s="26"/>
      <c r="Z412" s="24"/>
      <c r="AA412" s="24"/>
      <c r="AB412" s="24"/>
      <c r="AC412" s="24" t="s">
        <v>80</v>
      </c>
      <c r="AD412" s="24" t="s">
        <v>80</v>
      </c>
      <c r="AE412" s="24" t="s">
        <v>80</v>
      </c>
      <c r="AF412" s="24" t="s">
        <v>80</v>
      </c>
      <c r="AG412" s="24" t="s">
        <v>80</v>
      </c>
      <c r="AH412" s="24" t="s">
        <v>80</v>
      </c>
      <c r="AI412" s="24" t="s">
        <v>80</v>
      </c>
      <c r="AJ412" s="25" t="s">
        <v>80</v>
      </c>
      <c r="AK412" s="299"/>
      <c r="AL412" s="200"/>
    </row>
    <row r="413" spans="2:38" ht="25.5" thickBot="1" x14ac:dyDescent="0.45">
      <c r="B413" s="715"/>
      <c r="C413" s="202"/>
      <c r="D413" s="302"/>
      <c r="E413" s="4"/>
      <c r="F413" s="697"/>
      <c r="G413" s="266" t="s">
        <v>4</v>
      </c>
      <c r="H413" s="15">
        <v>3</v>
      </c>
      <c r="I413" s="221"/>
      <c r="J413" s="222"/>
      <c r="K413" s="222"/>
      <c r="L413" s="222"/>
      <c r="M413" s="222" t="s">
        <v>35</v>
      </c>
      <c r="N413" s="222" t="s">
        <v>35</v>
      </c>
      <c r="O413" s="222" t="s">
        <v>35</v>
      </c>
      <c r="P413" s="222" t="s">
        <v>35</v>
      </c>
      <c r="Q413" s="222" t="s">
        <v>35</v>
      </c>
      <c r="R413" s="222" t="s">
        <v>35</v>
      </c>
      <c r="S413" s="222" t="s">
        <v>35</v>
      </c>
      <c r="T413" s="229" t="s">
        <v>35</v>
      </c>
      <c r="U413" s="203"/>
      <c r="V413" s="697"/>
      <c r="W413" s="266" t="s">
        <v>4</v>
      </c>
      <c r="X413" s="15">
        <v>3</v>
      </c>
      <c r="Y413" s="27"/>
      <c r="Z413" s="28"/>
      <c r="AA413" s="28"/>
      <c r="AB413" s="28"/>
      <c r="AC413" s="28" t="s">
        <v>80</v>
      </c>
      <c r="AD413" s="28" t="s">
        <v>80</v>
      </c>
      <c r="AE413" s="28" t="s">
        <v>80</v>
      </c>
      <c r="AF413" s="28" t="s">
        <v>80</v>
      </c>
      <c r="AG413" s="28" t="s">
        <v>80</v>
      </c>
      <c r="AH413" s="28" t="s">
        <v>80</v>
      </c>
      <c r="AI413" s="28" t="s">
        <v>80</v>
      </c>
      <c r="AJ413" s="35" t="s">
        <v>80</v>
      </c>
      <c r="AK413" s="302"/>
      <c r="AL413" s="204"/>
    </row>
    <row r="414" spans="2:38" ht="25.5" thickBot="1" x14ac:dyDescent="0.45">
      <c r="B414" s="276"/>
      <c r="C414" s="196"/>
      <c r="D414" s="302"/>
      <c r="E414" s="3"/>
      <c r="F414" s="254"/>
      <c r="G414" s="255"/>
      <c r="H414" s="201"/>
      <c r="I414" s="256"/>
      <c r="J414" s="256"/>
      <c r="K414" s="256"/>
      <c r="L414" s="256"/>
      <c r="M414" s="256"/>
      <c r="N414" s="256"/>
      <c r="O414" s="256"/>
      <c r="P414" s="256"/>
      <c r="Q414" s="256"/>
      <c r="R414" s="256"/>
      <c r="S414" s="256"/>
      <c r="T414" s="256"/>
      <c r="U414" s="198"/>
      <c r="V414" s="254"/>
      <c r="W414" s="255"/>
      <c r="X414" s="201"/>
      <c r="Y414" s="257"/>
      <c r="Z414" s="257"/>
      <c r="AA414" s="257"/>
      <c r="AB414" s="257"/>
      <c r="AC414" s="257"/>
      <c r="AD414" s="257"/>
      <c r="AE414" s="257"/>
      <c r="AF414" s="257"/>
      <c r="AG414" s="257"/>
      <c r="AH414" s="257"/>
      <c r="AI414" s="257"/>
      <c r="AJ414" s="257"/>
      <c r="AK414" s="299"/>
      <c r="AL414" s="200"/>
    </row>
    <row r="415" spans="2:38" ht="19.5" customHeight="1" thickBot="1" x14ac:dyDescent="0.45">
      <c r="B415" s="713" t="s">
        <v>212</v>
      </c>
      <c r="C415" s="193"/>
      <c r="D415" s="212" t="s">
        <v>160</v>
      </c>
      <c r="E415" s="208"/>
      <c r="F415" s="208"/>
      <c r="G415" s="208"/>
      <c r="H415" s="208"/>
      <c r="I415" s="208"/>
      <c r="J415" s="208"/>
      <c r="K415" s="208"/>
      <c r="L415" s="208"/>
      <c r="M415" s="208"/>
      <c r="N415" s="208"/>
      <c r="O415" s="208"/>
      <c r="P415" s="208"/>
      <c r="Q415" s="208"/>
      <c r="R415" s="208"/>
      <c r="S415" s="208"/>
      <c r="T415" s="208"/>
      <c r="U415" s="208"/>
      <c r="V415" s="208"/>
      <c r="W415" s="208"/>
      <c r="X415" s="208"/>
      <c r="Y415" s="208"/>
      <c r="Z415" s="208"/>
      <c r="AA415" s="208"/>
      <c r="AB415" s="208"/>
      <c r="AC415" s="208"/>
      <c r="AD415" s="194"/>
      <c r="AE415" s="194"/>
      <c r="AF415" s="194"/>
      <c r="AG415" s="194"/>
      <c r="AH415" s="194"/>
      <c r="AI415" s="194"/>
      <c r="AJ415" s="194"/>
      <c r="AK415" s="305"/>
      <c r="AL415" s="195"/>
    </row>
    <row r="416" spans="2:38" ht="45.75" customHeight="1" thickBot="1" x14ac:dyDescent="0.45">
      <c r="B416" s="714"/>
      <c r="C416" s="196"/>
      <c r="D416" s="297"/>
      <c r="E416" s="197"/>
      <c r="F416" s="701" t="s">
        <v>169</v>
      </c>
      <c r="G416" s="702"/>
      <c r="H416" s="702"/>
      <c r="I416" s="702"/>
      <c r="J416" s="702"/>
      <c r="K416" s="702"/>
      <c r="L416" s="716"/>
      <c r="M416" s="76" t="s">
        <v>37</v>
      </c>
      <c r="N416" s="75"/>
      <c r="O416" s="77" t="s">
        <v>4</v>
      </c>
      <c r="P416" s="75"/>
      <c r="Q416" s="78" t="s">
        <v>39</v>
      </c>
      <c r="R416" s="3"/>
      <c r="S416" s="3"/>
      <c r="T416" s="3"/>
      <c r="U416" s="198"/>
      <c r="V416" s="698" t="s">
        <v>113</v>
      </c>
      <c r="W416" s="699"/>
      <c r="X416" s="699"/>
      <c r="Y416" s="699"/>
      <c r="Z416" s="699"/>
      <c r="AA416" s="700"/>
      <c r="AB416" s="76" t="s">
        <v>37</v>
      </c>
      <c r="AC416" s="75"/>
      <c r="AD416" s="77" t="s">
        <v>4</v>
      </c>
      <c r="AE416" s="75"/>
      <c r="AF416" s="78" t="s">
        <v>39</v>
      </c>
      <c r="AG416" s="3"/>
      <c r="AH416" s="3"/>
      <c r="AI416" s="3"/>
      <c r="AJ416" s="198"/>
      <c r="AK416" s="306"/>
      <c r="AL416" s="199"/>
    </row>
    <row r="417" spans="2:38" ht="45.75" customHeight="1" thickBot="1" x14ac:dyDescent="0.45">
      <c r="B417" s="714"/>
      <c r="C417" s="196"/>
      <c r="D417" s="298" t="str">
        <f>IF(D416="","",INDEX('※削除不可（９データ）'!$B$3:$B$37,MATCH(D416,'※削除不可（９データ）'!$A$3:$A$37,1)))</f>
        <v/>
      </c>
      <c r="E417" s="197"/>
      <c r="F417" s="701" t="s">
        <v>197</v>
      </c>
      <c r="G417" s="702"/>
      <c r="H417" s="702"/>
      <c r="I417" s="702"/>
      <c r="J417" s="702"/>
      <c r="K417" s="702"/>
      <c r="L417" s="703"/>
      <c r="M417" s="75"/>
      <c r="N417" s="275" t="s">
        <v>112</v>
      </c>
      <c r="O417" s="710" t="str">
        <f>IF(M417="","-",IF(M417=D420,"〇","増加"))</f>
        <v>-</v>
      </c>
      <c r="P417" s="711"/>
      <c r="Q417" s="712"/>
      <c r="R417" s="3"/>
      <c r="S417" s="3"/>
      <c r="T417" s="3"/>
      <c r="U417" s="198"/>
      <c r="V417" s="698" t="s">
        <v>200</v>
      </c>
      <c r="W417" s="699"/>
      <c r="X417" s="699"/>
      <c r="Y417" s="699"/>
      <c r="Z417" s="699"/>
      <c r="AA417" s="700"/>
      <c r="AB417" s="75"/>
      <c r="AC417" s="275" t="s">
        <v>112</v>
      </c>
      <c r="AD417" s="710" t="str">
        <f>IF(AB417="","-",IF(AB417=D420,"〇","×"))</f>
        <v>-</v>
      </c>
      <c r="AE417" s="711"/>
      <c r="AF417" s="712"/>
      <c r="AG417" s="3"/>
      <c r="AH417" s="3"/>
      <c r="AI417" s="3"/>
      <c r="AJ417" s="198"/>
      <c r="AK417" s="306"/>
      <c r="AL417" s="199"/>
    </row>
    <row r="418" spans="2:38" ht="25.5" thickBot="1" x14ac:dyDescent="0.45">
      <c r="B418" s="714"/>
      <c r="C418" s="196"/>
      <c r="D418" s="299"/>
      <c r="E418" s="3"/>
      <c r="F418" s="81"/>
      <c r="G418" s="81"/>
      <c r="H418" s="3"/>
      <c r="I418" s="3"/>
      <c r="J418" s="3"/>
      <c r="K418" s="3"/>
      <c r="L418" s="3"/>
      <c r="M418" s="3"/>
      <c r="N418" s="3"/>
      <c r="O418" s="3"/>
      <c r="P418" s="3"/>
      <c r="Q418" s="3"/>
      <c r="R418" s="3"/>
      <c r="S418" s="3"/>
      <c r="T418" s="3"/>
      <c r="U418" s="3"/>
      <c r="V418" s="81"/>
      <c r="W418" s="81"/>
      <c r="X418" s="3"/>
      <c r="Y418" s="3"/>
      <c r="Z418" s="3"/>
      <c r="AA418" s="3"/>
      <c r="AB418" s="3"/>
      <c r="AC418" s="3"/>
      <c r="AD418" s="3"/>
      <c r="AE418" s="3"/>
      <c r="AF418" s="3"/>
      <c r="AG418" s="3"/>
      <c r="AH418" s="3"/>
      <c r="AI418" s="3"/>
      <c r="AJ418" s="3"/>
      <c r="AK418" s="299"/>
      <c r="AL418" s="200"/>
    </row>
    <row r="419" spans="2:38" x14ac:dyDescent="0.4">
      <c r="B419" s="714"/>
      <c r="C419" s="196"/>
      <c r="D419" s="300" t="s">
        <v>105</v>
      </c>
      <c r="E419" s="3"/>
      <c r="F419" s="704"/>
      <c r="G419" s="705"/>
      <c r="H419" s="706"/>
      <c r="I419" s="71" t="s">
        <v>3</v>
      </c>
      <c r="J419" s="72" t="str">
        <f>IF($N416="","-",$N416)</f>
        <v>-</v>
      </c>
      <c r="K419" s="71" t="s">
        <v>4</v>
      </c>
      <c r="L419" s="692" t="s">
        <v>111</v>
      </c>
      <c r="M419" s="692"/>
      <c r="N419" s="692"/>
      <c r="O419" s="692"/>
      <c r="P419" s="692"/>
      <c r="Q419" s="692"/>
      <c r="R419" s="692"/>
      <c r="S419" s="692"/>
      <c r="T419" s="693"/>
      <c r="U419" s="198"/>
      <c r="V419" s="704"/>
      <c r="W419" s="705"/>
      <c r="X419" s="706"/>
      <c r="Y419" s="71" t="s">
        <v>3</v>
      </c>
      <c r="Z419" s="72" t="str">
        <f>IF($AC416="","-",$AC416)</f>
        <v>-</v>
      </c>
      <c r="AA419" s="71" t="s">
        <v>4</v>
      </c>
      <c r="AB419" s="692" t="s">
        <v>79</v>
      </c>
      <c r="AC419" s="692"/>
      <c r="AD419" s="692"/>
      <c r="AE419" s="692"/>
      <c r="AF419" s="692"/>
      <c r="AG419" s="692"/>
      <c r="AH419" s="692"/>
      <c r="AI419" s="692"/>
      <c r="AJ419" s="693"/>
      <c r="AK419" s="299"/>
      <c r="AL419" s="200"/>
    </row>
    <row r="420" spans="2:38" ht="30" thickBot="1" x14ac:dyDescent="0.45">
      <c r="B420" s="714"/>
      <c r="C420" s="196"/>
      <c r="D420" s="301" t="str">
        <f>IF(D416="","",INDEX('※削除不可（９データ）'!$C$3:$C$37,MATCH(D416,'※削除不可（９データ）'!$A$3:$A$31,1)))</f>
        <v/>
      </c>
      <c r="E420" s="3"/>
      <c r="F420" s="694"/>
      <c r="G420" s="695"/>
      <c r="H420" s="86" t="s">
        <v>38</v>
      </c>
      <c r="I420" s="82">
        <v>1</v>
      </c>
      <c r="J420" s="83">
        <v>2</v>
      </c>
      <c r="K420" s="84">
        <v>3</v>
      </c>
      <c r="L420" s="84">
        <v>4</v>
      </c>
      <c r="M420" s="84">
        <v>5</v>
      </c>
      <c r="N420" s="84">
        <v>6</v>
      </c>
      <c r="O420" s="84">
        <v>7</v>
      </c>
      <c r="P420" s="84">
        <v>8</v>
      </c>
      <c r="Q420" s="84">
        <v>9</v>
      </c>
      <c r="R420" s="84">
        <v>10</v>
      </c>
      <c r="S420" s="84">
        <v>11</v>
      </c>
      <c r="T420" s="85">
        <v>12</v>
      </c>
      <c r="U420" s="201"/>
      <c r="V420" s="694"/>
      <c r="W420" s="695"/>
      <c r="X420" s="86" t="s">
        <v>38</v>
      </c>
      <c r="Y420" s="82">
        <v>1</v>
      </c>
      <c r="Z420" s="83">
        <v>2</v>
      </c>
      <c r="AA420" s="84">
        <v>3</v>
      </c>
      <c r="AB420" s="84">
        <v>4</v>
      </c>
      <c r="AC420" s="84">
        <v>5</v>
      </c>
      <c r="AD420" s="84">
        <v>6</v>
      </c>
      <c r="AE420" s="84">
        <v>7</v>
      </c>
      <c r="AF420" s="84">
        <v>8</v>
      </c>
      <c r="AG420" s="84">
        <v>9</v>
      </c>
      <c r="AH420" s="84">
        <v>10</v>
      </c>
      <c r="AI420" s="84">
        <v>11</v>
      </c>
      <c r="AJ420" s="85">
        <v>12</v>
      </c>
      <c r="AK420" s="299"/>
      <c r="AL420" s="200"/>
    </row>
    <row r="421" spans="2:38" ht="24.75" customHeight="1" x14ac:dyDescent="0.4">
      <c r="B421" s="714"/>
      <c r="C421" s="196"/>
      <c r="D421" s="299"/>
      <c r="E421" s="3"/>
      <c r="F421" s="696" t="s">
        <v>115</v>
      </c>
      <c r="G421" s="262"/>
      <c r="H421" s="16">
        <v>1</v>
      </c>
      <c r="I421" s="213" t="s">
        <v>61</v>
      </c>
      <c r="J421" s="214"/>
      <c r="K421" s="214"/>
      <c r="L421" s="214"/>
      <c r="M421" s="214"/>
      <c r="N421" s="214"/>
      <c r="O421" s="214"/>
      <c r="P421" s="214"/>
      <c r="Q421" s="214"/>
      <c r="R421" s="214"/>
      <c r="S421" s="214"/>
      <c r="T421" s="215"/>
      <c r="U421" s="198"/>
      <c r="V421" s="696" t="s">
        <v>115</v>
      </c>
      <c r="W421" s="262"/>
      <c r="X421" s="16">
        <v>1</v>
      </c>
      <c r="Y421" s="17" t="s">
        <v>60</v>
      </c>
      <c r="Z421" s="18"/>
      <c r="AA421" s="18"/>
      <c r="AB421" s="18"/>
      <c r="AC421" s="18"/>
      <c r="AD421" s="18"/>
      <c r="AE421" s="18"/>
      <c r="AF421" s="18"/>
      <c r="AG421" s="18"/>
      <c r="AH421" s="18"/>
      <c r="AI421" s="18"/>
      <c r="AJ421" s="19"/>
      <c r="AK421" s="299"/>
      <c r="AL421" s="175"/>
    </row>
    <row r="422" spans="2:38" x14ac:dyDescent="0.4">
      <c r="B422" s="714"/>
      <c r="C422" s="196"/>
      <c r="D422" s="299"/>
      <c r="E422" s="3"/>
      <c r="F422" s="696"/>
      <c r="G422" s="263"/>
      <c r="H422" s="21">
        <v>2</v>
      </c>
      <c r="I422" s="216" t="s">
        <v>61</v>
      </c>
      <c r="J422" s="216" t="s">
        <v>61</v>
      </c>
      <c r="K422" s="218"/>
      <c r="L422" s="218"/>
      <c r="M422" s="218"/>
      <c r="N422" s="218"/>
      <c r="O422" s="218"/>
      <c r="P422" s="218"/>
      <c r="Q422" s="218"/>
      <c r="R422" s="218"/>
      <c r="S422" s="218"/>
      <c r="T422" s="219"/>
      <c r="U422" s="198"/>
      <c r="V422" s="696"/>
      <c r="W422" s="263"/>
      <c r="X422" s="21">
        <v>2</v>
      </c>
      <c r="Y422" s="22" t="s">
        <v>110</v>
      </c>
      <c r="Z422" s="23" t="s">
        <v>110</v>
      </c>
      <c r="AA422" s="24"/>
      <c r="AB422" s="24"/>
      <c r="AC422" s="24"/>
      <c r="AD422" s="24"/>
      <c r="AE422" s="24"/>
      <c r="AF422" s="24"/>
      <c r="AG422" s="24"/>
      <c r="AH422" s="24"/>
      <c r="AI422" s="24"/>
      <c r="AJ422" s="25"/>
      <c r="AK422" s="299"/>
      <c r="AL422" s="200"/>
    </row>
    <row r="423" spans="2:38" x14ac:dyDescent="0.4">
      <c r="B423" s="714"/>
      <c r="C423" s="196"/>
      <c r="D423" s="299"/>
      <c r="E423" s="3"/>
      <c r="F423" s="696"/>
      <c r="G423" s="263"/>
      <c r="H423" s="21">
        <v>3</v>
      </c>
      <c r="I423" s="216" t="s">
        <v>61</v>
      </c>
      <c r="J423" s="216" t="s">
        <v>61</v>
      </c>
      <c r="K423" s="217" t="s">
        <v>168</v>
      </c>
      <c r="L423" s="218"/>
      <c r="M423" s="218"/>
      <c r="N423" s="218"/>
      <c r="O423" s="218"/>
      <c r="P423" s="218"/>
      <c r="Q423" s="218"/>
      <c r="R423" s="218"/>
      <c r="S423" s="218"/>
      <c r="T423" s="219"/>
      <c r="U423" s="198"/>
      <c r="V423" s="696"/>
      <c r="W423" s="263"/>
      <c r="X423" s="21">
        <v>3</v>
      </c>
      <c r="Y423" s="22" t="s">
        <v>110</v>
      </c>
      <c r="Z423" s="23" t="s">
        <v>110</v>
      </c>
      <c r="AA423" s="23" t="s">
        <v>110</v>
      </c>
      <c r="AB423" s="24"/>
      <c r="AC423" s="24"/>
      <c r="AD423" s="24"/>
      <c r="AE423" s="24"/>
      <c r="AF423" s="24"/>
      <c r="AG423" s="24"/>
      <c r="AH423" s="24"/>
      <c r="AI423" s="24"/>
      <c r="AJ423" s="25"/>
      <c r="AK423" s="299"/>
      <c r="AL423" s="200"/>
    </row>
    <row r="424" spans="2:38" x14ac:dyDescent="0.4">
      <c r="B424" s="714"/>
      <c r="C424" s="196"/>
      <c r="D424" s="299"/>
      <c r="E424" s="3"/>
      <c r="F424" s="696"/>
      <c r="G424" s="264"/>
      <c r="H424" s="21">
        <v>4</v>
      </c>
      <c r="I424" s="216" t="s">
        <v>61</v>
      </c>
      <c r="J424" s="216" t="s">
        <v>61</v>
      </c>
      <c r="K424" s="217" t="s">
        <v>168</v>
      </c>
      <c r="L424" s="217" t="s">
        <v>168</v>
      </c>
      <c r="M424" s="218"/>
      <c r="N424" s="218"/>
      <c r="O424" s="218"/>
      <c r="P424" s="218"/>
      <c r="Q424" s="218"/>
      <c r="R424" s="218"/>
      <c r="S424" s="218"/>
      <c r="T424" s="219"/>
      <c r="U424" s="198"/>
      <c r="V424" s="696"/>
      <c r="W424" s="264"/>
      <c r="X424" s="21">
        <v>4</v>
      </c>
      <c r="Y424" s="22" t="s">
        <v>80</v>
      </c>
      <c r="Z424" s="23" t="s">
        <v>110</v>
      </c>
      <c r="AA424" s="23" t="s">
        <v>110</v>
      </c>
      <c r="AB424" s="23" t="s">
        <v>110</v>
      </c>
      <c r="AC424" s="24"/>
      <c r="AD424" s="24"/>
      <c r="AE424" s="24"/>
      <c r="AF424" s="24"/>
      <c r="AG424" s="24"/>
      <c r="AH424" s="24"/>
      <c r="AI424" s="24"/>
      <c r="AJ424" s="25"/>
      <c r="AK424" s="299"/>
      <c r="AL424" s="200"/>
    </row>
    <row r="425" spans="2:38" x14ac:dyDescent="0.4">
      <c r="B425" s="714"/>
      <c r="C425" s="196"/>
      <c r="D425" s="299"/>
      <c r="E425" s="3"/>
      <c r="F425" s="696"/>
      <c r="G425" s="264"/>
      <c r="H425" s="21">
        <v>5</v>
      </c>
      <c r="I425" s="216" t="s">
        <v>61</v>
      </c>
      <c r="J425" s="216" t="s">
        <v>61</v>
      </c>
      <c r="K425" s="217" t="s">
        <v>168</v>
      </c>
      <c r="L425" s="217" t="s">
        <v>168</v>
      </c>
      <c r="M425" s="217" t="s">
        <v>168</v>
      </c>
      <c r="N425" s="218"/>
      <c r="O425" s="218"/>
      <c r="P425" s="218"/>
      <c r="Q425" s="218"/>
      <c r="R425" s="218"/>
      <c r="S425" s="218"/>
      <c r="T425" s="219"/>
      <c r="U425" s="198"/>
      <c r="V425" s="696"/>
      <c r="W425" s="264"/>
      <c r="X425" s="21">
        <v>5</v>
      </c>
      <c r="Y425" s="22" t="s">
        <v>80</v>
      </c>
      <c r="Z425" s="23" t="s">
        <v>80</v>
      </c>
      <c r="AA425" s="23" t="s">
        <v>110</v>
      </c>
      <c r="AB425" s="23" t="s">
        <v>110</v>
      </c>
      <c r="AC425" s="23" t="s">
        <v>110</v>
      </c>
      <c r="AD425" s="24"/>
      <c r="AF425" s="24"/>
      <c r="AG425" s="24"/>
      <c r="AH425" s="24"/>
      <c r="AI425" s="24"/>
      <c r="AJ425" s="25"/>
      <c r="AK425" s="299"/>
      <c r="AL425" s="200"/>
    </row>
    <row r="426" spans="2:38" x14ac:dyDescent="0.4">
      <c r="B426" s="714"/>
      <c r="C426" s="196"/>
      <c r="D426" s="299"/>
      <c r="E426" s="3"/>
      <c r="F426" s="696"/>
      <c r="G426" s="264" t="s">
        <v>37</v>
      </c>
      <c r="H426" s="21">
        <v>6</v>
      </c>
      <c r="I426" s="216" t="s">
        <v>61</v>
      </c>
      <c r="J426" s="216" t="s">
        <v>61</v>
      </c>
      <c r="K426" s="217" t="s">
        <v>168</v>
      </c>
      <c r="L426" s="217" t="s">
        <v>168</v>
      </c>
      <c r="M426" s="217" t="s">
        <v>168</v>
      </c>
      <c r="N426" s="217" t="s">
        <v>168</v>
      </c>
      <c r="O426" s="218"/>
      <c r="P426" s="218"/>
      <c r="Q426" s="218"/>
      <c r="R426" s="218"/>
      <c r="S426" s="218"/>
      <c r="T426" s="219"/>
      <c r="U426" s="198"/>
      <c r="V426" s="696"/>
      <c r="W426" s="264" t="s">
        <v>37</v>
      </c>
      <c r="X426" s="21">
        <v>6</v>
      </c>
      <c r="Y426" s="22" t="s">
        <v>80</v>
      </c>
      <c r="Z426" s="23" t="s">
        <v>80</v>
      </c>
      <c r="AA426" s="23" t="s">
        <v>80</v>
      </c>
      <c r="AB426" s="23" t="s">
        <v>110</v>
      </c>
      <c r="AC426" s="23" t="s">
        <v>110</v>
      </c>
      <c r="AD426" s="23" t="s">
        <v>110</v>
      </c>
      <c r="AE426" s="24"/>
      <c r="AF426" s="24"/>
      <c r="AG426" s="24"/>
      <c r="AH426" s="24"/>
      <c r="AI426" s="24"/>
      <c r="AJ426" s="25"/>
      <c r="AK426" s="299"/>
      <c r="AL426" s="200"/>
    </row>
    <row r="427" spans="2:38" x14ac:dyDescent="0.4">
      <c r="B427" s="714"/>
      <c r="C427" s="196"/>
      <c r="D427" s="299"/>
      <c r="E427" s="3"/>
      <c r="F427" s="696"/>
      <c r="G427" s="265" t="str">
        <f>J419</f>
        <v>-</v>
      </c>
      <c r="H427" s="21">
        <v>7</v>
      </c>
      <c r="I427" s="220" t="s">
        <v>36</v>
      </c>
      <c r="J427" s="216" t="s">
        <v>61</v>
      </c>
      <c r="K427" s="217" t="s">
        <v>168</v>
      </c>
      <c r="L427" s="217" t="s">
        <v>168</v>
      </c>
      <c r="M427" s="217" t="s">
        <v>168</v>
      </c>
      <c r="N427" s="217" t="s">
        <v>168</v>
      </c>
      <c r="O427" s="217" t="s">
        <v>168</v>
      </c>
      <c r="P427" s="218"/>
      <c r="Q427" s="218"/>
      <c r="R427" s="218"/>
      <c r="S427" s="218"/>
      <c r="T427" s="219"/>
      <c r="U427" s="198"/>
      <c r="V427" s="696"/>
      <c r="W427" s="265" t="str">
        <f>Z419</f>
        <v>-</v>
      </c>
      <c r="X427" s="21">
        <v>7</v>
      </c>
      <c r="Y427" s="22" t="s">
        <v>80</v>
      </c>
      <c r="Z427" s="23" t="s">
        <v>80</v>
      </c>
      <c r="AA427" s="23" t="s">
        <v>80</v>
      </c>
      <c r="AB427" s="23" t="s">
        <v>80</v>
      </c>
      <c r="AC427" s="23" t="s">
        <v>110</v>
      </c>
      <c r="AD427" s="23" t="s">
        <v>110</v>
      </c>
      <c r="AE427" s="23" t="s">
        <v>110</v>
      </c>
      <c r="AF427" s="24"/>
      <c r="AG427" s="24"/>
      <c r="AH427" s="24"/>
      <c r="AI427" s="24"/>
      <c r="AJ427" s="25"/>
      <c r="AK427" s="299"/>
      <c r="AL427" s="200"/>
    </row>
    <row r="428" spans="2:38" x14ac:dyDescent="0.4">
      <c r="B428" s="714"/>
      <c r="C428" s="196"/>
      <c r="D428" s="299"/>
      <c r="E428" s="3"/>
      <c r="F428" s="696"/>
      <c r="G428" s="264" t="s">
        <v>4</v>
      </c>
      <c r="H428" s="21">
        <v>8</v>
      </c>
      <c r="I428" s="220" t="s">
        <v>36</v>
      </c>
      <c r="J428" s="218" t="s">
        <v>36</v>
      </c>
      <c r="K428" s="217" t="s">
        <v>168</v>
      </c>
      <c r="L428" s="217" t="s">
        <v>168</v>
      </c>
      <c r="M428" s="217" t="s">
        <v>168</v>
      </c>
      <c r="N428" s="217" t="s">
        <v>168</v>
      </c>
      <c r="O428" s="217" t="s">
        <v>168</v>
      </c>
      <c r="P428" s="217" t="s">
        <v>168</v>
      </c>
      <c r="Q428" s="218"/>
      <c r="R428" s="218"/>
      <c r="S428" s="218"/>
      <c r="T428" s="219"/>
      <c r="U428" s="198"/>
      <c r="V428" s="696"/>
      <c r="W428" s="264" t="s">
        <v>4</v>
      </c>
      <c r="X428" s="21">
        <v>8</v>
      </c>
      <c r="Y428" s="22" t="s">
        <v>80</v>
      </c>
      <c r="Z428" s="24" t="s">
        <v>80</v>
      </c>
      <c r="AA428" s="23" t="s">
        <v>80</v>
      </c>
      <c r="AB428" s="23" t="s">
        <v>80</v>
      </c>
      <c r="AC428" s="23" t="s">
        <v>80</v>
      </c>
      <c r="AD428" s="23" t="s">
        <v>110</v>
      </c>
      <c r="AE428" s="23" t="s">
        <v>110</v>
      </c>
      <c r="AF428" s="23" t="s">
        <v>110</v>
      </c>
      <c r="AG428" s="24"/>
      <c r="AH428" s="24"/>
      <c r="AI428" s="24"/>
      <c r="AJ428" s="25"/>
      <c r="AK428" s="299"/>
      <c r="AL428" s="200"/>
    </row>
    <row r="429" spans="2:38" x14ac:dyDescent="0.4">
      <c r="B429" s="714"/>
      <c r="C429" s="196"/>
      <c r="D429" s="299"/>
      <c r="E429" s="3"/>
      <c r="F429" s="696"/>
      <c r="G429" s="264"/>
      <c r="H429" s="21">
        <v>9</v>
      </c>
      <c r="I429" s="220" t="s">
        <v>36</v>
      </c>
      <c r="J429" s="218" t="s">
        <v>36</v>
      </c>
      <c r="K429" s="218" t="s">
        <v>36</v>
      </c>
      <c r="L429" s="217" t="s">
        <v>168</v>
      </c>
      <c r="M429" s="217" t="s">
        <v>168</v>
      </c>
      <c r="N429" s="217" t="s">
        <v>168</v>
      </c>
      <c r="O429" s="217" t="s">
        <v>168</v>
      </c>
      <c r="P429" s="217" t="s">
        <v>168</v>
      </c>
      <c r="Q429" s="217" t="s">
        <v>168</v>
      </c>
      <c r="R429" s="218"/>
      <c r="S429" s="218"/>
      <c r="T429" s="219"/>
      <c r="U429" s="198"/>
      <c r="V429" s="696"/>
      <c r="W429" s="264"/>
      <c r="X429" s="21">
        <v>9</v>
      </c>
      <c r="Y429" s="22" t="s">
        <v>80</v>
      </c>
      <c r="Z429" s="24" t="s">
        <v>80</v>
      </c>
      <c r="AA429" s="24" t="s">
        <v>80</v>
      </c>
      <c r="AB429" s="23" t="s">
        <v>80</v>
      </c>
      <c r="AC429" s="23" t="s">
        <v>80</v>
      </c>
      <c r="AD429" s="23" t="s">
        <v>80</v>
      </c>
      <c r="AE429" s="23" t="s">
        <v>110</v>
      </c>
      <c r="AF429" s="23" t="s">
        <v>110</v>
      </c>
      <c r="AG429" s="23" t="s">
        <v>110</v>
      </c>
      <c r="AH429" s="24"/>
      <c r="AI429" s="24"/>
      <c r="AJ429" s="25"/>
      <c r="AK429" s="299"/>
      <c r="AL429" s="200"/>
    </row>
    <row r="430" spans="2:38" x14ac:dyDescent="0.4">
      <c r="B430" s="714"/>
      <c r="C430" s="196"/>
      <c r="D430" s="299"/>
      <c r="E430" s="3"/>
      <c r="F430" s="696"/>
      <c r="G430" s="264"/>
      <c r="H430" s="21">
        <v>10</v>
      </c>
      <c r="I430" s="220" t="s">
        <v>36</v>
      </c>
      <c r="J430" s="218" t="s">
        <v>36</v>
      </c>
      <c r="K430" s="218" t="s">
        <v>36</v>
      </c>
      <c r="L430" s="218" t="s">
        <v>36</v>
      </c>
      <c r="M430" s="217" t="s">
        <v>168</v>
      </c>
      <c r="N430" s="217" t="s">
        <v>168</v>
      </c>
      <c r="O430" s="217" t="s">
        <v>168</v>
      </c>
      <c r="P430" s="217" t="s">
        <v>168</v>
      </c>
      <c r="Q430" s="217" t="s">
        <v>168</v>
      </c>
      <c r="R430" s="217" t="s">
        <v>168</v>
      </c>
      <c r="S430" s="218"/>
      <c r="T430" s="219"/>
      <c r="U430" s="198"/>
      <c r="V430" s="696"/>
      <c r="W430" s="264"/>
      <c r="X430" s="21">
        <v>10</v>
      </c>
      <c r="Y430" s="22" t="s">
        <v>80</v>
      </c>
      <c r="Z430" s="24" t="s">
        <v>80</v>
      </c>
      <c r="AA430" s="24" t="s">
        <v>80</v>
      </c>
      <c r="AB430" s="24" t="s">
        <v>80</v>
      </c>
      <c r="AC430" s="23" t="s">
        <v>80</v>
      </c>
      <c r="AD430" s="23" t="s">
        <v>80</v>
      </c>
      <c r="AE430" s="23" t="s">
        <v>80</v>
      </c>
      <c r="AF430" s="23" t="s">
        <v>110</v>
      </c>
      <c r="AG430" s="23" t="s">
        <v>110</v>
      </c>
      <c r="AH430" s="23" t="s">
        <v>110</v>
      </c>
      <c r="AI430" s="24"/>
      <c r="AJ430" s="25"/>
      <c r="AK430" s="299"/>
      <c r="AL430" s="200"/>
    </row>
    <row r="431" spans="2:38" x14ac:dyDescent="0.4">
      <c r="B431" s="714"/>
      <c r="C431" s="196"/>
      <c r="D431" s="299"/>
      <c r="E431" s="3"/>
      <c r="F431" s="696"/>
      <c r="G431" s="264"/>
      <c r="H431" s="21">
        <v>11</v>
      </c>
      <c r="I431" s="220" t="s">
        <v>36</v>
      </c>
      <c r="J431" s="218" t="s">
        <v>36</v>
      </c>
      <c r="K431" s="218" t="s">
        <v>36</v>
      </c>
      <c r="L431" s="218" t="s">
        <v>36</v>
      </c>
      <c r="M431" s="218" t="s">
        <v>36</v>
      </c>
      <c r="N431" s="217" t="s">
        <v>168</v>
      </c>
      <c r="O431" s="217" t="s">
        <v>168</v>
      </c>
      <c r="P431" s="217" t="s">
        <v>168</v>
      </c>
      <c r="Q431" s="217" t="s">
        <v>168</v>
      </c>
      <c r="R431" s="217" t="s">
        <v>168</v>
      </c>
      <c r="S431" s="217" t="s">
        <v>168</v>
      </c>
      <c r="T431" s="219"/>
      <c r="U431" s="198"/>
      <c r="V431" s="696"/>
      <c r="W431" s="264"/>
      <c r="X431" s="21">
        <v>11</v>
      </c>
      <c r="Y431" s="22" t="s">
        <v>80</v>
      </c>
      <c r="Z431" s="24" t="s">
        <v>80</v>
      </c>
      <c r="AA431" s="24" t="s">
        <v>80</v>
      </c>
      <c r="AB431" s="24" t="s">
        <v>80</v>
      </c>
      <c r="AC431" s="24" t="s">
        <v>80</v>
      </c>
      <c r="AD431" s="24" t="s">
        <v>80</v>
      </c>
      <c r="AE431" s="24" t="s">
        <v>80</v>
      </c>
      <c r="AF431" s="24" t="s">
        <v>80</v>
      </c>
      <c r="AG431" s="23" t="s">
        <v>110</v>
      </c>
      <c r="AH431" s="23" t="s">
        <v>110</v>
      </c>
      <c r="AI431" s="23" t="s">
        <v>110</v>
      </c>
      <c r="AJ431" s="25"/>
      <c r="AK431" s="299"/>
      <c r="AL431" s="200"/>
    </row>
    <row r="432" spans="2:38" ht="25.5" thickBot="1" x14ac:dyDescent="0.45">
      <c r="B432" s="714"/>
      <c r="C432" s="196"/>
      <c r="D432" s="299"/>
      <c r="E432" s="3"/>
      <c r="F432" s="696"/>
      <c r="G432" s="266"/>
      <c r="H432" s="15">
        <v>12</v>
      </c>
      <c r="I432" s="221" t="s">
        <v>36</v>
      </c>
      <c r="J432" s="222" t="s">
        <v>36</v>
      </c>
      <c r="K432" s="222" t="s">
        <v>36</v>
      </c>
      <c r="L432" s="222" t="s">
        <v>36</v>
      </c>
      <c r="M432" s="222" t="s">
        <v>36</v>
      </c>
      <c r="N432" s="222" t="s">
        <v>36</v>
      </c>
      <c r="O432" s="223" t="s">
        <v>168</v>
      </c>
      <c r="P432" s="223" t="s">
        <v>168</v>
      </c>
      <c r="Q432" s="223" t="s">
        <v>168</v>
      </c>
      <c r="R432" s="223" t="s">
        <v>168</v>
      </c>
      <c r="S432" s="223" t="s">
        <v>168</v>
      </c>
      <c r="T432" s="224" t="s">
        <v>168</v>
      </c>
      <c r="U432" s="198"/>
      <c r="V432" s="696"/>
      <c r="W432" s="266"/>
      <c r="X432" s="15">
        <v>12</v>
      </c>
      <c r="Y432" s="22" t="s">
        <v>80</v>
      </c>
      <c r="Z432" s="28" t="s">
        <v>80</v>
      </c>
      <c r="AA432" s="28" t="s">
        <v>80</v>
      </c>
      <c r="AB432" s="28" t="s">
        <v>80</v>
      </c>
      <c r="AC432" s="28" t="s">
        <v>80</v>
      </c>
      <c r="AD432" s="28" t="s">
        <v>80</v>
      </c>
      <c r="AE432" s="29" t="s">
        <v>80</v>
      </c>
      <c r="AF432" s="29" t="s">
        <v>80</v>
      </c>
      <c r="AG432" s="29" t="s">
        <v>80</v>
      </c>
      <c r="AH432" s="29" t="s">
        <v>110</v>
      </c>
      <c r="AI432" s="29" t="s">
        <v>110</v>
      </c>
      <c r="AJ432" s="30" t="s">
        <v>110</v>
      </c>
      <c r="AK432" s="299"/>
      <c r="AL432" s="200"/>
    </row>
    <row r="433" spans="2:38" x14ac:dyDescent="0.4">
      <c r="B433" s="714"/>
      <c r="C433" s="196"/>
      <c r="D433" s="299"/>
      <c r="E433" s="3"/>
      <c r="F433" s="696"/>
      <c r="G433" s="267"/>
      <c r="H433" s="70">
        <v>1</v>
      </c>
      <c r="I433" s="225" t="s">
        <v>35</v>
      </c>
      <c r="J433" s="214" t="s">
        <v>36</v>
      </c>
      <c r="K433" s="214" t="s">
        <v>36</v>
      </c>
      <c r="L433" s="214" t="s">
        <v>36</v>
      </c>
      <c r="M433" s="214" t="s">
        <v>36</v>
      </c>
      <c r="N433" s="214" t="s">
        <v>36</v>
      </c>
      <c r="O433" s="214" t="s">
        <v>36</v>
      </c>
      <c r="P433" s="226" t="s">
        <v>168</v>
      </c>
      <c r="Q433" s="226" t="s">
        <v>168</v>
      </c>
      <c r="R433" s="226" t="s">
        <v>168</v>
      </c>
      <c r="S433" s="226" t="s">
        <v>168</v>
      </c>
      <c r="T433" s="227" t="s">
        <v>168</v>
      </c>
      <c r="U433" s="198"/>
      <c r="V433" s="696"/>
      <c r="W433" s="267"/>
      <c r="X433" s="16">
        <v>1</v>
      </c>
      <c r="Y433" s="65" t="s">
        <v>80</v>
      </c>
      <c r="Z433" s="18" t="s">
        <v>80</v>
      </c>
      <c r="AA433" s="18" t="s">
        <v>80</v>
      </c>
      <c r="AB433" s="18" t="s">
        <v>80</v>
      </c>
      <c r="AC433" s="18" t="s">
        <v>80</v>
      </c>
      <c r="AD433" s="18" t="s">
        <v>80</v>
      </c>
      <c r="AE433" s="18" t="s">
        <v>80</v>
      </c>
      <c r="AF433" s="32" t="s">
        <v>80</v>
      </c>
      <c r="AG433" s="32" t="s">
        <v>80</v>
      </c>
      <c r="AH433" s="32" t="s">
        <v>80</v>
      </c>
      <c r="AI433" s="32" t="s">
        <v>110</v>
      </c>
      <c r="AJ433" s="33" t="s">
        <v>110</v>
      </c>
      <c r="AK433" s="299"/>
      <c r="AL433" s="200"/>
    </row>
    <row r="434" spans="2:38" x14ac:dyDescent="0.4">
      <c r="B434" s="714"/>
      <c r="C434" s="196"/>
      <c r="D434" s="299"/>
      <c r="E434" s="3"/>
      <c r="F434" s="696"/>
      <c r="G434" s="263"/>
      <c r="H434" s="21">
        <v>2</v>
      </c>
      <c r="I434" s="220" t="s">
        <v>35</v>
      </c>
      <c r="J434" s="218" t="s">
        <v>35</v>
      </c>
      <c r="K434" s="218" t="s">
        <v>36</v>
      </c>
      <c r="L434" s="218" t="s">
        <v>36</v>
      </c>
      <c r="M434" s="218" t="s">
        <v>36</v>
      </c>
      <c r="N434" s="218" t="s">
        <v>36</v>
      </c>
      <c r="O434" s="218" t="s">
        <v>36</v>
      </c>
      <c r="P434" s="218" t="s">
        <v>36</v>
      </c>
      <c r="Q434" s="217" t="s">
        <v>168</v>
      </c>
      <c r="R434" s="217" t="s">
        <v>168</v>
      </c>
      <c r="S434" s="217" t="s">
        <v>168</v>
      </c>
      <c r="T434" s="228" t="s">
        <v>168</v>
      </c>
      <c r="U434" s="198"/>
      <c r="V434" s="696"/>
      <c r="W434" s="263"/>
      <c r="X434" s="21">
        <v>2</v>
      </c>
      <c r="Y434" s="67" t="s">
        <v>80</v>
      </c>
      <c r="Z434" s="24" t="s">
        <v>80</v>
      </c>
      <c r="AA434" s="24" t="s">
        <v>80</v>
      </c>
      <c r="AB434" s="24" t="s">
        <v>80</v>
      </c>
      <c r="AC434" s="24" t="s">
        <v>80</v>
      </c>
      <c r="AD434" s="24" t="s">
        <v>80</v>
      </c>
      <c r="AE434" s="24" t="s">
        <v>80</v>
      </c>
      <c r="AF434" s="24" t="s">
        <v>80</v>
      </c>
      <c r="AG434" s="24" t="s">
        <v>80</v>
      </c>
      <c r="AH434" s="23" t="s">
        <v>80</v>
      </c>
      <c r="AI434" s="23" t="s">
        <v>80</v>
      </c>
      <c r="AJ434" s="34" t="s">
        <v>110</v>
      </c>
      <c r="AK434" s="299"/>
      <c r="AL434" s="200"/>
    </row>
    <row r="435" spans="2:38" x14ac:dyDescent="0.4">
      <c r="B435" s="714"/>
      <c r="C435" s="196"/>
      <c r="D435" s="299"/>
      <c r="E435" s="3"/>
      <c r="F435" s="696"/>
      <c r="G435" s="263"/>
      <c r="H435" s="21">
        <v>3</v>
      </c>
      <c r="I435" s="220" t="s">
        <v>35</v>
      </c>
      <c r="J435" s="218" t="s">
        <v>35</v>
      </c>
      <c r="K435" s="218" t="s">
        <v>35</v>
      </c>
      <c r="L435" s="218" t="s">
        <v>36</v>
      </c>
      <c r="M435" s="218" t="s">
        <v>36</v>
      </c>
      <c r="N435" s="218" t="s">
        <v>36</v>
      </c>
      <c r="O435" s="218" t="s">
        <v>36</v>
      </c>
      <c r="P435" s="218" t="s">
        <v>36</v>
      </c>
      <c r="Q435" s="218" t="s">
        <v>36</v>
      </c>
      <c r="R435" s="217" t="s">
        <v>168</v>
      </c>
      <c r="S435" s="217" t="s">
        <v>168</v>
      </c>
      <c r="T435" s="228" t="s">
        <v>168</v>
      </c>
      <c r="U435" s="198"/>
      <c r="V435" s="696"/>
      <c r="W435" s="263"/>
      <c r="X435" s="21">
        <v>3</v>
      </c>
      <c r="Y435" s="66" t="s">
        <v>80</v>
      </c>
      <c r="Z435" s="24" t="s">
        <v>80</v>
      </c>
      <c r="AA435" s="24" t="s">
        <v>80</v>
      </c>
      <c r="AB435" s="24" t="s">
        <v>80</v>
      </c>
      <c r="AC435" s="24" t="s">
        <v>80</v>
      </c>
      <c r="AD435" s="24" t="s">
        <v>80</v>
      </c>
      <c r="AE435" s="24" t="s">
        <v>80</v>
      </c>
      <c r="AF435" s="24" t="s">
        <v>80</v>
      </c>
      <c r="AG435" s="24" t="s">
        <v>80</v>
      </c>
      <c r="AH435" s="23" t="s">
        <v>80</v>
      </c>
      <c r="AI435" s="23" t="s">
        <v>80</v>
      </c>
      <c r="AJ435" s="34" t="s">
        <v>80</v>
      </c>
      <c r="AK435" s="299"/>
      <c r="AL435" s="200"/>
    </row>
    <row r="436" spans="2:38" x14ac:dyDescent="0.4">
      <c r="B436" s="714"/>
      <c r="C436" s="196"/>
      <c r="D436" s="299"/>
      <c r="E436" s="3"/>
      <c r="F436" s="696"/>
      <c r="G436" s="264"/>
      <c r="H436" s="21">
        <v>4</v>
      </c>
      <c r="I436" s="220"/>
      <c r="J436" s="218"/>
      <c r="K436" s="218"/>
      <c r="L436" s="218"/>
      <c r="M436" s="218" t="s">
        <v>36</v>
      </c>
      <c r="N436" s="218" t="s">
        <v>36</v>
      </c>
      <c r="O436" s="218" t="s">
        <v>36</v>
      </c>
      <c r="P436" s="218" t="s">
        <v>36</v>
      </c>
      <c r="Q436" s="218" t="s">
        <v>36</v>
      </c>
      <c r="R436" s="218" t="s">
        <v>36</v>
      </c>
      <c r="S436" s="217" t="s">
        <v>168</v>
      </c>
      <c r="T436" s="228" t="s">
        <v>168</v>
      </c>
      <c r="U436" s="198"/>
      <c r="V436" s="696"/>
      <c r="W436" s="264"/>
      <c r="X436" s="21">
        <v>4</v>
      </c>
      <c r="Y436" s="26"/>
      <c r="Z436" s="24"/>
      <c r="AA436" s="24"/>
      <c r="AB436" s="24"/>
      <c r="AC436" s="24" t="s">
        <v>80</v>
      </c>
      <c r="AD436" s="24" t="s">
        <v>80</v>
      </c>
      <c r="AE436" s="24" t="s">
        <v>80</v>
      </c>
      <c r="AF436" s="24" t="s">
        <v>80</v>
      </c>
      <c r="AG436" s="24" t="s">
        <v>80</v>
      </c>
      <c r="AH436" s="24" t="s">
        <v>80</v>
      </c>
      <c r="AI436" s="24" t="s">
        <v>80</v>
      </c>
      <c r="AJ436" s="34" t="s">
        <v>80</v>
      </c>
      <c r="AK436" s="299"/>
      <c r="AL436" s="200"/>
    </row>
    <row r="437" spans="2:38" x14ac:dyDescent="0.4">
      <c r="B437" s="714"/>
      <c r="C437" s="196"/>
      <c r="D437" s="299"/>
      <c r="E437" s="3"/>
      <c r="F437" s="696"/>
      <c r="G437" s="264" t="s">
        <v>37</v>
      </c>
      <c r="H437" s="21">
        <v>5</v>
      </c>
      <c r="I437" s="220"/>
      <c r="J437" s="218"/>
      <c r="K437" s="218"/>
      <c r="L437" s="218"/>
      <c r="M437" s="218" t="s">
        <v>35</v>
      </c>
      <c r="N437" s="218" t="s">
        <v>36</v>
      </c>
      <c r="O437" s="218" t="s">
        <v>36</v>
      </c>
      <c r="P437" s="218" t="s">
        <v>36</v>
      </c>
      <c r="Q437" s="218" t="s">
        <v>36</v>
      </c>
      <c r="R437" s="218" t="s">
        <v>36</v>
      </c>
      <c r="S437" s="218" t="s">
        <v>36</v>
      </c>
      <c r="T437" s="228" t="s">
        <v>168</v>
      </c>
      <c r="U437" s="198"/>
      <c r="V437" s="696"/>
      <c r="W437" s="264" t="s">
        <v>37</v>
      </c>
      <c r="X437" s="21">
        <v>5</v>
      </c>
      <c r="Y437" s="26"/>
      <c r="Z437" s="24"/>
      <c r="AA437" s="24"/>
      <c r="AB437" s="24"/>
      <c r="AC437" s="24" t="s">
        <v>80</v>
      </c>
      <c r="AD437" s="24" t="s">
        <v>80</v>
      </c>
      <c r="AE437" s="24" t="s">
        <v>80</v>
      </c>
      <c r="AF437" s="24" t="s">
        <v>80</v>
      </c>
      <c r="AG437" s="24" t="s">
        <v>80</v>
      </c>
      <c r="AH437" s="24" t="s">
        <v>80</v>
      </c>
      <c r="AI437" s="24" t="s">
        <v>80</v>
      </c>
      <c r="AJ437" s="25" t="s">
        <v>80</v>
      </c>
      <c r="AK437" s="299"/>
      <c r="AL437" s="200"/>
    </row>
    <row r="438" spans="2:38" x14ac:dyDescent="0.4">
      <c r="B438" s="714"/>
      <c r="C438" s="196"/>
      <c r="D438" s="299"/>
      <c r="E438" s="3"/>
      <c r="F438" s="696"/>
      <c r="G438" s="264" t="str">
        <f>IF(G427="-","-",G427+1)</f>
        <v>-</v>
      </c>
      <c r="H438" s="21">
        <v>6</v>
      </c>
      <c r="I438" s="220"/>
      <c r="J438" s="218"/>
      <c r="K438" s="218"/>
      <c r="L438" s="218"/>
      <c r="M438" s="218" t="s">
        <v>35</v>
      </c>
      <c r="N438" s="218" t="s">
        <v>35</v>
      </c>
      <c r="O438" s="218" t="s">
        <v>36</v>
      </c>
      <c r="P438" s="218" t="s">
        <v>36</v>
      </c>
      <c r="Q438" s="218" t="s">
        <v>36</v>
      </c>
      <c r="R438" s="218" t="s">
        <v>36</v>
      </c>
      <c r="S438" s="218" t="s">
        <v>36</v>
      </c>
      <c r="T438" s="294" t="s">
        <v>36</v>
      </c>
      <c r="U438" s="198"/>
      <c r="V438" s="696"/>
      <c r="W438" s="264" t="str">
        <f>IF(W427="-","-",W427+1)</f>
        <v>-</v>
      </c>
      <c r="X438" s="21">
        <v>6</v>
      </c>
      <c r="Y438" s="26"/>
      <c r="Z438" s="24"/>
      <c r="AA438" s="24"/>
      <c r="AB438" s="24"/>
      <c r="AC438" s="24" t="s">
        <v>80</v>
      </c>
      <c r="AD438" s="24" t="s">
        <v>80</v>
      </c>
      <c r="AE438" s="24" t="s">
        <v>80</v>
      </c>
      <c r="AF438" s="24" t="s">
        <v>80</v>
      </c>
      <c r="AG438" s="24" t="s">
        <v>80</v>
      </c>
      <c r="AH438" s="24" t="s">
        <v>80</v>
      </c>
      <c r="AI438" s="24" t="s">
        <v>80</v>
      </c>
      <c r="AJ438" s="25" t="s">
        <v>80</v>
      </c>
      <c r="AK438" s="299"/>
      <c r="AL438" s="200"/>
    </row>
    <row r="439" spans="2:38" x14ac:dyDescent="0.4">
      <c r="B439" s="714"/>
      <c r="C439" s="196"/>
      <c r="D439" s="299"/>
      <c r="E439" s="3"/>
      <c r="F439" s="696"/>
      <c r="G439" s="264" t="s">
        <v>4</v>
      </c>
      <c r="H439" s="21">
        <v>7</v>
      </c>
      <c r="I439" s="220"/>
      <c r="J439" s="218"/>
      <c r="K439" s="218"/>
      <c r="L439" s="218"/>
      <c r="M439" s="218" t="s">
        <v>35</v>
      </c>
      <c r="N439" s="218" t="s">
        <v>35</v>
      </c>
      <c r="O439" s="218" t="s">
        <v>35</v>
      </c>
      <c r="P439" s="218" t="s">
        <v>36</v>
      </c>
      <c r="Q439" s="218" t="s">
        <v>36</v>
      </c>
      <c r="R439" s="218" t="s">
        <v>36</v>
      </c>
      <c r="S439" s="218" t="s">
        <v>36</v>
      </c>
      <c r="T439" s="219" t="s">
        <v>36</v>
      </c>
      <c r="U439" s="198"/>
      <c r="V439" s="696"/>
      <c r="W439" s="264" t="s">
        <v>4</v>
      </c>
      <c r="X439" s="21">
        <v>7</v>
      </c>
      <c r="Y439" s="26"/>
      <c r="Z439" s="24"/>
      <c r="AA439" s="24"/>
      <c r="AB439" s="24"/>
      <c r="AC439" s="24" t="s">
        <v>80</v>
      </c>
      <c r="AD439" s="24" t="s">
        <v>80</v>
      </c>
      <c r="AE439" s="24" t="s">
        <v>80</v>
      </c>
      <c r="AF439" s="24" t="s">
        <v>80</v>
      </c>
      <c r="AG439" s="24" t="s">
        <v>80</v>
      </c>
      <c r="AH439" s="24" t="s">
        <v>80</v>
      </c>
      <c r="AI439" s="24" t="s">
        <v>80</v>
      </c>
      <c r="AJ439" s="25" t="s">
        <v>80</v>
      </c>
      <c r="AK439" s="299"/>
      <c r="AL439" s="200"/>
    </row>
    <row r="440" spans="2:38" x14ac:dyDescent="0.4">
      <c r="B440" s="714"/>
      <c r="C440" s="196"/>
      <c r="D440" s="299"/>
      <c r="E440" s="3"/>
      <c r="F440" s="696"/>
      <c r="G440" s="264"/>
      <c r="H440" s="21">
        <v>8</v>
      </c>
      <c r="I440" s="220"/>
      <c r="J440" s="218"/>
      <c r="K440" s="218"/>
      <c r="L440" s="218"/>
      <c r="M440" s="218" t="s">
        <v>35</v>
      </c>
      <c r="N440" s="218" t="s">
        <v>35</v>
      </c>
      <c r="O440" s="218" t="s">
        <v>35</v>
      </c>
      <c r="P440" s="218" t="s">
        <v>35</v>
      </c>
      <c r="Q440" s="218" t="s">
        <v>36</v>
      </c>
      <c r="R440" s="218" t="s">
        <v>36</v>
      </c>
      <c r="S440" s="218" t="s">
        <v>36</v>
      </c>
      <c r="T440" s="219" t="s">
        <v>36</v>
      </c>
      <c r="U440" s="198"/>
      <c r="V440" s="696"/>
      <c r="W440" s="264"/>
      <c r="X440" s="21">
        <v>8</v>
      </c>
      <c r="Y440" s="26"/>
      <c r="Z440" s="24"/>
      <c r="AA440" s="24"/>
      <c r="AB440" s="24"/>
      <c r="AC440" s="24" t="s">
        <v>80</v>
      </c>
      <c r="AD440" s="24" t="s">
        <v>80</v>
      </c>
      <c r="AE440" s="24" t="s">
        <v>80</v>
      </c>
      <c r="AF440" s="24" t="s">
        <v>80</v>
      </c>
      <c r="AG440" s="24" t="s">
        <v>80</v>
      </c>
      <c r="AH440" s="24" t="s">
        <v>80</v>
      </c>
      <c r="AI440" s="24" t="s">
        <v>80</v>
      </c>
      <c r="AJ440" s="25" t="s">
        <v>80</v>
      </c>
      <c r="AK440" s="299"/>
      <c r="AL440" s="200"/>
    </row>
    <row r="441" spans="2:38" x14ac:dyDescent="0.4">
      <c r="B441" s="714"/>
      <c r="C441" s="196"/>
      <c r="D441" s="299"/>
      <c r="E441" s="3"/>
      <c r="F441" s="696"/>
      <c r="G441" s="264"/>
      <c r="H441" s="21">
        <v>9</v>
      </c>
      <c r="I441" s="220"/>
      <c r="J441" s="218"/>
      <c r="K441" s="218"/>
      <c r="L441" s="218"/>
      <c r="M441" s="218" t="s">
        <v>35</v>
      </c>
      <c r="N441" s="218" t="s">
        <v>35</v>
      </c>
      <c r="O441" s="218" t="s">
        <v>35</v>
      </c>
      <c r="P441" s="218" t="s">
        <v>35</v>
      </c>
      <c r="Q441" s="218" t="s">
        <v>35</v>
      </c>
      <c r="R441" s="218" t="s">
        <v>36</v>
      </c>
      <c r="S441" s="218" t="s">
        <v>36</v>
      </c>
      <c r="T441" s="219" t="s">
        <v>36</v>
      </c>
      <c r="U441" s="198"/>
      <c r="V441" s="696"/>
      <c r="W441" s="264"/>
      <c r="X441" s="21">
        <v>9</v>
      </c>
      <c r="Y441" s="26"/>
      <c r="Z441" s="24"/>
      <c r="AA441" s="24"/>
      <c r="AB441" s="24"/>
      <c r="AC441" s="24" t="s">
        <v>80</v>
      </c>
      <c r="AD441" s="24" t="s">
        <v>80</v>
      </c>
      <c r="AE441" s="24" t="s">
        <v>80</v>
      </c>
      <c r="AF441" s="24" t="s">
        <v>80</v>
      </c>
      <c r="AG441" s="24" t="s">
        <v>80</v>
      </c>
      <c r="AH441" s="24" t="s">
        <v>80</v>
      </c>
      <c r="AI441" s="24" t="s">
        <v>80</v>
      </c>
      <c r="AJ441" s="25" t="s">
        <v>80</v>
      </c>
      <c r="AK441" s="299"/>
      <c r="AL441" s="200"/>
    </row>
    <row r="442" spans="2:38" x14ac:dyDescent="0.4">
      <c r="B442" s="714"/>
      <c r="C442" s="196"/>
      <c r="D442" s="299"/>
      <c r="E442" s="3"/>
      <c r="F442" s="696"/>
      <c r="G442" s="264"/>
      <c r="H442" s="21">
        <v>10</v>
      </c>
      <c r="I442" s="220"/>
      <c r="J442" s="218"/>
      <c r="K442" s="218"/>
      <c r="L442" s="218"/>
      <c r="M442" s="218" t="s">
        <v>35</v>
      </c>
      <c r="N442" s="218" t="s">
        <v>35</v>
      </c>
      <c r="O442" s="218" t="s">
        <v>35</v>
      </c>
      <c r="P442" s="218" t="s">
        <v>35</v>
      </c>
      <c r="Q442" s="218" t="s">
        <v>35</v>
      </c>
      <c r="R442" s="218" t="s">
        <v>35</v>
      </c>
      <c r="S442" s="218" t="s">
        <v>36</v>
      </c>
      <c r="T442" s="219" t="s">
        <v>36</v>
      </c>
      <c r="U442" s="198"/>
      <c r="V442" s="696"/>
      <c r="W442" s="264"/>
      <c r="X442" s="21">
        <v>10</v>
      </c>
      <c r="Y442" s="26"/>
      <c r="Z442" s="24"/>
      <c r="AA442" s="24"/>
      <c r="AB442" s="24"/>
      <c r="AC442" s="24" t="s">
        <v>80</v>
      </c>
      <c r="AD442" s="24" t="s">
        <v>80</v>
      </c>
      <c r="AE442" s="24" t="s">
        <v>80</v>
      </c>
      <c r="AF442" s="24" t="s">
        <v>80</v>
      </c>
      <c r="AG442" s="24" t="s">
        <v>80</v>
      </c>
      <c r="AH442" s="24" t="s">
        <v>80</v>
      </c>
      <c r="AI442" s="24" t="s">
        <v>80</v>
      </c>
      <c r="AJ442" s="25" t="s">
        <v>80</v>
      </c>
      <c r="AK442" s="299"/>
      <c r="AL442" s="200"/>
    </row>
    <row r="443" spans="2:38" x14ac:dyDescent="0.4">
      <c r="B443" s="714"/>
      <c r="C443" s="196"/>
      <c r="D443" s="299"/>
      <c r="E443" s="3"/>
      <c r="F443" s="696"/>
      <c r="G443" s="264"/>
      <c r="H443" s="21">
        <v>11</v>
      </c>
      <c r="I443" s="220"/>
      <c r="J443" s="218"/>
      <c r="K443" s="218"/>
      <c r="L443" s="218"/>
      <c r="M443" s="218" t="s">
        <v>35</v>
      </c>
      <c r="N443" s="218" t="s">
        <v>35</v>
      </c>
      <c r="O443" s="218" t="s">
        <v>35</v>
      </c>
      <c r="P443" s="218" t="s">
        <v>35</v>
      </c>
      <c r="Q443" s="218" t="s">
        <v>35</v>
      </c>
      <c r="R443" s="218" t="s">
        <v>35</v>
      </c>
      <c r="S443" s="218" t="s">
        <v>35</v>
      </c>
      <c r="T443" s="219" t="s">
        <v>36</v>
      </c>
      <c r="U443" s="198"/>
      <c r="V443" s="696"/>
      <c r="W443" s="264"/>
      <c r="X443" s="21">
        <v>11</v>
      </c>
      <c r="Y443" s="26"/>
      <c r="Z443" s="24"/>
      <c r="AA443" s="24"/>
      <c r="AB443" s="24"/>
      <c r="AC443" s="24" t="s">
        <v>80</v>
      </c>
      <c r="AD443" s="24" t="s">
        <v>80</v>
      </c>
      <c r="AE443" s="24" t="s">
        <v>80</v>
      </c>
      <c r="AF443" s="24" t="s">
        <v>80</v>
      </c>
      <c r="AG443" s="24" t="s">
        <v>80</v>
      </c>
      <c r="AH443" s="24" t="s">
        <v>80</v>
      </c>
      <c r="AI443" s="24" t="s">
        <v>80</v>
      </c>
      <c r="AJ443" s="25" t="s">
        <v>80</v>
      </c>
      <c r="AK443" s="299"/>
      <c r="AL443" s="200"/>
    </row>
    <row r="444" spans="2:38" ht="25.5" thickBot="1" x14ac:dyDescent="0.45">
      <c r="B444" s="714"/>
      <c r="C444" s="196"/>
      <c r="D444" s="299"/>
      <c r="E444" s="3"/>
      <c r="F444" s="696"/>
      <c r="G444" s="266"/>
      <c r="H444" s="15">
        <v>12</v>
      </c>
      <c r="I444" s="221"/>
      <c r="J444" s="222"/>
      <c r="K444" s="222"/>
      <c r="L444" s="222"/>
      <c r="M444" s="222" t="s">
        <v>35</v>
      </c>
      <c r="N444" s="222" t="s">
        <v>35</v>
      </c>
      <c r="O444" s="222" t="s">
        <v>35</v>
      </c>
      <c r="P444" s="222" t="s">
        <v>35</v>
      </c>
      <c r="Q444" s="222" t="s">
        <v>35</v>
      </c>
      <c r="R444" s="222" t="s">
        <v>35</v>
      </c>
      <c r="S444" s="222" t="s">
        <v>35</v>
      </c>
      <c r="T444" s="229" t="s">
        <v>35</v>
      </c>
      <c r="U444" s="198"/>
      <c r="V444" s="696"/>
      <c r="W444" s="266"/>
      <c r="X444" s="15">
        <v>12</v>
      </c>
      <c r="Y444" s="27"/>
      <c r="Z444" s="28"/>
      <c r="AA444" s="28"/>
      <c r="AB444" s="28"/>
      <c r="AC444" s="28" t="s">
        <v>80</v>
      </c>
      <c r="AD444" s="28" t="s">
        <v>80</v>
      </c>
      <c r="AE444" s="28" t="s">
        <v>80</v>
      </c>
      <c r="AF444" s="28" t="s">
        <v>80</v>
      </c>
      <c r="AG444" s="28" t="s">
        <v>80</v>
      </c>
      <c r="AH444" s="28" t="s">
        <v>80</v>
      </c>
      <c r="AI444" s="28" t="s">
        <v>80</v>
      </c>
      <c r="AJ444" s="35" t="s">
        <v>80</v>
      </c>
      <c r="AK444" s="299"/>
      <c r="AL444" s="200"/>
    </row>
    <row r="445" spans="2:38" x14ac:dyDescent="0.4">
      <c r="B445" s="714"/>
      <c r="C445" s="196"/>
      <c r="D445" s="299"/>
      <c r="E445" s="3"/>
      <c r="F445" s="696"/>
      <c r="G445" s="267" t="s">
        <v>37</v>
      </c>
      <c r="H445" s="16">
        <v>1</v>
      </c>
      <c r="I445" s="225"/>
      <c r="J445" s="214"/>
      <c r="K445" s="214"/>
      <c r="L445" s="214"/>
      <c r="M445" s="214" t="s">
        <v>35</v>
      </c>
      <c r="N445" s="214" t="s">
        <v>35</v>
      </c>
      <c r="O445" s="214" t="s">
        <v>35</v>
      </c>
      <c r="P445" s="214" t="s">
        <v>35</v>
      </c>
      <c r="Q445" s="214" t="s">
        <v>35</v>
      </c>
      <c r="R445" s="214" t="s">
        <v>35</v>
      </c>
      <c r="S445" s="214" t="s">
        <v>35</v>
      </c>
      <c r="T445" s="215" t="s">
        <v>35</v>
      </c>
      <c r="U445" s="198"/>
      <c r="V445" s="696"/>
      <c r="W445" s="267" t="s">
        <v>37</v>
      </c>
      <c r="X445" s="16">
        <v>1</v>
      </c>
      <c r="Y445" s="31"/>
      <c r="Z445" s="18"/>
      <c r="AA445" s="18"/>
      <c r="AB445" s="18"/>
      <c r="AC445" s="18" t="s">
        <v>80</v>
      </c>
      <c r="AD445" s="18" t="s">
        <v>80</v>
      </c>
      <c r="AE445" s="18" t="s">
        <v>80</v>
      </c>
      <c r="AF445" s="18" t="s">
        <v>80</v>
      </c>
      <c r="AG445" s="18" t="s">
        <v>80</v>
      </c>
      <c r="AH445" s="18" t="s">
        <v>80</v>
      </c>
      <c r="AI445" s="18" t="s">
        <v>80</v>
      </c>
      <c r="AJ445" s="19" t="s">
        <v>80</v>
      </c>
      <c r="AK445" s="299"/>
      <c r="AL445" s="200"/>
    </row>
    <row r="446" spans="2:38" x14ac:dyDescent="0.4">
      <c r="B446" s="714"/>
      <c r="C446" s="196"/>
      <c r="D446" s="299"/>
      <c r="E446" s="3"/>
      <c r="F446" s="696"/>
      <c r="G446" s="264" t="str">
        <f>IF(G438="-","-",G438+1)</f>
        <v>-</v>
      </c>
      <c r="H446" s="21">
        <v>2</v>
      </c>
      <c r="I446" s="220"/>
      <c r="J446" s="218"/>
      <c r="K446" s="218"/>
      <c r="L446" s="218"/>
      <c r="M446" s="218" t="s">
        <v>35</v>
      </c>
      <c r="N446" s="218" t="s">
        <v>35</v>
      </c>
      <c r="O446" s="218" t="s">
        <v>35</v>
      </c>
      <c r="P446" s="218" t="s">
        <v>35</v>
      </c>
      <c r="Q446" s="218" t="s">
        <v>35</v>
      </c>
      <c r="R446" s="218" t="s">
        <v>35</v>
      </c>
      <c r="S446" s="218" t="s">
        <v>35</v>
      </c>
      <c r="T446" s="219" t="s">
        <v>35</v>
      </c>
      <c r="U446" s="198"/>
      <c r="V446" s="696"/>
      <c r="W446" s="264" t="str">
        <f>IF(W438="-","-",W438+1)</f>
        <v>-</v>
      </c>
      <c r="X446" s="21">
        <v>2</v>
      </c>
      <c r="Y446" s="26"/>
      <c r="Z446" s="24"/>
      <c r="AA446" s="24"/>
      <c r="AB446" s="24"/>
      <c r="AC446" s="24" t="s">
        <v>80</v>
      </c>
      <c r="AD446" s="24" t="s">
        <v>80</v>
      </c>
      <c r="AE446" s="24" t="s">
        <v>80</v>
      </c>
      <c r="AF446" s="24" t="s">
        <v>80</v>
      </c>
      <c r="AG446" s="24" t="s">
        <v>80</v>
      </c>
      <c r="AH446" s="24" t="s">
        <v>80</v>
      </c>
      <c r="AI446" s="24" t="s">
        <v>80</v>
      </c>
      <c r="AJ446" s="25" t="s">
        <v>80</v>
      </c>
      <c r="AK446" s="299"/>
      <c r="AL446" s="200"/>
    </row>
    <row r="447" spans="2:38" ht="25.5" thickBot="1" x14ac:dyDescent="0.45">
      <c r="B447" s="715"/>
      <c r="C447" s="202"/>
      <c r="D447" s="302"/>
      <c r="E447" s="4"/>
      <c r="F447" s="697"/>
      <c r="G447" s="266" t="s">
        <v>4</v>
      </c>
      <c r="H447" s="15">
        <v>3</v>
      </c>
      <c r="I447" s="221"/>
      <c r="J447" s="222"/>
      <c r="K447" s="222"/>
      <c r="L447" s="222"/>
      <c r="M447" s="222" t="s">
        <v>35</v>
      </c>
      <c r="N447" s="222" t="s">
        <v>35</v>
      </c>
      <c r="O447" s="222" t="s">
        <v>35</v>
      </c>
      <c r="P447" s="222" t="s">
        <v>35</v>
      </c>
      <c r="Q447" s="222" t="s">
        <v>35</v>
      </c>
      <c r="R447" s="222" t="s">
        <v>35</v>
      </c>
      <c r="S447" s="222" t="s">
        <v>35</v>
      </c>
      <c r="T447" s="229" t="s">
        <v>35</v>
      </c>
      <c r="U447" s="203"/>
      <c r="V447" s="697"/>
      <c r="W447" s="266" t="s">
        <v>4</v>
      </c>
      <c r="X447" s="15">
        <v>3</v>
      </c>
      <c r="Y447" s="27"/>
      <c r="Z447" s="28"/>
      <c r="AA447" s="28"/>
      <c r="AB447" s="28"/>
      <c r="AC447" s="28" t="s">
        <v>80</v>
      </c>
      <c r="AD447" s="28" t="s">
        <v>80</v>
      </c>
      <c r="AE447" s="28" t="s">
        <v>80</v>
      </c>
      <c r="AF447" s="28" t="s">
        <v>80</v>
      </c>
      <c r="AG447" s="28" t="s">
        <v>80</v>
      </c>
      <c r="AH447" s="28" t="s">
        <v>80</v>
      </c>
      <c r="AI447" s="28" t="s">
        <v>80</v>
      </c>
      <c r="AJ447" s="35" t="s">
        <v>80</v>
      </c>
      <c r="AK447" s="302"/>
      <c r="AL447" s="204"/>
    </row>
    <row r="448" spans="2:38" ht="25.5" thickBot="1" x14ac:dyDescent="0.45">
      <c r="B448" s="276"/>
      <c r="C448" s="196"/>
      <c r="D448" s="302"/>
      <c r="E448" s="3"/>
      <c r="F448" s="254"/>
      <c r="G448" s="255"/>
      <c r="H448" s="201"/>
      <c r="I448" s="256"/>
      <c r="J448" s="256"/>
      <c r="K448" s="256"/>
      <c r="L448" s="256"/>
      <c r="M448" s="256"/>
      <c r="N448" s="256"/>
      <c r="O448" s="256"/>
      <c r="P448" s="256"/>
      <c r="Q448" s="256"/>
      <c r="R448" s="256"/>
      <c r="S448" s="256"/>
      <c r="T448" s="256"/>
      <c r="U448" s="198"/>
      <c r="V448" s="254"/>
      <c r="W448" s="255"/>
      <c r="X448" s="201"/>
      <c r="Y448" s="257"/>
      <c r="Z448" s="257"/>
      <c r="AA448" s="257"/>
      <c r="AB448" s="257"/>
      <c r="AC448" s="257"/>
      <c r="AD448" s="257"/>
      <c r="AE448" s="257"/>
      <c r="AF448" s="257"/>
      <c r="AG448" s="257"/>
      <c r="AH448" s="257"/>
      <c r="AI448" s="257"/>
      <c r="AJ448" s="257"/>
      <c r="AK448" s="299"/>
      <c r="AL448" s="200"/>
    </row>
    <row r="449" spans="2:38" ht="19.5" customHeight="1" thickBot="1" x14ac:dyDescent="0.45">
      <c r="B449" s="713" t="s">
        <v>213</v>
      </c>
      <c r="C449" s="193"/>
      <c r="D449" s="212" t="s">
        <v>160</v>
      </c>
      <c r="E449" s="208"/>
      <c r="F449" s="208"/>
      <c r="G449" s="208"/>
      <c r="H449" s="208"/>
      <c r="I449" s="208"/>
      <c r="J449" s="208"/>
      <c r="K449" s="208"/>
      <c r="L449" s="208"/>
      <c r="M449" s="208"/>
      <c r="N449" s="208"/>
      <c r="O449" s="208"/>
      <c r="P449" s="208"/>
      <c r="Q449" s="208"/>
      <c r="R449" s="208"/>
      <c r="S449" s="208"/>
      <c r="T449" s="208"/>
      <c r="U449" s="208"/>
      <c r="V449" s="208"/>
      <c r="W449" s="208"/>
      <c r="X449" s="208"/>
      <c r="Y449" s="208"/>
      <c r="Z449" s="208"/>
      <c r="AA449" s="208"/>
      <c r="AB449" s="208"/>
      <c r="AC449" s="208"/>
      <c r="AD449" s="194"/>
      <c r="AE449" s="194"/>
      <c r="AF449" s="194"/>
      <c r="AG449" s="194"/>
      <c r="AH449" s="194"/>
      <c r="AI449" s="194"/>
      <c r="AJ449" s="194"/>
      <c r="AK449" s="305"/>
      <c r="AL449" s="195"/>
    </row>
    <row r="450" spans="2:38" ht="45.75" customHeight="1" thickBot="1" x14ac:dyDescent="0.45">
      <c r="B450" s="714"/>
      <c r="C450" s="196"/>
      <c r="D450" s="297"/>
      <c r="E450" s="197"/>
      <c r="F450" s="701" t="s">
        <v>169</v>
      </c>
      <c r="G450" s="702"/>
      <c r="H450" s="702"/>
      <c r="I450" s="702"/>
      <c r="J450" s="702"/>
      <c r="K450" s="702"/>
      <c r="L450" s="716"/>
      <c r="M450" s="76" t="s">
        <v>37</v>
      </c>
      <c r="N450" s="75"/>
      <c r="O450" s="77" t="s">
        <v>4</v>
      </c>
      <c r="P450" s="75"/>
      <c r="Q450" s="78" t="s">
        <v>39</v>
      </c>
      <c r="R450" s="3"/>
      <c r="S450" s="3"/>
      <c r="T450" s="3"/>
      <c r="U450" s="198"/>
      <c r="V450" s="698" t="s">
        <v>113</v>
      </c>
      <c r="W450" s="699"/>
      <c r="X450" s="699"/>
      <c r="Y450" s="699"/>
      <c r="Z450" s="699"/>
      <c r="AA450" s="700"/>
      <c r="AB450" s="76" t="s">
        <v>37</v>
      </c>
      <c r="AC450" s="75"/>
      <c r="AD450" s="77" t="s">
        <v>4</v>
      </c>
      <c r="AE450" s="75"/>
      <c r="AF450" s="78" t="s">
        <v>39</v>
      </c>
      <c r="AG450" s="3"/>
      <c r="AH450" s="3"/>
      <c r="AI450" s="3"/>
      <c r="AJ450" s="198"/>
      <c r="AK450" s="306"/>
      <c r="AL450" s="199"/>
    </row>
    <row r="451" spans="2:38" ht="45.75" customHeight="1" thickBot="1" x14ac:dyDescent="0.45">
      <c r="B451" s="714"/>
      <c r="C451" s="196"/>
      <c r="D451" s="298" t="str">
        <f>IF(D450="","",INDEX('※削除不可（９データ）'!$B$3:$B$37,MATCH(D450,'※削除不可（９データ）'!$A$3:$A$37,1)))</f>
        <v/>
      </c>
      <c r="E451" s="197"/>
      <c r="F451" s="701" t="s">
        <v>197</v>
      </c>
      <c r="G451" s="702"/>
      <c r="H451" s="702"/>
      <c r="I451" s="702"/>
      <c r="J451" s="702"/>
      <c r="K451" s="702"/>
      <c r="L451" s="703"/>
      <c r="M451" s="75"/>
      <c r="N451" s="275" t="s">
        <v>112</v>
      </c>
      <c r="O451" s="710" t="str">
        <f>IF(M451="","-",IF(M451=D454,"〇","増加"))</f>
        <v>-</v>
      </c>
      <c r="P451" s="711"/>
      <c r="Q451" s="712"/>
      <c r="R451" s="3"/>
      <c r="S451" s="3"/>
      <c r="T451" s="3"/>
      <c r="U451" s="198"/>
      <c r="V451" s="698" t="s">
        <v>200</v>
      </c>
      <c r="W451" s="699"/>
      <c r="X451" s="699"/>
      <c r="Y451" s="699"/>
      <c r="Z451" s="699"/>
      <c r="AA451" s="700"/>
      <c r="AB451" s="75"/>
      <c r="AC451" s="275" t="s">
        <v>112</v>
      </c>
      <c r="AD451" s="710" t="str">
        <f>IF(AB451="","-",IF(AB451=D454,"〇","×"))</f>
        <v>-</v>
      </c>
      <c r="AE451" s="711"/>
      <c r="AF451" s="712"/>
      <c r="AG451" s="3"/>
      <c r="AH451" s="3"/>
      <c r="AI451" s="3"/>
      <c r="AJ451" s="198"/>
      <c r="AK451" s="306"/>
      <c r="AL451" s="199"/>
    </row>
    <row r="452" spans="2:38" ht="25.5" thickBot="1" x14ac:dyDescent="0.45">
      <c r="B452" s="714"/>
      <c r="C452" s="196"/>
      <c r="D452" s="299"/>
      <c r="E452" s="3"/>
      <c r="F452" s="81"/>
      <c r="G452" s="81"/>
      <c r="H452" s="3"/>
      <c r="I452" s="3"/>
      <c r="J452" s="3"/>
      <c r="K452" s="3"/>
      <c r="L452" s="3"/>
      <c r="M452" s="3"/>
      <c r="N452" s="3"/>
      <c r="O452" s="3"/>
      <c r="P452" s="3"/>
      <c r="Q452" s="3"/>
      <c r="R452" s="3"/>
      <c r="S452" s="3"/>
      <c r="T452" s="3"/>
      <c r="U452" s="3"/>
      <c r="V452" s="81"/>
      <c r="W452" s="81"/>
      <c r="X452" s="3"/>
      <c r="Y452" s="3"/>
      <c r="Z452" s="3"/>
      <c r="AA452" s="3"/>
      <c r="AB452" s="3"/>
      <c r="AC452" s="3"/>
      <c r="AD452" s="3"/>
      <c r="AE452" s="3"/>
      <c r="AF452" s="3"/>
      <c r="AG452" s="3"/>
      <c r="AH452" s="3"/>
      <c r="AI452" s="3"/>
      <c r="AJ452" s="3"/>
      <c r="AK452" s="299"/>
      <c r="AL452" s="200"/>
    </row>
    <row r="453" spans="2:38" x14ac:dyDescent="0.4">
      <c r="B453" s="714"/>
      <c r="C453" s="196"/>
      <c r="D453" s="300" t="s">
        <v>105</v>
      </c>
      <c r="E453" s="3"/>
      <c r="F453" s="704"/>
      <c r="G453" s="705"/>
      <c r="H453" s="706"/>
      <c r="I453" s="71" t="s">
        <v>3</v>
      </c>
      <c r="J453" s="72" t="str">
        <f>IF($N450="","-",$N450)</f>
        <v>-</v>
      </c>
      <c r="K453" s="71" t="s">
        <v>4</v>
      </c>
      <c r="L453" s="692" t="s">
        <v>111</v>
      </c>
      <c r="M453" s="692"/>
      <c r="N453" s="692"/>
      <c r="O453" s="692"/>
      <c r="P453" s="692"/>
      <c r="Q453" s="692"/>
      <c r="R453" s="692"/>
      <c r="S453" s="692"/>
      <c r="T453" s="693"/>
      <c r="U453" s="198"/>
      <c r="V453" s="704"/>
      <c r="W453" s="705"/>
      <c r="X453" s="706"/>
      <c r="Y453" s="71" t="s">
        <v>3</v>
      </c>
      <c r="Z453" s="72" t="str">
        <f>IF($AC450="","-",$AC450)</f>
        <v>-</v>
      </c>
      <c r="AA453" s="71" t="s">
        <v>4</v>
      </c>
      <c r="AB453" s="692" t="s">
        <v>79</v>
      </c>
      <c r="AC453" s="692"/>
      <c r="AD453" s="692"/>
      <c r="AE453" s="692"/>
      <c r="AF453" s="692"/>
      <c r="AG453" s="692"/>
      <c r="AH453" s="692"/>
      <c r="AI453" s="692"/>
      <c r="AJ453" s="693"/>
      <c r="AK453" s="299"/>
      <c r="AL453" s="200"/>
    </row>
    <row r="454" spans="2:38" ht="30" thickBot="1" x14ac:dyDescent="0.45">
      <c r="B454" s="714"/>
      <c r="C454" s="196"/>
      <c r="D454" s="301" t="str">
        <f>IF(D450="","",INDEX('※削除不可（９データ）'!$C$3:$C$37,MATCH(D450,'※削除不可（９データ）'!$A$3:$A$31,1)))</f>
        <v/>
      </c>
      <c r="E454" s="3"/>
      <c r="F454" s="694"/>
      <c r="G454" s="695"/>
      <c r="H454" s="86" t="s">
        <v>38</v>
      </c>
      <c r="I454" s="82">
        <v>1</v>
      </c>
      <c r="J454" s="83">
        <v>2</v>
      </c>
      <c r="K454" s="84">
        <v>3</v>
      </c>
      <c r="L454" s="84">
        <v>4</v>
      </c>
      <c r="M454" s="84">
        <v>5</v>
      </c>
      <c r="N454" s="84">
        <v>6</v>
      </c>
      <c r="O454" s="84">
        <v>7</v>
      </c>
      <c r="P454" s="84">
        <v>8</v>
      </c>
      <c r="Q454" s="84">
        <v>9</v>
      </c>
      <c r="R454" s="84">
        <v>10</v>
      </c>
      <c r="S454" s="84">
        <v>11</v>
      </c>
      <c r="T454" s="85">
        <v>12</v>
      </c>
      <c r="U454" s="201"/>
      <c r="V454" s="694"/>
      <c r="W454" s="695"/>
      <c r="X454" s="86" t="s">
        <v>38</v>
      </c>
      <c r="Y454" s="82">
        <v>1</v>
      </c>
      <c r="Z454" s="83">
        <v>2</v>
      </c>
      <c r="AA454" s="84">
        <v>3</v>
      </c>
      <c r="AB454" s="84">
        <v>4</v>
      </c>
      <c r="AC454" s="84">
        <v>5</v>
      </c>
      <c r="AD454" s="84">
        <v>6</v>
      </c>
      <c r="AE454" s="84">
        <v>7</v>
      </c>
      <c r="AF454" s="84">
        <v>8</v>
      </c>
      <c r="AG454" s="84">
        <v>9</v>
      </c>
      <c r="AH454" s="84">
        <v>10</v>
      </c>
      <c r="AI454" s="84">
        <v>11</v>
      </c>
      <c r="AJ454" s="85">
        <v>12</v>
      </c>
      <c r="AK454" s="299"/>
      <c r="AL454" s="200"/>
    </row>
    <row r="455" spans="2:38" ht="24.75" customHeight="1" x14ac:dyDescent="0.4">
      <c r="B455" s="714"/>
      <c r="C455" s="196"/>
      <c r="D455" s="299"/>
      <c r="E455" s="3"/>
      <c r="F455" s="696" t="s">
        <v>115</v>
      </c>
      <c r="G455" s="262"/>
      <c r="H455" s="16">
        <v>1</v>
      </c>
      <c r="I455" s="213" t="s">
        <v>61</v>
      </c>
      <c r="J455" s="214"/>
      <c r="K455" s="214"/>
      <c r="L455" s="214"/>
      <c r="M455" s="214"/>
      <c r="N455" s="214"/>
      <c r="O455" s="214"/>
      <c r="P455" s="214"/>
      <c r="Q455" s="214"/>
      <c r="R455" s="214"/>
      <c r="S455" s="214"/>
      <c r="T455" s="215"/>
      <c r="U455" s="198"/>
      <c r="V455" s="696" t="s">
        <v>115</v>
      </c>
      <c r="W455" s="262"/>
      <c r="X455" s="16">
        <v>1</v>
      </c>
      <c r="Y455" s="17" t="s">
        <v>60</v>
      </c>
      <c r="Z455" s="18"/>
      <c r="AA455" s="18"/>
      <c r="AB455" s="18"/>
      <c r="AC455" s="18"/>
      <c r="AD455" s="18"/>
      <c r="AE455" s="18"/>
      <c r="AF455" s="18"/>
      <c r="AG455" s="18"/>
      <c r="AH455" s="18"/>
      <c r="AI455" s="18"/>
      <c r="AJ455" s="19"/>
      <c r="AK455" s="299"/>
      <c r="AL455" s="175"/>
    </row>
    <row r="456" spans="2:38" x14ac:dyDescent="0.4">
      <c r="B456" s="714"/>
      <c r="C456" s="196"/>
      <c r="D456" s="299"/>
      <c r="E456" s="3"/>
      <c r="F456" s="696"/>
      <c r="G456" s="263"/>
      <c r="H456" s="21">
        <v>2</v>
      </c>
      <c r="I456" s="216" t="s">
        <v>61</v>
      </c>
      <c r="J456" s="216" t="s">
        <v>61</v>
      </c>
      <c r="K456" s="218"/>
      <c r="L456" s="218"/>
      <c r="M456" s="218"/>
      <c r="N456" s="218"/>
      <c r="O456" s="218"/>
      <c r="P456" s="218"/>
      <c r="Q456" s="218"/>
      <c r="R456" s="218"/>
      <c r="S456" s="218"/>
      <c r="T456" s="219"/>
      <c r="U456" s="198"/>
      <c r="V456" s="696"/>
      <c r="W456" s="263"/>
      <c r="X456" s="21">
        <v>2</v>
      </c>
      <c r="Y456" s="22" t="s">
        <v>110</v>
      </c>
      <c r="Z456" s="23" t="s">
        <v>110</v>
      </c>
      <c r="AA456" s="24"/>
      <c r="AB456" s="24"/>
      <c r="AC456" s="24"/>
      <c r="AD456" s="24"/>
      <c r="AE456" s="24"/>
      <c r="AF456" s="24"/>
      <c r="AG456" s="24"/>
      <c r="AH456" s="24"/>
      <c r="AI456" s="24"/>
      <c r="AJ456" s="25"/>
      <c r="AK456" s="299"/>
      <c r="AL456" s="200"/>
    </row>
    <row r="457" spans="2:38" x14ac:dyDescent="0.4">
      <c r="B457" s="714"/>
      <c r="C457" s="196"/>
      <c r="D457" s="299"/>
      <c r="E457" s="3"/>
      <c r="F457" s="696"/>
      <c r="G457" s="263"/>
      <c r="H457" s="21">
        <v>3</v>
      </c>
      <c r="I457" s="216" t="s">
        <v>61</v>
      </c>
      <c r="J457" s="216" t="s">
        <v>61</v>
      </c>
      <c r="K457" s="217" t="s">
        <v>168</v>
      </c>
      <c r="L457" s="218"/>
      <c r="M457" s="218"/>
      <c r="N457" s="218"/>
      <c r="O457" s="218"/>
      <c r="P457" s="218"/>
      <c r="Q457" s="218"/>
      <c r="R457" s="218"/>
      <c r="S457" s="218"/>
      <c r="T457" s="219"/>
      <c r="U457" s="198"/>
      <c r="V457" s="696"/>
      <c r="W457" s="263"/>
      <c r="X457" s="21">
        <v>3</v>
      </c>
      <c r="Y457" s="22" t="s">
        <v>110</v>
      </c>
      <c r="Z457" s="23" t="s">
        <v>110</v>
      </c>
      <c r="AA457" s="23" t="s">
        <v>110</v>
      </c>
      <c r="AB457" s="24"/>
      <c r="AC457" s="24"/>
      <c r="AD457" s="24"/>
      <c r="AE457" s="24"/>
      <c r="AF457" s="24"/>
      <c r="AG457" s="24"/>
      <c r="AH457" s="24"/>
      <c r="AI457" s="24"/>
      <c r="AJ457" s="25"/>
      <c r="AK457" s="299"/>
      <c r="AL457" s="200"/>
    </row>
    <row r="458" spans="2:38" x14ac:dyDescent="0.4">
      <c r="B458" s="714"/>
      <c r="C458" s="196"/>
      <c r="D458" s="299"/>
      <c r="E458" s="3"/>
      <c r="F458" s="696"/>
      <c r="G458" s="264"/>
      <c r="H458" s="21">
        <v>4</v>
      </c>
      <c r="I458" s="216" t="s">
        <v>61</v>
      </c>
      <c r="J458" s="216" t="s">
        <v>61</v>
      </c>
      <c r="K458" s="217" t="s">
        <v>168</v>
      </c>
      <c r="L458" s="217" t="s">
        <v>168</v>
      </c>
      <c r="M458" s="218"/>
      <c r="N458" s="218"/>
      <c r="O458" s="218"/>
      <c r="P458" s="218"/>
      <c r="Q458" s="218"/>
      <c r="R458" s="218"/>
      <c r="S458" s="218"/>
      <c r="T458" s="219"/>
      <c r="U458" s="198"/>
      <c r="V458" s="696"/>
      <c r="W458" s="264"/>
      <c r="X458" s="21">
        <v>4</v>
      </c>
      <c r="Y458" s="22" t="s">
        <v>80</v>
      </c>
      <c r="Z458" s="23" t="s">
        <v>110</v>
      </c>
      <c r="AA458" s="23" t="s">
        <v>110</v>
      </c>
      <c r="AB458" s="23" t="s">
        <v>110</v>
      </c>
      <c r="AC458" s="24"/>
      <c r="AD458" s="24"/>
      <c r="AE458" s="24"/>
      <c r="AF458" s="24"/>
      <c r="AG458" s="24"/>
      <c r="AH458" s="24"/>
      <c r="AI458" s="24"/>
      <c r="AJ458" s="25"/>
      <c r="AK458" s="299"/>
      <c r="AL458" s="200"/>
    </row>
    <row r="459" spans="2:38" x14ac:dyDescent="0.4">
      <c r="B459" s="714"/>
      <c r="C459" s="196"/>
      <c r="D459" s="299"/>
      <c r="E459" s="3"/>
      <c r="F459" s="696"/>
      <c r="G459" s="264"/>
      <c r="H459" s="21">
        <v>5</v>
      </c>
      <c r="I459" s="216" t="s">
        <v>61</v>
      </c>
      <c r="J459" s="216" t="s">
        <v>61</v>
      </c>
      <c r="K459" s="217" t="s">
        <v>168</v>
      </c>
      <c r="L459" s="217" t="s">
        <v>168</v>
      </c>
      <c r="M459" s="217" t="s">
        <v>168</v>
      </c>
      <c r="N459" s="218"/>
      <c r="O459" s="218"/>
      <c r="P459" s="218"/>
      <c r="Q459" s="218"/>
      <c r="R459" s="218"/>
      <c r="S459" s="218"/>
      <c r="T459" s="219"/>
      <c r="U459" s="198"/>
      <c r="V459" s="696"/>
      <c r="W459" s="264"/>
      <c r="X459" s="21">
        <v>5</v>
      </c>
      <c r="Y459" s="22" t="s">
        <v>80</v>
      </c>
      <c r="Z459" s="23" t="s">
        <v>80</v>
      </c>
      <c r="AA459" s="23" t="s">
        <v>110</v>
      </c>
      <c r="AB459" s="23" t="s">
        <v>110</v>
      </c>
      <c r="AC459" s="23" t="s">
        <v>110</v>
      </c>
      <c r="AD459" s="24"/>
      <c r="AF459" s="24"/>
      <c r="AG459" s="24"/>
      <c r="AH459" s="24"/>
      <c r="AI459" s="24"/>
      <c r="AJ459" s="25"/>
      <c r="AK459" s="299"/>
      <c r="AL459" s="200"/>
    </row>
    <row r="460" spans="2:38" x14ac:dyDescent="0.4">
      <c r="B460" s="714"/>
      <c r="C460" s="196"/>
      <c r="D460" s="299"/>
      <c r="E460" s="3"/>
      <c r="F460" s="696"/>
      <c r="G460" s="264" t="s">
        <v>37</v>
      </c>
      <c r="H460" s="21">
        <v>6</v>
      </c>
      <c r="I460" s="216" t="s">
        <v>61</v>
      </c>
      <c r="J460" s="216" t="s">
        <v>61</v>
      </c>
      <c r="K460" s="217" t="s">
        <v>168</v>
      </c>
      <c r="L460" s="217" t="s">
        <v>168</v>
      </c>
      <c r="M460" s="217" t="s">
        <v>168</v>
      </c>
      <c r="N460" s="217" t="s">
        <v>168</v>
      </c>
      <c r="O460" s="218"/>
      <c r="P460" s="218"/>
      <c r="Q460" s="218"/>
      <c r="R460" s="218"/>
      <c r="S460" s="218"/>
      <c r="T460" s="219"/>
      <c r="U460" s="198"/>
      <c r="V460" s="696"/>
      <c r="W460" s="264" t="s">
        <v>37</v>
      </c>
      <c r="X460" s="21">
        <v>6</v>
      </c>
      <c r="Y460" s="22" t="s">
        <v>80</v>
      </c>
      <c r="Z460" s="23" t="s">
        <v>80</v>
      </c>
      <c r="AA460" s="23" t="s">
        <v>80</v>
      </c>
      <c r="AB460" s="23" t="s">
        <v>110</v>
      </c>
      <c r="AC460" s="23" t="s">
        <v>110</v>
      </c>
      <c r="AD460" s="23" t="s">
        <v>110</v>
      </c>
      <c r="AE460" s="24"/>
      <c r="AF460" s="24"/>
      <c r="AG460" s="24"/>
      <c r="AH460" s="24"/>
      <c r="AI460" s="24"/>
      <c r="AJ460" s="25"/>
      <c r="AK460" s="299"/>
      <c r="AL460" s="200"/>
    </row>
    <row r="461" spans="2:38" x14ac:dyDescent="0.4">
      <c r="B461" s="714"/>
      <c r="C461" s="196"/>
      <c r="D461" s="299"/>
      <c r="E461" s="3"/>
      <c r="F461" s="696"/>
      <c r="G461" s="265" t="str">
        <f>J453</f>
        <v>-</v>
      </c>
      <c r="H461" s="21">
        <v>7</v>
      </c>
      <c r="I461" s="220" t="s">
        <v>36</v>
      </c>
      <c r="J461" s="216" t="s">
        <v>61</v>
      </c>
      <c r="K461" s="217" t="s">
        <v>168</v>
      </c>
      <c r="L461" s="217" t="s">
        <v>168</v>
      </c>
      <c r="M461" s="217" t="s">
        <v>168</v>
      </c>
      <c r="N461" s="217" t="s">
        <v>168</v>
      </c>
      <c r="O461" s="217" t="s">
        <v>168</v>
      </c>
      <c r="P461" s="218"/>
      <c r="Q461" s="218"/>
      <c r="R461" s="218"/>
      <c r="S461" s="218"/>
      <c r="T461" s="219"/>
      <c r="U461" s="198"/>
      <c r="V461" s="696"/>
      <c r="W461" s="265" t="str">
        <f>Z453</f>
        <v>-</v>
      </c>
      <c r="X461" s="21">
        <v>7</v>
      </c>
      <c r="Y461" s="22" t="s">
        <v>80</v>
      </c>
      <c r="Z461" s="23" t="s">
        <v>80</v>
      </c>
      <c r="AA461" s="23" t="s">
        <v>80</v>
      </c>
      <c r="AB461" s="23" t="s">
        <v>80</v>
      </c>
      <c r="AC461" s="23" t="s">
        <v>110</v>
      </c>
      <c r="AD461" s="23" t="s">
        <v>110</v>
      </c>
      <c r="AE461" s="23" t="s">
        <v>110</v>
      </c>
      <c r="AF461" s="24"/>
      <c r="AG461" s="24"/>
      <c r="AH461" s="24"/>
      <c r="AI461" s="24"/>
      <c r="AJ461" s="25"/>
      <c r="AK461" s="299"/>
      <c r="AL461" s="200"/>
    </row>
    <row r="462" spans="2:38" x14ac:dyDescent="0.4">
      <c r="B462" s="714"/>
      <c r="C462" s="196"/>
      <c r="D462" s="299"/>
      <c r="E462" s="3"/>
      <c r="F462" s="696"/>
      <c r="G462" s="264" t="s">
        <v>4</v>
      </c>
      <c r="H462" s="21">
        <v>8</v>
      </c>
      <c r="I462" s="220" t="s">
        <v>36</v>
      </c>
      <c r="J462" s="218" t="s">
        <v>36</v>
      </c>
      <c r="K462" s="217" t="s">
        <v>168</v>
      </c>
      <c r="L462" s="217" t="s">
        <v>168</v>
      </c>
      <c r="M462" s="217" t="s">
        <v>168</v>
      </c>
      <c r="N462" s="217" t="s">
        <v>168</v>
      </c>
      <c r="O462" s="217" t="s">
        <v>168</v>
      </c>
      <c r="P462" s="217" t="s">
        <v>168</v>
      </c>
      <c r="Q462" s="218"/>
      <c r="R462" s="218"/>
      <c r="S462" s="218"/>
      <c r="T462" s="219"/>
      <c r="U462" s="198"/>
      <c r="V462" s="696"/>
      <c r="W462" s="264" t="s">
        <v>4</v>
      </c>
      <c r="X462" s="21">
        <v>8</v>
      </c>
      <c r="Y462" s="22" t="s">
        <v>80</v>
      </c>
      <c r="Z462" s="24" t="s">
        <v>80</v>
      </c>
      <c r="AA462" s="23" t="s">
        <v>80</v>
      </c>
      <c r="AB462" s="23" t="s">
        <v>80</v>
      </c>
      <c r="AC462" s="23" t="s">
        <v>80</v>
      </c>
      <c r="AD462" s="23" t="s">
        <v>110</v>
      </c>
      <c r="AE462" s="23" t="s">
        <v>110</v>
      </c>
      <c r="AF462" s="23" t="s">
        <v>110</v>
      </c>
      <c r="AG462" s="24"/>
      <c r="AH462" s="24"/>
      <c r="AI462" s="24"/>
      <c r="AJ462" s="25"/>
      <c r="AK462" s="299"/>
      <c r="AL462" s="200"/>
    </row>
    <row r="463" spans="2:38" x14ac:dyDescent="0.4">
      <c r="B463" s="714"/>
      <c r="C463" s="196"/>
      <c r="D463" s="299"/>
      <c r="E463" s="3"/>
      <c r="F463" s="696"/>
      <c r="G463" s="264"/>
      <c r="H463" s="21">
        <v>9</v>
      </c>
      <c r="I463" s="220" t="s">
        <v>36</v>
      </c>
      <c r="J463" s="218" t="s">
        <v>36</v>
      </c>
      <c r="K463" s="218" t="s">
        <v>36</v>
      </c>
      <c r="L463" s="217" t="s">
        <v>168</v>
      </c>
      <c r="M463" s="217" t="s">
        <v>168</v>
      </c>
      <c r="N463" s="217" t="s">
        <v>168</v>
      </c>
      <c r="O463" s="217" t="s">
        <v>168</v>
      </c>
      <c r="P463" s="217" t="s">
        <v>168</v>
      </c>
      <c r="Q463" s="217" t="s">
        <v>168</v>
      </c>
      <c r="R463" s="218"/>
      <c r="S463" s="218"/>
      <c r="T463" s="219"/>
      <c r="U463" s="198"/>
      <c r="V463" s="696"/>
      <c r="W463" s="264"/>
      <c r="X463" s="21">
        <v>9</v>
      </c>
      <c r="Y463" s="22" t="s">
        <v>80</v>
      </c>
      <c r="Z463" s="24" t="s">
        <v>80</v>
      </c>
      <c r="AA463" s="24" t="s">
        <v>80</v>
      </c>
      <c r="AB463" s="23" t="s">
        <v>80</v>
      </c>
      <c r="AC463" s="23" t="s">
        <v>80</v>
      </c>
      <c r="AD463" s="23" t="s">
        <v>80</v>
      </c>
      <c r="AE463" s="23" t="s">
        <v>110</v>
      </c>
      <c r="AF463" s="23" t="s">
        <v>110</v>
      </c>
      <c r="AG463" s="23" t="s">
        <v>110</v>
      </c>
      <c r="AH463" s="24"/>
      <c r="AI463" s="24"/>
      <c r="AJ463" s="25"/>
      <c r="AK463" s="299"/>
      <c r="AL463" s="200"/>
    </row>
    <row r="464" spans="2:38" x14ac:dyDescent="0.4">
      <c r="B464" s="714"/>
      <c r="C464" s="196"/>
      <c r="D464" s="299"/>
      <c r="E464" s="3"/>
      <c r="F464" s="696"/>
      <c r="G464" s="264"/>
      <c r="H464" s="21">
        <v>10</v>
      </c>
      <c r="I464" s="220" t="s">
        <v>36</v>
      </c>
      <c r="J464" s="218" t="s">
        <v>36</v>
      </c>
      <c r="K464" s="218" t="s">
        <v>36</v>
      </c>
      <c r="L464" s="218" t="s">
        <v>36</v>
      </c>
      <c r="M464" s="217" t="s">
        <v>168</v>
      </c>
      <c r="N464" s="217" t="s">
        <v>168</v>
      </c>
      <c r="O464" s="217" t="s">
        <v>168</v>
      </c>
      <c r="P464" s="217" t="s">
        <v>168</v>
      </c>
      <c r="Q464" s="217" t="s">
        <v>168</v>
      </c>
      <c r="R464" s="217" t="s">
        <v>168</v>
      </c>
      <c r="S464" s="218"/>
      <c r="T464" s="219"/>
      <c r="U464" s="198"/>
      <c r="V464" s="696"/>
      <c r="W464" s="264"/>
      <c r="X464" s="21">
        <v>10</v>
      </c>
      <c r="Y464" s="22" t="s">
        <v>80</v>
      </c>
      <c r="Z464" s="24" t="s">
        <v>80</v>
      </c>
      <c r="AA464" s="24" t="s">
        <v>80</v>
      </c>
      <c r="AB464" s="24" t="s">
        <v>80</v>
      </c>
      <c r="AC464" s="23" t="s">
        <v>80</v>
      </c>
      <c r="AD464" s="23" t="s">
        <v>80</v>
      </c>
      <c r="AE464" s="23" t="s">
        <v>80</v>
      </c>
      <c r="AF464" s="23" t="s">
        <v>110</v>
      </c>
      <c r="AG464" s="23" t="s">
        <v>110</v>
      </c>
      <c r="AH464" s="23" t="s">
        <v>110</v>
      </c>
      <c r="AI464" s="24"/>
      <c r="AJ464" s="25"/>
      <c r="AK464" s="299"/>
      <c r="AL464" s="200"/>
    </row>
    <row r="465" spans="2:38" x14ac:dyDescent="0.4">
      <c r="B465" s="714"/>
      <c r="C465" s="196"/>
      <c r="D465" s="299"/>
      <c r="E465" s="3"/>
      <c r="F465" s="696"/>
      <c r="G465" s="264"/>
      <c r="H465" s="21">
        <v>11</v>
      </c>
      <c r="I465" s="220" t="s">
        <v>36</v>
      </c>
      <c r="J465" s="218" t="s">
        <v>36</v>
      </c>
      <c r="K465" s="218" t="s">
        <v>36</v>
      </c>
      <c r="L465" s="218" t="s">
        <v>36</v>
      </c>
      <c r="M465" s="218" t="s">
        <v>36</v>
      </c>
      <c r="N465" s="217" t="s">
        <v>168</v>
      </c>
      <c r="O465" s="217" t="s">
        <v>168</v>
      </c>
      <c r="P465" s="217" t="s">
        <v>168</v>
      </c>
      <c r="Q465" s="217" t="s">
        <v>168</v>
      </c>
      <c r="R465" s="217" t="s">
        <v>168</v>
      </c>
      <c r="S465" s="217" t="s">
        <v>168</v>
      </c>
      <c r="T465" s="219"/>
      <c r="U465" s="198"/>
      <c r="V465" s="696"/>
      <c r="W465" s="264"/>
      <c r="X465" s="21">
        <v>11</v>
      </c>
      <c r="Y465" s="22" t="s">
        <v>80</v>
      </c>
      <c r="Z465" s="24" t="s">
        <v>80</v>
      </c>
      <c r="AA465" s="24" t="s">
        <v>80</v>
      </c>
      <c r="AB465" s="24" t="s">
        <v>80</v>
      </c>
      <c r="AC465" s="24" t="s">
        <v>80</v>
      </c>
      <c r="AD465" s="24" t="s">
        <v>80</v>
      </c>
      <c r="AE465" s="24" t="s">
        <v>80</v>
      </c>
      <c r="AF465" s="24" t="s">
        <v>80</v>
      </c>
      <c r="AG465" s="23" t="s">
        <v>110</v>
      </c>
      <c r="AH465" s="23" t="s">
        <v>110</v>
      </c>
      <c r="AI465" s="23" t="s">
        <v>110</v>
      </c>
      <c r="AJ465" s="25"/>
      <c r="AK465" s="299"/>
      <c r="AL465" s="200"/>
    </row>
    <row r="466" spans="2:38" ht="25.5" thickBot="1" x14ac:dyDescent="0.45">
      <c r="B466" s="714"/>
      <c r="C466" s="196"/>
      <c r="D466" s="299"/>
      <c r="E466" s="3"/>
      <c r="F466" s="696"/>
      <c r="G466" s="266"/>
      <c r="H466" s="15">
        <v>12</v>
      </c>
      <c r="I466" s="221" t="s">
        <v>36</v>
      </c>
      <c r="J466" s="222" t="s">
        <v>36</v>
      </c>
      <c r="K466" s="222" t="s">
        <v>36</v>
      </c>
      <c r="L466" s="222" t="s">
        <v>36</v>
      </c>
      <c r="M466" s="222" t="s">
        <v>36</v>
      </c>
      <c r="N466" s="222" t="s">
        <v>36</v>
      </c>
      <c r="O466" s="223" t="s">
        <v>168</v>
      </c>
      <c r="P466" s="223" t="s">
        <v>168</v>
      </c>
      <c r="Q466" s="223" t="s">
        <v>168</v>
      </c>
      <c r="R466" s="223" t="s">
        <v>168</v>
      </c>
      <c r="S466" s="223" t="s">
        <v>168</v>
      </c>
      <c r="T466" s="224" t="s">
        <v>168</v>
      </c>
      <c r="U466" s="198"/>
      <c r="V466" s="696"/>
      <c r="W466" s="266"/>
      <c r="X466" s="15">
        <v>12</v>
      </c>
      <c r="Y466" s="22" t="s">
        <v>80</v>
      </c>
      <c r="Z466" s="28" t="s">
        <v>80</v>
      </c>
      <c r="AA466" s="28" t="s">
        <v>80</v>
      </c>
      <c r="AB466" s="28" t="s">
        <v>80</v>
      </c>
      <c r="AC466" s="28" t="s">
        <v>80</v>
      </c>
      <c r="AD466" s="28" t="s">
        <v>80</v>
      </c>
      <c r="AE466" s="29" t="s">
        <v>80</v>
      </c>
      <c r="AF466" s="29" t="s">
        <v>80</v>
      </c>
      <c r="AG466" s="29" t="s">
        <v>80</v>
      </c>
      <c r="AH466" s="29" t="s">
        <v>110</v>
      </c>
      <c r="AI466" s="29" t="s">
        <v>110</v>
      </c>
      <c r="AJ466" s="30" t="s">
        <v>110</v>
      </c>
      <c r="AK466" s="299"/>
      <c r="AL466" s="200"/>
    </row>
    <row r="467" spans="2:38" x14ac:dyDescent="0.4">
      <c r="B467" s="714"/>
      <c r="C467" s="196"/>
      <c r="D467" s="299"/>
      <c r="E467" s="3"/>
      <c r="F467" s="696"/>
      <c r="G467" s="267"/>
      <c r="H467" s="70">
        <v>1</v>
      </c>
      <c r="I467" s="225" t="s">
        <v>35</v>
      </c>
      <c r="J467" s="214" t="s">
        <v>36</v>
      </c>
      <c r="K467" s="214" t="s">
        <v>36</v>
      </c>
      <c r="L467" s="214" t="s">
        <v>36</v>
      </c>
      <c r="M467" s="214" t="s">
        <v>36</v>
      </c>
      <c r="N467" s="214" t="s">
        <v>36</v>
      </c>
      <c r="O467" s="214" t="s">
        <v>36</v>
      </c>
      <c r="P467" s="226" t="s">
        <v>168</v>
      </c>
      <c r="Q467" s="226" t="s">
        <v>168</v>
      </c>
      <c r="R467" s="226" t="s">
        <v>168</v>
      </c>
      <c r="S467" s="226" t="s">
        <v>168</v>
      </c>
      <c r="T467" s="227" t="s">
        <v>168</v>
      </c>
      <c r="U467" s="198"/>
      <c r="V467" s="696"/>
      <c r="W467" s="267"/>
      <c r="X467" s="16">
        <v>1</v>
      </c>
      <c r="Y467" s="65" t="s">
        <v>80</v>
      </c>
      <c r="Z467" s="18" t="s">
        <v>80</v>
      </c>
      <c r="AA467" s="18" t="s">
        <v>80</v>
      </c>
      <c r="AB467" s="18" t="s">
        <v>80</v>
      </c>
      <c r="AC467" s="18" t="s">
        <v>80</v>
      </c>
      <c r="AD467" s="18" t="s">
        <v>80</v>
      </c>
      <c r="AE467" s="18" t="s">
        <v>80</v>
      </c>
      <c r="AF467" s="32" t="s">
        <v>80</v>
      </c>
      <c r="AG467" s="32" t="s">
        <v>80</v>
      </c>
      <c r="AH467" s="32" t="s">
        <v>80</v>
      </c>
      <c r="AI467" s="32" t="s">
        <v>110</v>
      </c>
      <c r="AJ467" s="33" t="s">
        <v>110</v>
      </c>
      <c r="AK467" s="299"/>
      <c r="AL467" s="200"/>
    </row>
    <row r="468" spans="2:38" x14ac:dyDescent="0.4">
      <c r="B468" s="714"/>
      <c r="C468" s="196"/>
      <c r="D468" s="299"/>
      <c r="E468" s="3"/>
      <c r="F468" s="696"/>
      <c r="G468" s="263"/>
      <c r="H468" s="21">
        <v>2</v>
      </c>
      <c r="I468" s="220" t="s">
        <v>35</v>
      </c>
      <c r="J468" s="218" t="s">
        <v>35</v>
      </c>
      <c r="K468" s="218" t="s">
        <v>36</v>
      </c>
      <c r="L468" s="218" t="s">
        <v>36</v>
      </c>
      <c r="M468" s="218" t="s">
        <v>36</v>
      </c>
      <c r="N468" s="218" t="s">
        <v>36</v>
      </c>
      <c r="O468" s="218" t="s">
        <v>36</v>
      </c>
      <c r="P468" s="218" t="s">
        <v>36</v>
      </c>
      <c r="Q468" s="217" t="s">
        <v>168</v>
      </c>
      <c r="R468" s="217" t="s">
        <v>168</v>
      </c>
      <c r="S468" s="217" t="s">
        <v>168</v>
      </c>
      <c r="T468" s="228" t="s">
        <v>168</v>
      </c>
      <c r="U468" s="198"/>
      <c r="V468" s="696"/>
      <c r="W468" s="263"/>
      <c r="X468" s="21">
        <v>2</v>
      </c>
      <c r="Y468" s="67" t="s">
        <v>80</v>
      </c>
      <c r="Z468" s="24" t="s">
        <v>80</v>
      </c>
      <c r="AA468" s="24" t="s">
        <v>80</v>
      </c>
      <c r="AB468" s="24" t="s">
        <v>80</v>
      </c>
      <c r="AC468" s="24" t="s">
        <v>80</v>
      </c>
      <c r="AD468" s="24" t="s">
        <v>80</v>
      </c>
      <c r="AE468" s="24" t="s">
        <v>80</v>
      </c>
      <c r="AF468" s="24" t="s">
        <v>80</v>
      </c>
      <c r="AG468" s="24" t="s">
        <v>80</v>
      </c>
      <c r="AH468" s="23" t="s">
        <v>80</v>
      </c>
      <c r="AI468" s="23" t="s">
        <v>80</v>
      </c>
      <c r="AJ468" s="34" t="s">
        <v>110</v>
      </c>
      <c r="AK468" s="299"/>
      <c r="AL468" s="200"/>
    </row>
    <row r="469" spans="2:38" x14ac:dyDescent="0.4">
      <c r="B469" s="714"/>
      <c r="C469" s="196"/>
      <c r="D469" s="299"/>
      <c r="E469" s="3"/>
      <c r="F469" s="696"/>
      <c r="G469" s="263"/>
      <c r="H469" s="21">
        <v>3</v>
      </c>
      <c r="I469" s="220" t="s">
        <v>35</v>
      </c>
      <c r="J469" s="218" t="s">
        <v>35</v>
      </c>
      <c r="K469" s="218" t="s">
        <v>35</v>
      </c>
      <c r="L469" s="218" t="s">
        <v>36</v>
      </c>
      <c r="M469" s="218" t="s">
        <v>36</v>
      </c>
      <c r="N469" s="218" t="s">
        <v>36</v>
      </c>
      <c r="O469" s="218" t="s">
        <v>36</v>
      </c>
      <c r="P469" s="218" t="s">
        <v>36</v>
      </c>
      <c r="Q469" s="218" t="s">
        <v>36</v>
      </c>
      <c r="R469" s="217" t="s">
        <v>168</v>
      </c>
      <c r="S469" s="217" t="s">
        <v>168</v>
      </c>
      <c r="T469" s="228" t="s">
        <v>168</v>
      </c>
      <c r="U469" s="198"/>
      <c r="V469" s="696"/>
      <c r="W469" s="263"/>
      <c r="X469" s="21">
        <v>3</v>
      </c>
      <c r="Y469" s="66" t="s">
        <v>80</v>
      </c>
      <c r="Z469" s="24" t="s">
        <v>80</v>
      </c>
      <c r="AA469" s="24" t="s">
        <v>80</v>
      </c>
      <c r="AB469" s="24" t="s">
        <v>80</v>
      </c>
      <c r="AC469" s="24" t="s">
        <v>80</v>
      </c>
      <c r="AD469" s="24" t="s">
        <v>80</v>
      </c>
      <c r="AE469" s="24" t="s">
        <v>80</v>
      </c>
      <c r="AF469" s="24" t="s">
        <v>80</v>
      </c>
      <c r="AG469" s="24" t="s">
        <v>80</v>
      </c>
      <c r="AH469" s="23" t="s">
        <v>80</v>
      </c>
      <c r="AI469" s="23" t="s">
        <v>80</v>
      </c>
      <c r="AJ469" s="34" t="s">
        <v>80</v>
      </c>
      <c r="AK469" s="299"/>
      <c r="AL469" s="200"/>
    </row>
    <row r="470" spans="2:38" x14ac:dyDescent="0.4">
      <c r="B470" s="714"/>
      <c r="C470" s="196"/>
      <c r="D470" s="299"/>
      <c r="E470" s="3"/>
      <c r="F470" s="696"/>
      <c r="G470" s="264"/>
      <c r="H470" s="21">
        <v>4</v>
      </c>
      <c r="I470" s="220"/>
      <c r="J470" s="218"/>
      <c r="K470" s="218"/>
      <c r="L470" s="218"/>
      <c r="M470" s="218" t="s">
        <v>36</v>
      </c>
      <c r="N470" s="218" t="s">
        <v>36</v>
      </c>
      <c r="O470" s="218" t="s">
        <v>36</v>
      </c>
      <c r="P470" s="218" t="s">
        <v>36</v>
      </c>
      <c r="Q470" s="218" t="s">
        <v>36</v>
      </c>
      <c r="R470" s="218" t="s">
        <v>36</v>
      </c>
      <c r="S470" s="217" t="s">
        <v>168</v>
      </c>
      <c r="T470" s="228" t="s">
        <v>168</v>
      </c>
      <c r="U470" s="198"/>
      <c r="V470" s="696"/>
      <c r="W470" s="264"/>
      <c r="X470" s="21">
        <v>4</v>
      </c>
      <c r="Y470" s="26"/>
      <c r="Z470" s="24"/>
      <c r="AA470" s="24"/>
      <c r="AB470" s="24"/>
      <c r="AC470" s="24" t="s">
        <v>80</v>
      </c>
      <c r="AD470" s="24" t="s">
        <v>80</v>
      </c>
      <c r="AE470" s="24" t="s">
        <v>80</v>
      </c>
      <c r="AF470" s="24" t="s">
        <v>80</v>
      </c>
      <c r="AG470" s="24" t="s">
        <v>80</v>
      </c>
      <c r="AH470" s="24" t="s">
        <v>80</v>
      </c>
      <c r="AI470" s="24" t="s">
        <v>80</v>
      </c>
      <c r="AJ470" s="34" t="s">
        <v>80</v>
      </c>
      <c r="AK470" s="299"/>
      <c r="AL470" s="200"/>
    </row>
    <row r="471" spans="2:38" x14ac:dyDescent="0.4">
      <c r="B471" s="714"/>
      <c r="C471" s="196"/>
      <c r="D471" s="299"/>
      <c r="E471" s="3"/>
      <c r="F471" s="696"/>
      <c r="G471" s="264" t="s">
        <v>37</v>
      </c>
      <c r="H471" s="21">
        <v>5</v>
      </c>
      <c r="I471" s="220"/>
      <c r="J471" s="218"/>
      <c r="K471" s="218"/>
      <c r="L471" s="218"/>
      <c r="M471" s="218" t="s">
        <v>35</v>
      </c>
      <c r="N471" s="218" t="s">
        <v>36</v>
      </c>
      <c r="O471" s="218" t="s">
        <v>36</v>
      </c>
      <c r="P471" s="218" t="s">
        <v>36</v>
      </c>
      <c r="Q471" s="218" t="s">
        <v>36</v>
      </c>
      <c r="R471" s="218" t="s">
        <v>36</v>
      </c>
      <c r="S471" s="218" t="s">
        <v>36</v>
      </c>
      <c r="T471" s="228" t="s">
        <v>168</v>
      </c>
      <c r="U471" s="198"/>
      <c r="V471" s="696"/>
      <c r="W471" s="264" t="s">
        <v>37</v>
      </c>
      <c r="X471" s="21">
        <v>5</v>
      </c>
      <c r="Y471" s="26"/>
      <c r="Z471" s="24"/>
      <c r="AA471" s="24"/>
      <c r="AB471" s="24"/>
      <c r="AC471" s="24" t="s">
        <v>80</v>
      </c>
      <c r="AD471" s="24" t="s">
        <v>80</v>
      </c>
      <c r="AE471" s="24" t="s">
        <v>80</v>
      </c>
      <c r="AF471" s="24" t="s">
        <v>80</v>
      </c>
      <c r="AG471" s="24" t="s">
        <v>80</v>
      </c>
      <c r="AH471" s="24" t="s">
        <v>80</v>
      </c>
      <c r="AI471" s="24" t="s">
        <v>80</v>
      </c>
      <c r="AJ471" s="25" t="s">
        <v>80</v>
      </c>
      <c r="AK471" s="299"/>
      <c r="AL471" s="200"/>
    </row>
    <row r="472" spans="2:38" x14ac:dyDescent="0.4">
      <c r="B472" s="714"/>
      <c r="C472" s="196"/>
      <c r="D472" s="299"/>
      <c r="E472" s="3"/>
      <c r="F472" s="696"/>
      <c r="G472" s="264" t="str">
        <f>IF(G461="-","-",G461+1)</f>
        <v>-</v>
      </c>
      <c r="H472" s="21">
        <v>6</v>
      </c>
      <c r="I472" s="220"/>
      <c r="J472" s="218"/>
      <c r="K472" s="218"/>
      <c r="L472" s="218"/>
      <c r="M472" s="218" t="s">
        <v>35</v>
      </c>
      <c r="N472" s="218" t="s">
        <v>35</v>
      </c>
      <c r="O472" s="218" t="s">
        <v>36</v>
      </c>
      <c r="P472" s="218" t="s">
        <v>36</v>
      </c>
      <c r="Q472" s="218" t="s">
        <v>36</v>
      </c>
      <c r="R472" s="218" t="s">
        <v>36</v>
      </c>
      <c r="S472" s="218" t="s">
        <v>36</v>
      </c>
      <c r="T472" s="294" t="s">
        <v>36</v>
      </c>
      <c r="U472" s="198"/>
      <c r="V472" s="696"/>
      <c r="W472" s="264" t="str">
        <f>IF(W461="-","-",W461+1)</f>
        <v>-</v>
      </c>
      <c r="X472" s="21">
        <v>6</v>
      </c>
      <c r="Y472" s="26"/>
      <c r="Z472" s="24"/>
      <c r="AA472" s="24"/>
      <c r="AB472" s="24"/>
      <c r="AC472" s="24" t="s">
        <v>80</v>
      </c>
      <c r="AD472" s="24" t="s">
        <v>80</v>
      </c>
      <c r="AE472" s="24" t="s">
        <v>80</v>
      </c>
      <c r="AF472" s="24" t="s">
        <v>80</v>
      </c>
      <c r="AG472" s="24" t="s">
        <v>80</v>
      </c>
      <c r="AH472" s="24" t="s">
        <v>80</v>
      </c>
      <c r="AI472" s="24" t="s">
        <v>80</v>
      </c>
      <c r="AJ472" s="25" t="s">
        <v>80</v>
      </c>
      <c r="AK472" s="299"/>
      <c r="AL472" s="200"/>
    </row>
    <row r="473" spans="2:38" x14ac:dyDescent="0.4">
      <c r="B473" s="714"/>
      <c r="C473" s="196"/>
      <c r="D473" s="299"/>
      <c r="E473" s="3"/>
      <c r="F473" s="696"/>
      <c r="G473" s="264" t="s">
        <v>4</v>
      </c>
      <c r="H473" s="21">
        <v>7</v>
      </c>
      <c r="I473" s="220"/>
      <c r="J473" s="218"/>
      <c r="K473" s="218"/>
      <c r="L473" s="218"/>
      <c r="M473" s="218" t="s">
        <v>35</v>
      </c>
      <c r="N473" s="218" t="s">
        <v>35</v>
      </c>
      <c r="O473" s="218" t="s">
        <v>35</v>
      </c>
      <c r="P473" s="218" t="s">
        <v>36</v>
      </c>
      <c r="Q473" s="218" t="s">
        <v>36</v>
      </c>
      <c r="R473" s="218" t="s">
        <v>36</v>
      </c>
      <c r="S473" s="218" t="s">
        <v>36</v>
      </c>
      <c r="T473" s="219" t="s">
        <v>36</v>
      </c>
      <c r="U473" s="198"/>
      <c r="V473" s="696"/>
      <c r="W473" s="264" t="s">
        <v>4</v>
      </c>
      <c r="X473" s="21">
        <v>7</v>
      </c>
      <c r="Y473" s="26"/>
      <c r="Z473" s="24"/>
      <c r="AA473" s="24"/>
      <c r="AB473" s="24"/>
      <c r="AC473" s="24" t="s">
        <v>80</v>
      </c>
      <c r="AD473" s="24" t="s">
        <v>80</v>
      </c>
      <c r="AE473" s="24" t="s">
        <v>80</v>
      </c>
      <c r="AF473" s="24" t="s">
        <v>80</v>
      </c>
      <c r="AG473" s="24" t="s">
        <v>80</v>
      </c>
      <c r="AH473" s="24" t="s">
        <v>80</v>
      </c>
      <c r="AI473" s="24" t="s">
        <v>80</v>
      </c>
      <c r="AJ473" s="25" t="s">
        <v>80</v>
      </c>
      <c r="AK473" s="299"/>
      <c r="AL473" s="200"/>
    </row>
    <row r="474" spans="2:38" x14ac:dyDescent="0.4">
      <c r="B474" s="714"/>
      <c r="C474" s="196"/>
      <c r="D474" s="299"/>
      <c r="E474" s="3"/>
      <c r="F474" s="696"/>
      <c r="G474" s="264"/>
      <c r="H474" s="21">
        <v>8</v>
      </c>
      <c r="I474" s="220"/>
      <c r="J474" s="218"/>
      <c r="K474" s="218"/>
      <c r="L474" s="218"/>
      <c r="M474" s="218" t="s">
        <v>35</v>
      </c>
      <c r="N474" s="218" t="s">
        <v>35</v>
      </c>
      <c r="O474" s="218" t="s">
        <v>35</v>
      </c>
      <c r="P474" s="218" t="s">
        <v>35</v>
      </c>
      <c r="Q474" s="218" t="s">
        <v>36</v>
      </c>
      <c r="R474" s="218" t="s">
        <v>36</v>
      </c>
      <c r="S474" s="218" t="s">
        <v>36</v>
      </c>
      <c r="T474" s="219" t="s">
        <v>36</v>
      </c>
      <c r="U474" s="198"/>
      <c r="V474" s="696"/>
      <c r="W474" s="264"/>
      <c r="X474" s="21">
        <v>8</v>
      </c>
      <c r="Y474" s="26"/>
      <c r="Z474" s="24"/>
      <c r="AA474" s="24"/>
      <c r="AB474" s="24"/>
      <c r="AC474" s="24" t="s">
        <v>80</v>
      </c>
      <c r="AD474" s="24" t="s">
        <v>80</v>
      </c>
      <c r="AE474" s="24" t="s">
        <v>80</v>
      </c>
      <c r="AF474" s="24" t="s">
        <v>80</v>
      </c>
      <c r="AG474" s="24" t="s">
        <v>80</v>
      </c>
      <c r="AH474" s="24" t="s">
        <v>80</v>
      </c>
      <c r="AI474" s="24" t="s">
        <v>80</v>
      </c>
      <c r="AJ474" s="25" t="s">
        <v>80</v>
      </c>
      <c r="AK474" s="299"/>
      <c r="AL474" s="200"/>
    </row>
    <row r="475" spans="2:38" x14ac:dyDescent="0.4">
      <c r="B475" s="714"/>
      <c r="C475" s="196"/>
      <c r="D475" s="299"/>
      <c r="E475" s="3"/>
      <c r="F475" s="696"/>
      <c r="G475" s="264"/>
      <c r="H475" s="21">
        <v>9</v>
      </c>
      <c r="I475" s="220"/>
      <c r="J475" s="218"/>
      <c r="K475" s="218"/>
      <c r="L475" s="218"/>
      <c r="M475" s="218" t="s">
        <v>35</v>
      </c>
      <c r="N475" s="218" t="s">
        <v>35</v>
      </c>
      <c r="O475" s="218" t="s">
        <v>35</v>
      </c>
      <c r="P475" s="218" t="s">
        <v>35</v>
      </c>
      <c r="Q475" s="218" t="s">
        <v>35</v>
      </c>
      <c r="R475" s="218" t="s">
        <v>36</v>
      </c>
      <c r="S475" s="218" t="s">
        <v>36</v>
      </c>
      <c r="T475" s="219" t="s">
        <v>36</v>
      </c>
      <c r="U475" s="198"/>
      <c r="V475" s="696"/>
      <c r="W475" s="264"/>
      <c r="X475" s="21">
        <v>9</v>
      </c>
      <c r="Y475" s="26"/>
      <c r="Z475" s="24"/>
      <c r="AA475" s="24"/>
      <c r="AB475" s="24"/>
      <c r="AC475" s="24" t="s">
        <v>80</v>
      </c>
      <c r="AD475" s="24" t="s">
        <v>80</v>
      </c>
      <c r="AE475" s="24" t="s">
        <v>80</v>
      </c>
      <c r="AF475" s="24" t="s">
        <v>80</v>
      </c>
      <c r="AG475" s="24" t="s">
        <v>80</v>
      </c>
      <c r="AH475" s="24" t="s">
        <v>80</v>
      </c>
      <c r="AI475" s="24" t="s">
        <v>80</v>
      </c>
      <c r="AJ475" s="25" t="s">
        <v>80</v>
      </c>
      <c r="AK475" s="299"/>
      <c r="AL475" s="200"/>
    </row>
    <row r="476" spans="2:38" x14ac:dyDescent="0.4">
      <c r="B476" s="714"/>
      <c r="C476" s="196"/>
      <c r="D476" s="299"/>
      <c r="E476" s="3"/>
      <c r="F476" s="696"/>
      <c r="G476" s="264"/>
      <c r="H476" s="21">
        <v>10</v>
      </c>
      <c r="I476" s="220"/>
      <c r="J476" s="218"/>
      <c r="K476" s="218"/>
      <c r="L476" s="218"/>
      <c r="M476" s="218" t="s">
        <v>35</v>
      </c>
      <c r="N476" s="218" t="s">
        <v>35</v>
      </c>
      <c r="O476" s="218" t="s">
        <v>35</v>
      </c>
      <c r="P476" s="218" t="s">
        <v>35</v>
      </c>
      <c r="Q476" s="218" t="s">
        <v>35</v>
      </c>
      <c r="R476" s="218" t="s">
        <v>35</v>
      </c>
      <c r="S476" s="218" t="s">
        <v>36</v>
      </c>
      <c r="T476" s="219" t="s">
        <v>36</v>
      </c>
      <c r="U476" s="198"/>
      <c r="V476" s="696"/>
      <c r="W476" s="264"/>
      <c r="X476" s="21">
        <v>10</v>
      </c>
      <c r="Y476" s="26"/>
      <c r="Z476" s="24"/>
      <c r="AA476" s="24"/>
      <c r="AB476" s="24"/>
      <c r="AC476" s="24" t="s">
        <v>80</v>
      </c>
      <c r="AD476" s="24" t="s">
        <v>80</v>
      </c>
      <c r="AE476" s="24" t="s">
        <v>80</v>
      </c>
      <c r="AF476" s="24" t="s">
        <v>80</v>
      </c>
      <c r="AG476" s="24" t="s">
        <v>80</v>
      </c>
      <c r="AH476" s="24" t="s">
        <v>80</v>
      </c>
      <c r="AI476" s="24" t="s">
        <v>80</v>
      </c>
      <c r="AJ476" s="25" t="s">
        <v>80</v>
      </c>
      <c r="AK476" s="299"/>
      <c r="AL476" s="200"/>
    </row>
    <row r="477" spans="2:38" x14ac:dyDescent="0.4">
      <c r="B477" s="714"/>
      <c r="C477" s="196"/>
      <c r="D477" s="299"/>
      <c r="E477" s="3"/>
      <c r="F477" s="696"/>
      <c r="G477" s="264"/>
      <c r="H477" s="21">
        <v>11</v>
      </c>
      <c r="I477" s="220"/>
      <c r="J477" s="218"/>
      <c r="K477" s="218"/>
      <c r="L477" s="218"/>
      <c r="M477" s="218" t="s">
        <v>35</v>
      </c>
      <c r="N477" s="218" t="s">
        <v>35</v>
      </c>
      <c r="O477" s="218" t="s">
        <v>35</v>
      </c>
      <c r="P477" s="218" t="s">
        <v>35</v>
      </c>
      <c r="Q477" s="218" t="s">
        <v>35</v>
      </c>
      <c r="R477" s="218" t="s">
        <v>35</v>
      </c>
      <c r="S477" s="218" t="s">
        <v>35</v>
      </c>
      <c r="T477" s="219" t="s">
        <v>36</v>
      </c>
      <c r="U477" s="198"/>
      <c r="V477" s="696"/>
      <c r="W477" s="264"/>
      <c r="X477" s="21">
        <v>11</v>
      </c>
      <c r="Y477" s="26"/>
      <c r="Z477" s="24"/>
      <c r="AA477" s="24"/>
      <c r="AB477" s="24"/>
      <c r="AC477" s="24" t="s">
        <v>80</v>
      </c>
      <c r="AD477" s="24" t="s">
        <v>80</v>
      </c>
      <c r="AE477" s="24" t="s">
        <v>80</v>
      </c>
      <c r="AF477" s="24" t="s">
        <v>80</v>
      </c>
      <c r="AG477" s="24" t="s">
        <v>80</v>
      </c>
      <c r="AH477" s="24" t="s">
        <v>80</v>
      </c>
      <c r="AI477" s="24" t="s">
        <v>80</v>
      </c>
      <c r="AJ477" s="25" t="s">
        <v>80</v>
      </c>
      <c r="AK477" s="299"/>
      <c r="AL477" s="200"/>
    </row>
    <row r="478" spans="2:38" ht="25.5" thickBot="1" x14ac:dyDescent="0.45">
      <c r="B478" s="714"/>
      <c r="C478" s="196"/>
      <c r="D478" s="299"/>
      <c r="E478" s="3"/>
      <c r="F478" s="696"/>
      <c r="G478" s="266"/>
      <c r="H478" s="15">
        <v>12</v>
      </c>
      <c r="I478" s="221"/>
      <c r="J478" s="222"/>
      <c r="K478" s="222"/>
      <c r="L478" s="222"/>
      <c r="M478" s="222" t="s">
        <v>35</v>
      </c>
      <c r="N478" s="222" t="s">
        <v>35</v>
      </c>
      <c r="O478" s="222" t="s">
        <v>35</v>
      </c>
      <c r="P478" s="222" t="s">
        <v>35</v>
      </c>
      <c r="Q478" s="222" t="s">
        <v>35</v>
      </c>
      <c r="R478" s="222" t="s">
        <v>35</v>
      </c>
      <c r="S478" s="222" t="s">
        <v>35</v>
      </c>
      <c r="T478" s="229" t="s">
        <v>35</v>
      </c>
      <c r="U478" s="198"/>
      <c r="V478" s="696"/>
      <c r="W478" s="266"/>
      <c r="X478" s="15">
        <v>12</v>
      </c>
      <c r="Y478" s="27"/>
      <c r="Z478" s="28"/>
      <c r="AA478" s="28"/>
      <c r="AB478" s="28"/>
      <c r="AC478" s="28" t="s">
        <v>80</v>
      </c>
      <c r="AD478" s="28" t="s">
        <v>80</v>
      </c>
      <c r="AE478" s="28" t="s">
        <v>80</v>
      </c>
      <c r="AF478" s="28" t="s">
        <v>80</v>
      </c>
      <c r="AG478" s="28" t="s">
        <v>80</v>
      </c>
      <c r="AH478" s="28" t="s">
        <v>80</v>
      </c>
      <c r="AI478" s="28" t="s">
        <v>80</v>
      </c>
      <c r="AJ478" s="35" t="s">
        <v>80</v>
      </c>
      <c r="AK478" s="299"/>
      <c r="AL478" s="200"/>
    </row>
    <row r="479" spans="2:38" x14ac:dyDescent="0.4">
      <c r="B479" s="714"/>
      <c r="C479" s="196"/>
      <c r="D479" s="299"/>
      <c r="E479" s="3"/>
      <c r="F479" s="696"/>
      <c r="G479" s="267" t="s">
        <v>37</v>
      </c>
      <c r="H479" s="16">
        <v>1</v>
      </c>
      <c r="I479" s="225"/>
      <c r="J479" s="214"/>
      <c r="K479" s="214"/>
      <c r="L479" s="214"/>
      <c r="M479" s="214" t="s">
        <v>35</v>
      </c>
      <c r="N479" s="214" t="s">
        <v>35</v>
      </c>
      <c r="O479" s="214" t="s">
        <v>35</v>
      </c>
      <c r="P479" s="214" t="s">
        <v>35</v>
      </c>
      <c r="Q479" s="214" t="s">
        <v>35</v>
      </c>
      <c r="R479" s="214" t="s">
        <v>35</v>
      </c>
      <c r="S479" s="214" t="s">
        <v>35</v>
      </c>
      <c r="T479" s="215" t="s">
        <v>35</v>
      </c>
      <c r="U479" s="198"/>
      <c r="V479" s="696"/>
      <c r="W479" s="267" t="s">
        <v>37</v>
      </c>
      <c r="X479" s="16">
        <v>1</v>
      </c>
      <c r="Y479" s="31"/>
      <c r="Z479" s="18"/>
      <c r="AA479" s="18"/>
      <c r="AB479" s="18"/>
      <c r="AC479" s="18" t="s">
        <v>80</v>
      </c>
      <c r="AD479" s="18" t="s">
        <v>80</v>
      </c>
      <c r="AE479" s="18" t="s">
        <v>80</v>
      </c>
      <c r="AF479" s="18" t="s">
        <v>80</v>
      </c>
      <c r="AG479" s="18" t="s">
        <v>80</v>
      </c>
      <c r="AH479" s="18" t="s">
        <v>80</v>
      </c>
      <c r="AI479" s="18" t="s">
        <v>80</v>
      </c>
      <c r="AJ479" s="19" t="s">
        <v>80</v>
      </c>
      <c r="AK479" s="299"/>
      <c r="AL479" s="200"/>
    </row>
    <row r="480" spans="2:38" x14ac:dyDescent="0.4">
      <c r="B480" s="714"/>
      <c r="C480" s="196"/>
      <c r="D480" s="299"/>
      <c r="E480" s="3"/>
      <c r="F480" s="696"/>
      <c r="G480" s="264" t="str">
        <f>IF(G472="-","-",G472+1)</f>
        <v>-</v>
      </c>
      <c r="H480" s="21">
        <v>2</v>
      </c>
      <c r="I480" s="220"/>
      <c r="J480" s="218"/>
      <c r="K480" s="218"/>
      <c r="L480" s="218"/>
      <c r="M480" s="218" t="s">
        <v>35</v>
      </c>
      <c r="N480" s="218" t="s">
        <v>35</v>
      </c>
      <c r="O480" s="218" t="s">
        <v>35</v>
      </c>
      <c r="P480" s="218" t="s">
        <v>35</v>
      </c>
      <c r="Q480" s="218" t="s">
        <v>35</v>
      </c>
      <c r="R480" s="218" t="s">
        <v>35</v>
      </c>
      <c r="S480" s="218" t="s">
        <v>35</v>
      </c>
      <c r="T480" s="219" t="s">
        <v>35</v>
      </c>
      <c r="U480" s="198"/>
      <c r="V480" s="696"/>
      <c r="W480" s="264" t="str">
        <f>IF(W472="-","-",W472+1)</f>
        <v>-</v>
      </c>
      <c r="X480" s="21">
        <v>2</v>
      </c>
      <c r="Y480" s="26"/>
      <c r="Z480" s="24"/>
      <c r="AA480" s="24"/>
      <c r="AB480" s="24"/>
      <c r="AC480" s="24" t="s">
        <v>80</v>
      </c>
      <c r="AD480" s="24" t="s">
        <v>80</v>
      </c>
      <c r="AE480" s="24" t="s">
        <v>80</v>
      </c>
      <c r="AF480" s="24" t="s">
        <v>80</v>
      </c>
      <c r="AG480" s="24" t="s">
        <v>80</v>
      </c>
      <c r="AH480" s="24" t="s">
        <v>80</v>
      </c>
      <c r="AI480" s="24" t="s">
        <v>80</v>
      </c>
      <c r="AJ480" s="25" t="s">
        <v>80</v>
      </c>
      <c r="AK480" s="299"/>
      <c r="AL480" s="200"/>
    </row>
    <row r="481" spans="2:38" ht="25.5" thickBot="1" x14ac:dyDescent="0.45">
      <c r="B481" s="715"/>
      <c r="C481" s="202"/>
      <c r="D481" s="302"/>
      <c r="E481" s="4"/>
      <c r="F481" s="697"/>
      <c r="G481" s="266" t="s">
        <v>4</v>
      </c>
      <c r="H481" s="15">
        <v>3</v>
      </c>
      <c r="I481" s="221"/>
      <c r="J481" s="222"/>
      <c r="K481" s="222"/>
      <c r="L481" s="222"/>
      <c r="M481" s="222" t="s">
        <v>35</v>
      </c>
      <c r="N481" s="222" t="s">
        <v>35</v>
      </c>
      <c r="O481" s="222" t="s">
        <v>35</v>
      </c>
      <c r="P481" s="222" t="s">
        <v>35</v>
      </c>
      <c r="Q481" s="222" t="s">
        <v>35</v>
      </c>
      <c r="R481" s="222" t="s">
        <v>35</v>
      </c>
      <c r="S481" s="222" t="s">
        <v>35</v>
      </c>
      <c r="T481" s="229" t="s">
        <v>35</v>
      </c>
      <c r="U481" s="203"/>
      <c r="V481" s="697"/>
      <c r="W481" s="266" t="s">
        <v>4</v>
      </c>
      <c r="X481" s="15">
        <v>3</v>
      </c>
      <c r="Y481" s="27"/>
      <c r="Z481" s="28"/>
      <c r="AA481" s="28"/>
      <c r="AB481" s="28"/>
      <c r="AC481" s="28" t="s">
        <v>80</v>
      </c>
      <c r="AD481" s="28" t="s">
        <v>80</v>
      </c>
      <c r="AE481" s="28" t="s">
        <v>80</v>
      </c>
      <c r="AF481" s="28" t="s">
        <v>80</v>
      </c>
      <c r="AG481" s="28" t="s">
        <v>80</v>
      </c>
      <c r="AH481" s="28" t="s">
        <v>80</v>
      </c>
      <c r="AI481" s="28" t="s">
        <v>80</v>
      </c>
      <c r="AJ481" s="35" t="s">
        <v>80</v>
      </c>
      <c r="AK481" s="302"/>
      <c r="AL481" s="204"/>
    </row>
    <row r="482" spans="2:38" ht="25.5" thickBot="1" x14ac:dyDescent="0.45">
      <c r="B482" s="276"/>
      <c r="C482" s="196"/>
      <c r="D482" s="302"/>
      <c r="E482" s="3"/>
      <c r="F482" s="254"/>
      <c r="G482" s="255"/>
      <c r="H482" s="201"/>
      <c r="I482" s="256"/>
      <c r="J482" s="256"/>
      <c r="K482" s="256"/>
      <c r="L482" s="256"/>
      <c r="M482" s="256"/>
      <c r="N482" s="256"/>
      <c r="O482" s="256"/>
      <c r="P482" s="256"/>
      <c r="Q482" s="256"/>
      <c r="R482" s="256"/>
      <c r="S482" s="256"/>
      <c r="T482" s="256"/>
      <c r="U482" s="198"/>
      <c r="V482" s="254"/>
      <c r="W482" s="255"/>
      <c r="X482" s="201"/>
      <c r="Y482" s="257"/>
      <c r="Z482" s="257"/>
      <c r="AA482" s="257"/>
      <c r="AB482" s="257"/>
      <c r="AC482" s="257"/>
      <c r="AD482" s="257"/>
      <c r="AE482" s="257"/>
      <c r="AF482" s="257"/>
      <c r="AG482" s="257"/>
      <c r="AH482" s="257"/>
      <c r="AI482" s="257"/>
      <c r="AJ482" s="257"/>
      <c r="AK482" s="299"/>
      <c r="AL482" s="200"/>
    </row>
    <row r="483" spans="2:38" ht="19.5" customHeight="1" thickBot="1" x14ac:dyDescent="0.45">
      <c r="B483" s="713" t="s">
        <v>214</v>
      </c>
      <c r="C483" s="193"/>
      <c r="D483" s="212" t="s">
        <v>160</v>
      </c>
      <c r="E483" s="208"/>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194"/>
      <c r="AE483" s="194"/>
      <c r="AF483" s="194"/>
      <c r="AG483" s="194"/>
      <c r="AH483" s="194"/>
      <c r="AI483" s="194"/>
      <c r="AJ483" s="194"/>
      <c r="AK483" s="305"/>
      <c r="AL483" s="195"/>
    </row>
    <row r="484" spans="2:38" ht="45.75" customHeight="1" thickBot="1" x14ac:dyDescent="0.45">
      <c r="B484" s="714"/>
      <c r="C484" s="196"/>
      <c r="D484" s="297"/>
      <c r="E484" s="197"/>
      <c r="F484" s="701" t="s">
        <v>169</v>
      </c>
      <c r="G484" s="702"/>
      <c r="H484" s="702"/>
      <c r="I484" s="702"/>
      <c r="J484" s="702"/>
      <c r="K484" s="702"/>
      <c r="L484" s="716"/>
      <c r="M484" s="76" t="s">
        <v>37</v>
      </c>
      <c r="N484" s="75"/>
      <c r="O484" s="77" t="s">
        <v>4</v>
      </c>
      <c r="P484" s="75"/>
      <c r="Q484" s="78" t="s">
        <v>39</v>
      </c>
      <c r="R484" s="3"/>
      <c r="S484" s="3"/>
      <c r="T484" s="3"/>
      <c r="U484" s="198"/>
      <c r="V484" s="698" t="s">
        <v>113</v>
      </c>
      <c r="W484" s="699"/>
      <c r="X484" s="699"/>
      <c r="Y484" s="699"/>
      <c r="Z484" s="699"/>
      <c r="AA484" s="700"/>
      <c r="AB484" s="76" t="s">
        <v>37</v>
      </c>
      <c r="AC484" s="75"/>
      <c r="AD484" s="77" t="s">
        <v>4</v>
      </c>
      <c r="AE484" s="75"/>
      <c r="AF484" s="78" t="s">
        <v>39</v>
      </c>
      <c r="AG484" s="3"/>
      <c r="AH484" s="3"/>
      <c r="AI484" s="3"/>
      <c r="AJ484" s="198"/>
      <c r="AK484" s="306"/>
      <c r="AL484" s="199"/>
    </row>
    <row r="485" spans="2:38" ht="45.75" customHeight="1" thickBot="1" x14ac:dyDescent="0.45">
      <c r="B485" s="714"/>
      <c r="C485" s="196"/>
      <c r="D485" s="298" t="str">
        <f>IF(D484="","",INDEX('※削除不可（９データ）'!$B$3:$B$37,MATCH(D484,'※削除不可（９データ）'!$A$3:$A$37,1)))</f>
        <v/>
      </c>
      <c r="E485" s="197"/>
      <c r="F485" s="701" t="s">
        <v>197</v>
      </c>
      <c r="G485" s="702"/>
      <c r="H485" s="702"/>
      <c r="I485" s="702"/>
      <c r="J485" s="702"/>
      <c r="K485" s="702"/>
      <c r="L485" s="703"/>
      <c r="M485" s="75"/>
      <c r="N485" s="275" t="s">
        <v>112</v>
      </c>
      <c r="O485" s="710" t="str">
        <f>IF(M485="","-",IF(M485=D488,"〇","増加"))</f>
        <v>-</v>
      </c>
      <c r="P485" s="711"/>
      <c r="Q485" s="712"/>
      <c r="R485" s="3"/>
      <c r="S485" s="3"/>
      <c r="T485" s="3"/>
      <c r="U485" s="198"/>
      <c r="V485" s="698" t="s">
        <v>200</v>
      </c>
      <c r="W485" s="699"/>
      <c r="X485" s="699"/>
      <c r="Y485" s="699"/>
      <c r="Z485" s="699"/>
      <c r="AA485" s="700"/>
      <c r="AB485" s="75"/>
      <c r="AC485" s="275" t="s">
        <v>112</v>
      </c>
      <c r="AD485" s="710" t="str">
        <f>IF(AB485="","-",IF(AB485=D488,"〇","×"))</f>
        <v>-</v>
      </c>
      <c r="AE485" s="711"/>
      <c r="AF485" s="712"/>
      <c r="AG485" s="3"/>
      <c r="AH485" s="3"/>
      <c r="AI485" s="3"/>
      <c r="AJ485" s="198"/>
      <c r="AK485" s="306"/>
      <c r="AL485" s="199"/>
    </row>
    <row r="486" spans="2:38" ht="25.5" thickBot="1" x14ac:dyDescent="0.45">
      <c r="B486" s="714"/>
      <c r="C486" s="196"/>
      <c r="D486" s="299"/>
      <c r="E486" s="3"/>
      <c r="F486" s="81"/>
      <c r="G486" s="81"/>
      <c r="H486" s="3"/>
      <c r="I486" s="3"/>
      <c r="J486" s="3"/>
      <c r="K486" s="3"/>
      <c r="L486" s="3"/>
      <c r="M486" s="3"/>
      <c r="N486" s="3"/>
      <c r="O486" s="3"/>
      <c r="P486" s="3"/>
      <c r="Q486" s="3"/>
      <c r="R486" s="3"/>
      <c r="S486" s="3"/>
      <c r="T486" s="3"/>
      <c r="U486" s="3"/>
      <c r="V486" s="81"/>
      <c r="W486" s="81"/>
      <c r="X486" s="3"/>
      <c r="Y486" s="3"/>
      <c r="Z486" s="3"/>
      <c r="AA486" s="3"/>
      <c r="AB486" s="3"/>
      <c r="AC486" s="3"/>
      <c r="AD486" s="3"/>
      <c r="AE486" s="3"/>
      <c r="AF486" s="3"/>
      <c r="AG486" s="3"/>
      <c r="AH486" s="3"/>
      <c r="AI486" s="3"/>
      <c r="AJ486" s="3"/>
      <c r="AK486" s="299"/>
      <c r="AL486" s="200"/>
    </row>
    <row r="487" spans="2:38" x14ac:dyDescent="0.4">
      <c r="B487" s="714"/>
      <c r="C487" s="196"/>
      <c r="D487" s="300" t="s">
        <v>105</v>
      </c>
      <c r="E487" s="3"/>
      <c r="F487" s="704"/>
      <c r="G487" s="705"/>
      <c r="H487" s="706"/>
      <c r="I487" s="71" t="s">
        <v>3</v>
      </c>
      <c r="J487" s="72" t="str">
        <f>IF($N484="","-",$N484)</f>
        <v>-</v>
      </c>
      <c r="K487" s="71" t="s">
        <v>4</v>
      </c>
      <c r="L487" s="692" t="s">
        <v>111</v>
      </c>
      <c r="M487" s="692"/>
      <c r="N487" s="692"/>
      <c r="O487" s="692"/>
      <c r="P487" s="692"/>
      <c r="Q487" s="692"/>
      <c r="R487" s="692"/>
      <c r="S487" s="692"/>
      <c r="T487" s="693"/>
      <c r="U487" s="198"/>
      <c r="V487" s="704"/>
      <c r="W487" s="705"/>
      <c r="X487" s="706"/>
      <c r="Y487" s="71" t="s">
        <v>3</v>
      </c>
      <c r="Z487" s="72" t="str">
        <f>IF($AC484="","-",$AC484)</f>
        <v>-</v>
      </c>
      <c r="AA487" s="71" t="s">
        <v>4</v>
      </c>
      <c r="AB487" s="692" t="s">
        <v>79</v>
      </c>
      <c r="AC487" s="692"/>
      <c r="AD487" s="692"/>
      <c r="AE487" s="692"/>
      <c r="AF487" s="692"/>
      <c r="AG487" s="692"/>
      <c r="AH487" s="692"/>
      <c r="AI487" s="692"/>
      <c r="AJ487" s="693"/>
      <c r="AK487" s="299"/>
      <c r="AL487" s="200"/>
    </row>
    <row r="488" spans="2:38" ht="30" thickBot="1" x14ac:dyDescent="0.45">
      <c r="B488" s="714"/>
      <c r="C488" s="196"/>
      <c r="D488" s="301" t="str">
        <f>IF(D484="","",INDEX('※削除不可（９データ）'!$C$3:$C$37,MATCH(D484,'※削除不可（９データ）'!$A$3:$A$31,1)))</f>
        <v/>
      </c>
      <c r="E488" s="3"/>
      <c r="F488" s="694"/>
      <c r="G488" s="695"/>
      <c r="H488" s="86" t="s">
        <v>38</v>
      </c>
      <c r="I488" s="82">
        <v>1</v>
      </c>
      <c r="J488" s="83">
        <v>2</v>
      </c>
      <c r="K488" s="84">
        <v>3</v>
      </c>
      <c r="L488" s="84">
        <v>4</v>
      </c>
      <c r="M488" s="84">
        <v>5</v>
      </c>
      <c r="N488" s="84">
        <v>6</v>
      </c>
      <c r="O488" s="84">
        <v>7</v>
      </c>
      <c r="P488" s="84">
        <v>8</v>
      </c>
      <c r="Q488" s="84">
        <v>9</v>
      </c>
      <c r="R488" s="84">
        <v>10</v>
      </c>
      <c r="S488" s="84">
        <v>11</v>
      </c>
      <c r="T488" s="85">
        <v>12</v>
      </c>
      <c r="U488" s="201"/>
      <c r="V488" s="694"/>
      <c r="W488" s="695"/>
      <c r="X488" s="86" t="s">
        <v>38</v>
      </c>
      <c r="Y488" s="82">
        <v>1</v>
      </c>
      <c r="Z488" s="83">
        <v>2</v>
      </c>
      <c r="AA488" s="84">
        <v>3</v>
      </c>
      <c r="AB488" s="84">
        <v>4</v>
      </c>
      <c r="AC488" s="84">
        <v>5</v>
      </c>
      <c r="AD488" s="84">
        <v>6</v>
      </c>
      <c r="AE488" s="84">
        <v>7</v>
      </c>
      <c r="AF488" s="84">
        <v>8</v>
      </c>
      <c r="AG488" s="84">
        <v>9</v>
      </c>
      <c r="AH488" s="84">
        <v>10</v>
      </c>
      <c r="AI488" s="84">
        <v>11</v>
      </c>
      <c r="AJ488" s="85">
        <v>12</v>
      </c>
      <c r="AK488" s="299"/>
      <c r="AL488" s="200"/>
    </row>
    <row r="489" spans="2:38" ht="24.75" customHeight="1" x14ac:dyDescent="0.4">
      <c r="B489" s="714"/>
      <c r="C489" s="196"/>
      <c r="D489" s="299"/>
      <c r="E489" s="3"/>
      <c r="F489" s="696" t="s">
        <v>115</v>
      </c>
      <c r="G489" s="262"/>
      <c r="H489" s="16">
        <v>1</v>
      </c>
      <c r="I489" s="213" t="s">
        <v>61</v>
      </c>
      <c r="J489" s="214"/>
      <c r="K489" s="214"/>
      <c r="L489" s="214"/>
      <c r="M489" s="214"/>
      <c r="N489" s="214"/>
      <c r="O489" s="214"/>
      <c r="P489" s="214"/>
      <c r="Q489" s="214"/>
      <c r="R489" s="214"/>
      <c r="S489" s="214"/>
      <c r="T489" s="215"/>
      <c r="U489" s="198"/>
      <c r="V489" s="696" t="s">
        <v>115</v>
      </c>
      <c r="W489" s="262"/>
      <c r="X489" s="16">
        <v>1</v>
      </c>
      <c r="Y489" s="17" t="s">
        <v>60</v>
      </c>
      <c r="Z489" s="18"/>
      <c r="AA489" s="18"/>
      <c r="AB489" s="18"/>
      <c r="AC489" s="18"/>
      <c r="AD489" s="18"/>
      <c r="AE489" s="18"/>
      <c r="AF489" s="18"/>
      <c r="AG489" s="18"/>
      <c r="AH489" s="18"/>
      <c r="AI489" s="18"/>
      <c r="AJ489" s="19"/>
      <c r="AK489" s="299"/>
      <c r="AL489" s="175"/>
    </row>
    <row r="490" spans="2:38" x14ac:dyDescent="0.4">
      <c r="B490" s="714"/>
      <c r="C490" s="196"/>
      <c r="D490" s="299"/>
      <c r="E490" s="3"/>
      <c r="F490" s="696"/>
      <c r="G490" s="263"/>
      <c r="H490" s="21">
        <v>2</v>
      </c>
      <c r="I490" s="216" t="s">
        <v>61</v>
      </c>
      <c r="J490" s="216" t="s">
        <v>61</v>
      </c>
      <c r="K490" s="218"/>
      <c r="L490" s="218"/>
      <c r="M490" s="218"/>
      <c r="N490" s="218"/>
      <c r="O490" s="218"/>
      <c r="P490" s="218"/>
      <c r="Q490" s="218"/>
      <c r="R490" s="218"/>
      <c r="S490" s="218"/>
      <c r="T490" s="219"/>
      <c r="U490" s="198"/>
      <c r="V490" s="696"/>
      <c r="W490" s="263"/>
      <c r="X490" s="21">
        <v>2</v>
      </c>
      <c r="Y490" s="22" t="s">
        <v>110</v>
      </c>
      <c r="Z490" s="23" t="s">
        <v>110</v>
      </c>
      <c r="AA490" s="24"/>
      <c r="AB490" s="24"/>
      <c r="AC490" s="24"/>
      <c r="AD490" s="24"/>
      <c r="AE490" s="24"/>
      <c r="AF490" s="24"/>
      <c r="AG490" s="24"/>
      <c r="AH490" s="24"/>
      <c r="AI490" s="24"/>
      <c r="AJ490" s="25"/>
      <c r="AK490" s="299"/>
      <c r="AL490" s="200"/>
    </row>
    <row r="491" spans="2:38" x14ac:dyDescent="0.4">
      <c r="B491" s="714"/>
      <c r="C491" s="196"/>
      <c r="D491" s="299"/>
      <c r="E491" s="3"/>
      <c r="F491" s="696"/>
      <c r="G491" s="263"/>
      <c r="H491" s="21">
        <v>3</v>
      </c>
      <c r="I491" s="216" t="s">
        <v>61</v>
      </c>
      <c r="J491" s="216" t="s">
        <v>61</v>
      </c>
      <c r="K491" s="217" t="s">
        <v>168</v>
      </c>
      <c r="L491" s="218"/>
      <c r="M491" s="218"/>
      <c r="N491" s="218"/>
      <c r="O491" s="218"/>
      <c r="P491" s="218"/>
      <c r="Q491" s="218"/>
      <c r="R491" s="218"/>
      <c r="S491" s="218"/>
      <c r="T491" s="219"/>
      <c r="U491" s="198"/>
      <c r="V491" s="696"/>
      <c r="W491" s="263"/>
      <c r="X491" s="21">
        <v>3</v>
      </c>
      <c r="Y491" s="22" t="s">
        <v>110</v>
      </c>
      <c r="Z491" s="23" t="s">
        <v>110</v>
      </c>
      <c r="AA491" s="23" t="s">
        <v>110</v>
      </c>
      <c r="AB491" s="24"/>
      <c r="AC491" s="24"/>
      <c r="AD491" s="24"/>
      <c r="AE491" s="24"/>
      <c r="AF491" s="24"/>
      <c r="AG491" s="24"/>
      <c r="AH491" s="24"/>
      <c r="AI491" s="24"/>
      <c r="AJ491" s="25"/>
      <c r="AK491" s="299"/>
      <c r="AL491" s="200"/>
    </row>
    <row r="492" spans="2:38" x14ac:dyDescent="0.4">
      <c r="B492" s="714"/>
      <c r="C492" s="196"/>
      <c r="D492" s="299"/>
      <c r="E492" s="3"/>
      <c r="F492" s="696"/>
      <c r="G492" s="264"/>
      <c r="H492" s="21">
        <v>4</v>
      </c>
      <c r="I492" s="216" t="s">
        <v>61</v>
      </c>
      <c r="J492" s="216" t="s">
        <v>61</v>
      </c>
      <c r="K492" s="217" t="s">
        <v>168</v>
      </c>
      <c r="L492" s="217" t="s">
        <v>168</v>
      </c>
      <c r="M492" s="218"/>
      <c r="N492" s="218"/>
      <c r="O492" s="218"/>
      <c r="P492" s="218"/>
      <c r="Q492" s="218"/>
      <c r="R492" s="218"/>
      <c r="S492" s="218"/>
      <c r="T492" s="219"/>
      <c r="U492" s="198"/>
      <c r="V492" s="696"/>
      <c r="W492" s="264"/>
      <c r="X492" s="21">
        <v>4</v>
      </c>
      <c r="Y492" s="22" t="s">
        <v>80</v>
      </c>
      <c r="Z492" s="23" t="s">
        <v>110</v>
      </c>
      <c r="AA492" s="23" t="s">
        <v>110</v>
      </c>
      <c r="AB492" s="23" t="s">
        <v>110</v>
      </c>
      <c r="AC492" s="24"/>
      <c r="AD492" s="24"/>
      <c r="AE492" s="24"/>
      <c r="AF492" s="24"/>
      <c r="AG492" s="24"/>
      <c r="AH492" s="24"/>
      <c r="AI492" s="24"/>
      <c r="AJ492" s="25"/>
      <c r="AK492" s="299"/>
      <c r="AL492" s="200"/>
    </row>
    <row r="493" spans="2:38" x14ac:dyDescent="0.4">
      <c r="B493" s="714"/>
      <c r="C493" s="196"/>
      <c r="D493" s="299"/>
      <c r="E493" s="3"/>
      <c r="F493" s="696"/>
      <c r="G493" s="264"/>
      <c r="H493" s="21">
        <v>5</v>
      </c>
      <c r="I493" s="216" t="s">
        <v>61</v>
      </c>
      <c r="J493" s="216" t="s">
        <v>61</v>
      </c>
      <c r="K493" s="217" t="s">
        <v>168</v>
      </c>
      <c r="L493" s="217" t="s">
        <v>168</v>
      </c>
      <c r="M493" s="217" t="s">
        <v>168</v>
      </c>
      <c r="N493" s="218"/>
      <c r="O493" s="218"/>
      <c r="P493" s="218"/>
      <c r="Q493" s="218"/>
      <c r="R493" s="218"/>
      <c r="S493" s="218"/>
      <c r="T493" s="219"/>
      <c r="U493" s="198"/>
      <c r="V493" s="696"/>
      <c r="W493" s="264"/>
      <c r="X493" s="21">
        <v>5</v>
      </c>
      <c r="Y493" s="22" t="s">
        <v>80</v>
      </c>
      <c r="Z493" s="23" t="s">
        <v>80</v>
      </c>
      <c r="AA493" s="23" t="s">
        <v>110</v>
      </c>
      <c r="AB493" s="23" t="s">
        <v>110</v>
      </c>
      <c r="AC493" s="23" t="s">
        <v>110</v>
      </c>
      <c r="AD493" s="24"/>
      <c r="AF493" s="24"/>
      <c r="AG493" s="24"/>
      <c r="AH493" s="24"/>
      <c r="AI493" s="24"/>
      <c r="AJ493" s="25"/>
      <c r="AK493" s="299"/>
      <c r="AL493" s="200"/>
    </row>
    <row r="494" spans="2:38" x14ac:dyDescent="0.4">
      <c r="B494" s="714"/>
      <c r="C494" s="196"/>
      <c r="D494" s="299"/>
      <c r="E494" s="3"/>
      <c r="F494" s="696"/>
      <c r="G494" s="264" t="s">
        <v>37</v>
      </c>
      <c r="H494" s="21">
        <v>6</v>
      </c>
      <c r="I494" s="216" t="s">
        <v>61</v>
      </c>
      <c r="J494" s="216" t="s">
        <v>61</v>
      </c>
      <c r="K494" s="217" t="s">
        <v>168</v>
      </c>
      <c r="L494" s="217" t="s">
        <v>168</v>
      </c>
      <c r="M494" s="217" t="s">
        <v>168</v>
      </c>
      <c r="N494" s="217" t="s">
        <v>168</v>
      </c>
      <c r="O494" s="218"/>
      <c r="P494" s="218"/>
      <c r="Q494" s="218"/>
      <c r="R494" s="218"/>
      <c r="S494" s="218"/>
      <c r="T494" s="219"/>
      <c r="U494" s="198"/>
      <c r="V494" s="696"/>
      <c r="W494" s="264" t="s">
        <v>37</v>
      </c>
      <c r="X494" s="21">
        <v>6</v>
      </c>
      <c r="Y494" s="22" t="s">
        <v>80</v>
      </c>
      <c r="Z494" s="23" t="s">
        <v>80</v>
      </c>
      <c r="AA494" s="23" t="s">
        <v>80</v>
      </c>
      <c r="AB494" s="23" t="s">
        <v>110</v>
      </c>
      <c r="AC494" s="23" t="s">
        <v>110</v>
      </c>
      <c r="AD494" s="23" t="s">
        <v>110</v>
      </c>
      <c r="AE494" s="24"/>
      <c r="AF494" s="24"/>
      <c r="AG494" s="24"/>
      <c r="AH494" s="24"/>
      <c r="AI494" s="24"/>
      <c r="AJ494" s="25"/>
      <c r="AK494" s="299"/>
      <c r="AL494" s="200"/>
    </row>
    <row r="495" spans="2:38" x14ac:dyDescent="0.4">
      <c r="B495" s="714"/>
      <c r="C495" s="196"/>
      <c r="D495" s="299"/>
      <c r="E495" s="3"/>
      <c r="F495" s="696"/>
      <c r="G495" s="265" t="str">
        <f>J487</f>
        <v>-</v>
      </c>
      <c r="H495" s="21">
        <v>7</v>
      </c>
      <c r="I495" s="220" t="s">
        <v>36</v>
      </c>
      <c r="J495" s="216" t="s">
        <v>61</v>
      </c>
      <c r="K495" s="217" t="s">
        <v>168</v>
      </c>
      <c r="L495" s="217" t="s">
        <v>168</v>
      </c>
      <c r="M495" s="217" t="s">
        <v>168</v>
      </c>
      <c r="N495" s="217" t="s">
        <v>168</v>
      </c>
      <c r="O495" s="217" t="s">
        <v>168</v>
      </c>
      <c r="P495" s="218"/>
      <c r="Q495" s="218"/>
      <c r="R495" s="218"/>
      <c r="S495" s="218"/>
      <c r="T495" s="219"/>
      <c r="U495" s="198"/>
      <c r="V495" s="696"/>
      <c r="W495" s="265" t="str">
        <f>Z487</f>
        <v>-</v>
      </c>
      <c r="X495" s="21">
        <v>7</v>
      </c>
      <c r="Y495" s="22" t="s">
        <v>80</v>
      </c>
      <c r="Z495" s="23" t="s">
        <v>80</v>
      </c>
      <c r="AA495" s="23" t="s">
        <v>80</v>
      </c>
      <c r="AB495" s="23" t="s">
        <v>80</v>
      </c>
      <c r="AC495" s="23" t="s">
        <v>110</v>
      </c>
      <c r="AD495" s="23" t="s">
        <v>110</v>
      </c>
      <c r="AE495" s="23" t="s">
        <v>110</v>
      </c>
      <c r="AF495" s="24"/>
      <c r="AG495" s="24"/>
      <c r="AH495" s="24"/>
      <c r="AI495" s="24"/>
      <c r="AJ495" s="25"/>
      <c r="AK495" s="299"/>
      <c r="AL495" s="200"/>
    </row>
    <row r="496" spans="2:38" x14ac:dyDescent="0.4">
      <c r="B496" s="714"/>
      <c r="C496" s="196"/>
      <c r="D496" s="299"/>
      <c r="E496" s="3"/>
      <c r="F496" s="696"/>
      <c r="G496" s="264" t="s">
        <v>4</v>
      </c>
      <c r="H496" s="21">
        <v>8</v>
      </c>
      <c r="I496" s="220" t="s">
        <v>36</v>
      </c>
      <c r="J496" s="218" t="s">
        <v>36</v>
      </c>
      <c r="K496" s="217" t="s">
        <v>168</v>
      </c>
      <c r="L496" s="217" t="s">
        <v>168</v>
      </c>
      <c r="M496" s="217" t="s">
        <v>168</v>
      </c>
      <c r="N496" s="217" t="s">
        <v>168</v>
      </c>
      <c r="O496" s="217" t="s">
        <v>168</v>
      </c>
      <c r="P496" s="217" t="s">
        <v>168</v>
      </c>
      <c r="Q496" s="218"/>
      <c r="R496" s="218"/>
      <c r="S496" s="218"/>
      <c r="T496" s="219"/>
      <c r="U496" s="198"/>
      <c r="V496" s="696"/>
      <c r="W496" s="264" t="s">
        <v>4</v>
      </c>
      <c r="X496" s="21">
        <v>8</v>
      </c>
      <c r="Y496" s="22" t="s">
        <v>80</v>
      </c>
      <c r="Z496" s="24" t="s">
        <v>80</v>
      </c>
      <c r="AA496" s="23" t="s">
        <v>80</v>
      </c>
      <c r="AB496" s="23" t="s">
        <v>80</v>
      </c>
      <c r="AC496" s="23" t="s">
        <v>80</v>
      </c>
      <c r="AD496" s="23" t="s">
        <v>110</v>
      </c>
      <c r="AE496" s="23" t="s">
        <v>110</v>
      </c>
      <c r="AF496" s="23" t="s">
        <v>110</v>
      </c>
      <c r="AG496" s="24"/>
      <c r="AH496" s="24"/>
      <c r="AI496" s="24"/>
      <c r="AJ496" s="25"/>
      <c r="AK496" s="299"/>
      <c r="AL496" s="200"/>
    </row>
    <row r="497" spans="2:38" x14ac:dyDescent="0.4">
      <c r="B497" s="714"/>
      <c r="C497" s="196"/>
      <c r="D497" s="299"/>
      <c r="E497" s="3"/>
      <c r="F497" s="696"/>
      <c r="G497" s="264"/>
      <c r="H497" s="21">
        <v>9</v>
      </c>
      <c r="I497" s="220" t="s">
        <v>36</v>
      </c>
      <c r="J497" s="218" t="s">
        <v>36</v>
      </c>
      <c r="K497" s="218" t="s">
        <v>36</v>
      </c>
      <c r="L497" s="217" t="s">
        <v>168</v>
      </c>
      <c r="M497" s="217" t="s">
        <v>168</v>
      </c>
      <c r="N497" s="217" t="s">
        <v>168</v>
      </c>
      <c r="O497" s="217" t="s">
        <v>168</v>
      </c>
      <c r="P497" s="217" t="s">
        <v>168</v>
      </c>
      <c r="Q497" s="217" t="s">
        <v>168</v>
      </c>
      <c r="R497" s="218"/>
      <c r="S497" s="218"/>
      <c r="T497" s="219"/>
      <c r="U497" s="198"/>
      <c r="V497" s="696"/>
      <c r="W497" s="264"/>
      <c r="X497" s="21">
        <v>9</v>
      </c>
      <c r="Y497" s="22" t="s">
        <v>80</v>
      </c>
      <c r="Z497" s="24" t="s">
        <v>80</v>
      </c>
      <c r="AA497" s="24" t="s">
        <v>80</v>
      </c>
      <c r="AB497" s="23" t="s">
        <v>80</v>
      </c>
      <c r="AC497" s="23" t="s">
        <v>80</v>
      </c>
      <c r="AD497" s="23" t="s">
        <v>80</v>
      </c>
      <c r="AE497" s="23" t="s">
        <v>110</v>
      </c>
      <c r="AF497" s="23" t="s">
        <v>110</v>
      </c>
      <c r="AG497" s="23" t="s">
        <v>110</v>
      </c>
      <c r="AH497" s="24"/>
      <c r="AI497" s="24"/>
      <c r="AJ497" s="25"/>
      <c r="AK497" s="299"/>
      <c r="AL497" s="200"/>
    </row>
    <row r="498" spans="2:38" x14ac:dyDescent="0.4">
      <c r="B498" s="714"/>
      <c r="C498" s="196"/>
      <c r="D498" s="299"/>
      <c r="E498" s="3"/>
      <c r="F498" s="696"/>
      <c r="G498" s="264"/>
      <c r="H498" s="21">
        <v>10</v>
      </c>
      <c r="I498" s="220" t="s">
        <v>36</v>
      </c>
      <c r="J498" s="218" t="s">
        <v>36</v>
      </c>
      <c r="K498" s="218" t="s">
        <v>36</v>
      </c>
      <c r="L498" s="218" t="s">
        <v>36</v>
      </c>
      <c r="M498" s="217" t="s">
        <v>168</v>
      </c>
      <c r="N498" s="217" t="s">
        <v>168</v>
      </c>
      <c r="O498" s="217" t="s">
        <v>168</v>
      </c>
      <c r="P498" s="217" t="s">
        <v>168</v>
      </c>
      <c r="Q498" s="217" t="s">
        <v>168</v>
      </c>
      <c r="R498" s="217" t="s">
        <v>168</v>
      </c>
      <c r="S498" s="218"/>
      <c r="T498" s="219"/>
      <c r="U498" s="198"/>
      <c r="V498" s="696"/>
      <c r="W498" s="264"/>
      <c r="X498" s="21">
        <v>10</v>
      </c>
      <c r="Y498" s="22" t="s">
        <v>80</v>
      </c>
      <c r="Z498" s="24" t="s">
        <v>80</v>
      </c>
      <c r="AA498" s="24" t="s">
        <v>80</v>
      </c>
      <c r="AB498" s="24" t="s">
        <v>80</v>
      </c>
      <c r="AC498" s="23" t="s">
        <v>80</v>
      </c>
      <c r="AD498" s="23" t="s">
        <v>80</v>
      </c>
      <c r="AE498" s="23" t="s">
        <v>80</v>
      </c>
      <c r="AF498" s="23" t="s">
        <v>110</v>
      </c>
      <c r="AG498" s="23" t="s">
        <v>110</v>
      </c>
      <c r="AH498" s="23" t="s">
        <v>110</v>
      </c>
      <c r="AI498" s="24"/>
      <c r="AJ498" s="25"/>
      <c r="AK498" s="299"/>
      <c r="AL498" s="200"/>
    </row>
    <row r="499" spans="2:38" x14ac:dyDescent="0.4">
      <c r="B499" s="714"/>
      <c r="C499" s="196"/>
      <c r="D499" s="299"/>
      <c r="E499" s="3"/>
      <c r="F499" s="696"/>
      <c r="G499" s="264"/>
      <c r="H499" s="21">
        <v>11</v>
      </c>
      <c r="I499" s="220" t="s">
        <v>36</v>
      </c>
      <c r="J499" s="218" t="s">
        <v>36</v>
      </c>
      <c r="K499" s="218" t="s">
        <v>36</v>
      </c>
      <c r="L499" s="218" t="s">
        <v>36</v>
      </c>
      <c r="M499" s="218" t="s">
        <v>36</v>
      </c>
      <c r="N499" s="217" t="s">
        <v>168</v>
      </c>
      <c r="O499" s="217" t="s">
        <v>168</v>
      </c>
      <c r="P499" s="217" t="s">
        <v>168</v>
      </c>
      <c r="Q499" s="217" t="s">
        <v>168</v>
      </c>
      <c r="R499" s="217" t="s">
        <v>168</v>
      </c>
      <c r="S499" s="217" t="s">
        <v>168</v>
      </c>
      <c r="T499" s="219"/>
      <c r="U499" s="198"/>
      <c r="V499" s="696"/>
      <c r="W499" s="264"/>
      <c r="X499" s="21">
        <v>11</v>
      </c>
      <c r="Y499" s="22" t="s">
        <v>80</v>
      </c>
      <c r="Z499" s="24" t="s">
        <v>80</v>
      </c>
      <c r="AA499" s="24" t="s">
        <v>80</v>
      </c>
      <c r="AB499" s="24" t="s">
        <v>80</v>
      </c>
      <c r="AC499" s="24" t="s">
        <v>80</v>
      </c>
      <c r="AD499" s="24" t="s">
        <v>80</v>
      </c>
      <c r="AE499" s="24" t="s">
        <v>80</v>
      </c>
      <c r="AF499" s="24" t="s">
        <v>80</v>
      </c>
      <c r="AG499" s="23" t="s">
        <v>110</v>
      </c>
      <c r="AH499" s="23" t="s">
        <v>110</v>
      </c>
      <c r="AI499" s="23" t="s">
        <v>110</v>
      </c>
      <c r="AJ499" s="25"/>
      <c r="AK499" s="299"/>
      <c r="AL499" s="200"/>
    </row>
    <row r="500" spans="2:38" ht="25.5" thickBot="1" x14ac:dyDescent="0.45">
      <c r="B500" s="714"/>
      <c r="C500" s="196"/>
      <c r="D500" s="299"/>
      <c r="E500" s="3"/>
      <c r="F500" s="696"/>
      <c r="G500" s="266"/>
      <c r="H500" s="15">
        <v>12</v>
      </c>
      <c r="I500" s="221" t="s">
        <v>36</v>
      </c>
      <c r="J500" s="222" t="s">
        <v>36</v>
      </c>
      <c r="K500" s="222" t="s">
        <v>36</v>
      </c>
      <c r="L500" s="222" t="s">
        <v>36</v>
      </c>
      <c r="M500" s="222" t="s">
        <v>36</v>
      </c>
      <c r="N500" s="222" t="s">
        <v>36</v>
      </c>
      <c r="O500" s="223" t="s">
        <v>168</v>
      </c>
      <c r="P500" s="223" t="s">
        <v>168</v>
      </c>
      <c r="Q500" s="223" t="s">
        <v>168</v>
      </c>
      <c r="R500" s="223" t="s">
        <v>168</v>
      </c>
      <c r="S500" s="223" t="s">
        <v>168</v>
      </c>
      <c r="T500" s="224" t="s">
        <v>168</v>
      </c>
      <c r="U500" s="198"/>
      <c r="V500" s="696"/>
      <c r="W500" s="266"/>
      <c r="X500" s="15">
        <v>12</v>
      </c>
      <c r="Y500" s="22" t="s">
        <v>80</v>
      </c>
      <c r="Z500" s="28" t="s">
        <v>80</v>
      </c>
      <c r="AA500" s="28" t="s">
        <v>80</v>
      </c>
      <c r="AB500" s="28" t="s">
        <v>80</v>
      </c>
      <c r="AC500" s="28" t="s">
        <v>80</v>
      </c>
      <c r="AD500" s="28" t="s">
        <v>80</v>
      </c>
      <c r="AE500" s="29" t="s">
        <v>80</v>
      </c>
      <c r="AF500" s="29" t="s">
        <v>80</v>
      </c>
      <c r="AG500" s="29" t="s">
        <v>80</v>
      </c>
      <c r="AH500" s="29" t="s">
        <v>110</v>
      </c>
      <c r="AI500" s="29" t="s">
        <v>110</v>
      </c>
      <c r="AJ500" s="30" t="s">
        <v>110</v>
      </c>
      <c r="AK500" s="299"/>
      <c r="AL500" s="200"/>
    </row>
    <row r="501" spans="2:38" x14ac:dyDescent="0.4">
      <c r="B501" s="714"/>
      <c r="C501" s="196"/>
      <c r="D501" s="299"/>
      <c r="E501" s="3"/>
      <c r="F501" s="696"/>
      <c r="G501" s="267"/>
      <c r="H501" s="70">
        <v>1</v>
      </c>
      <c r="I501" s="225" t="s">
        <v>35</v>
      </c>
      <c r="J501" s="214" t="s">
        <v>36</v>
      </c>
      <c r="K501" s="214" t="s">
        <v>36</v>
      </c>
      <c r="L501" s="214" t="s">
        <v>36</v>
      </c>
      <c r="M501" s="214" t="s">
        <v>36</v>
      </c>
      <c r="N501" s="214" t="s">
        <v>36</v>
      </c>
      <c r="O501" s="214" t="s">
        <v>36</v>
      </c>
      <c r="P501" s="226" t="s">
        <v>168</v>
      </c>
      <c r="Q501" s="226" t="s">
        <v>168</v>
      </c>
      <c r="R501" s="226" t="s">
        <v>168</v>
      </c>
      <c r="S501" s="226" t="s">
        <v>168</v>
      </c>
      <c r="T501" s="227" t="s">
        <v>168</v>
      </c>
      <c r="U501" s="198"/>
      <c r="V501" s="696"/>
      <c r="W501" s="267"/>
      <c r="X501" s="16">
        <v>1</v>
      </c>
      <c r="Y501" s="65" t="s">
        <v>80</v>
      </c>
      <c r="Z501" s="18" t="s">
        <v>80</v>
      </c>
      <c r="AA501" s="18" t="s">
        <v>80</v>
      </c>
      <c r="AB501" s="18" t="s">
        <v>80</v>
      </c>
      <c r="AC501" s="18" t="s">
        <v>80</v>
      </c>
      <c r="AD501" s="18" t="s">
        <v>80</v>
      </c>
      <c r="AE501" s="18" t="s">
        <v>80</v>
      </c>
      <c r="AF501" s="32" t="s">
        <v>80</v>
      </c>
      <c r="AG501" s="32" t="s">
        <v>80</v>
      </c>
      <c r="AH501" s="32" t="s">
        <v>80</v>
      </c>
      <c r="AI501" s="32" t="s">
        <v>110</v>
      </c>
      <c r="AJ501" s="33" t="s">
        <v>110</v>
      </c>
      <c r="AK501" s="299"/>
      <c r="AL501" s="200"/>
    </row>
    <row r="502" spans="2:38" x14ac:dyDescent="0.4">
      <c r="B502" s="714"/>
      <c r="C502" s="196"/>
      <c r="D502" s="299"/>
      <c r="E502" s="3"/>
      <c r="F502" s="696"/>
      <c r="G502" s="263"/>
      <c r="H502" s="21">
        <v>2</v>
      </c>
      <c r="I502" s="220" t="s">
        <v>35</v>
      </c>
      <c r="J502" s="218" t="s">
        <v>35</v>
      </c>
      <c r="K502" s="218" t="s">
        <v>36</v>
      </c>
      <c r="L502" s="218" t="s">
        <v>36</v>
      </c>
      <c r="M502" s="218" t="s">
        <v>36</v>
      </c>
      <c r="N502" s="218" t="s">
        <v>36</v>
      </c>
      <c r="O502" s="218" t="s">
        <v>36</v>
      </c>
      <c r="P502" s="218" t="s">
        <v>36</v>
      </c>
      <c r="Q502" s="217" t="s">
        <v>168</v>
      </c>
      <c r="R502" s="217" t="s">
        <v>168</v>
      </c>
      <c r="S502" s="217" t="s">
        <v>168</v>
      </c>
      <c r="T502" s="228" t="s">
        <v>168</v>
      </c>
      <c r="U502" s="198"/>
      <c r="V502" s="696"/>
      <c r="W502" s="263"/>
      <c r="X502" s="21">
        <v>2</v>
      </c>
      <c r="Y502" s="67" t="s">
        <v>80</v>
      </c>
      <c r="Z502" s="24" t="s">
        <v>80</v>
      </c>
      <c r="AA502" s="24" t="s">
        <v>80</v>
      </c>
      <c r="AB502" s="24" t="s">
        <v>80</v>
      </c>
      <c r="AC502" s="24" t="s">
        <v>80</v>
      </c>
      <c r="AD502" s="24" t="s">
        <v>80</v>
      </c>
      <c r="AE502" s="24" t="s">
        <v>80</v>
      </c>
      <c r="AF502" s="24" t="s">
        <v>80</v>
      </c>
      <c r="AG502" s="24" t="s">
        <v>80</v>
      </c>
      <c r="AH502" s="23" t="s">
        <v>80</v>
      </c>
      <c r="AI502" s="23" t="s">
        <v>80</v>
      </c>
      <c r="AJ502" s="34" t="s">
        <v>110</v>
      </c>
      <c r="AK502" s="299"/>
      <c r="AL502" s="200"/>
    </row>
    <row r="503" spans="2:38" x14ac:dyDescent="0.4">
      <c r="B503" s="714"/>
      <c r="C503" s="196"/>
      <c r="D503" s="299"/>
      <c r="E503" s="3"/>
      <c r="F503" s="696"/>
      <c r="G503" s="263"/>
      <c r="H503" s="21">
        <v>3</v>
      </c>
      <c r="I503" s="220" t="s">
        <v>35</v>
      </c>
      <c r="J503" s="218" t="s">
        <v>35</v>
      </c>
      <c r="K503" s="218" t="s">
        <v>35</v>
      </c>
      <c r="L503" s="218" t="s">
        <v>36</v>
      </c>
      <c r="M503" s="218" t="s">
        <v>36</v>
      </c>
      <c r="N503" s="218" t="s">
        <v>36</v>
      </c>
      <c r="O503" s="218" t="s">
        <v>36</v>
      </c>
      <c r="P503" s="218" t="s">
        <v>36</v>
      </c>
      <c r="Q503" s="218" t="s">
        <v>36</v>
      </c>
      <c r="R503" s="217" t="s">
        <v>168</v>
      </c>
      <c r="S503" s="217" t="s">
        <v>168</v>
      </c>
      <c r="T503" s="228" t="s">
        <v>168</v>
      </c>
      <c r="U503" s="198"/>
      <c r="V503" s="696"/>
      <c r="W503" s="263"/>
      <c r="X503" s="21">
        <v>3</v>
      </c>
      <c r="Y503" s="66" t="s">
        <v>80</v>
      </c>
      <c r="Z503" s="24" t="s">
        <v>80</v>
      </c>
      <c r="AA503" s="24" t="s">
        <v>80</v>
      </c>
      <c r="AB503" s="24" t="s">
        <v>80</v>
      </c>
      <c r="AC503" s="24" t="s">
        <v>80</v>
      </c>
      <c r="AD503" s="24" t="s">
        <v>80</v>
      </c>
      <c r="AE503" s="24" t="s">
        <v>80</v>
      </c>
      <c r="AF503" s="24" t="s">
        <v>80</v>
      </c>
      <c r="AG503" s="24" t="s">
        <v>80</v>
      </c>
      <c r="AH503" s="23" t="s">
        <v>80</v>
      </c>
      <c r="AI503" s="23" t="s">
        <v>80</v>
      </c>
      <c r="AJ503" s="34" t="s">
        <v>80</v>
      </c>
      <c r="AK503" s="299"/>
      <c r="AL503" s="200"/>
    </row>
    <row r="504" spans="2:38" x14ac:dyDescent="0.4">
      <c r="B504" s="714"/>
      <c r="C504" s="196"/>
      <c r="D504" s="299"/>
      <c r="E504" s="3"/>
      <c r="F504" s="696"/>
      <c r="G504" s="264"/>
      <c r="H504" s="21">
        <v>4</v>
      </c>
      <c r="I504" s="220"/>
      <c r="J504" s="218"/>
      <c r="K504" s="218"/>
      <c r="L504" s="218"/>
      <c r="M504" s="218" t="s">
        <v>36</v>
      </c>
      <c r="N504" s="218" t="s">
        <v>36</v>
      </c>
      <c r="O504" s="218" t="s">
        <v>36</v>
      </c>
      <c r="P504" s="218" t="s">
        <v>36</v>
      </c>
      <c r="Q504" s="218" t="s">
        <v>36</v>
      </c>
      <c r="R504" s="218" t="s">
        <v>36</v>
      </c>
      <c r="S504" s="217" t="s">
        <v>168</v>
      </c>
      <c r="T504" s="228" t="s">
        <v>168</v>
      </c>
      <c r="U504" s="198"/>
      <c r="V504" s="696"/>
      <c r="W504" s="264"/>
      <c r="X504" s="21">
        <v>4</v>
      </c>
      <c r="Y504" s="26"/>
      <c r="Z504" s="24"/>
      <c r="AA504" s="24"/>
      <c r="AB504" s="24"/>
      <c r="AC504" s="24" t="s">
        <v>80</v>
      </c>
      <c r="AD504" s="24" t="s">
        <v>80</v>
      </c>
      <c r="AE504" s="24" t="s">
        <v>80</v>
      </c>
      <c r="AF504" s="24" t="s">
        <v>80</v>
      </c>
      <c r="AG504" s="24" t="s">
        <v>80</v>
      </c>
      <c r="AH504" s="24" t="s">
        <v>80</v>
      </c>
      <c r="AI504" s="24" t="s">
        <v>80</v>
      </c>
      <c r="AJ504" s="34" t="s">
        <v>80</v>
      </c>
      <c r="AK504" s="299"/>
      <c r="AL504" s="200"/>
    </row>
    <row r="505" spans="2:38" x14ac:dyDescent="0.4">
      <c r="B505" s="714"/>
      <c r="C505" s="196"/>
      <c r="D505" s="299"/>
      <c r="E505" s="3"/>
      <c r="F505" s="696"/>
      <c r="G505" s="264" t="s">
        <v>37</v>
      </c>
      <c r="H505" s="21">
        <v>5</v>
      </c>
      <c r="I505" s="220"/>
      <c r="J505" s="218"/>
      <c r="K505" s="218"/>
      <c r="L505" s="218"/>
      <c r="M505" s="218" t="s">
        <v>35</v>
      </c>
      <c r="N505" s="218" t="s">
        <v>36</v>
      </c>
      <c r="O505" s="218" t="s">
        <v>36</v>
      </c>
      <c r="P505" s="218" t="s">
        <v>36</v>
      </c>
      <c r="Q505" s="218" t="s">
        <v>36</v>
      </c>
      <c r="R505" s="218" t="s">
        <v>36</v>
      </c>
      <c r="S505" s="218" t="s">
        <v>36</v>
      </c>
      <c r="T505" s="228" t="s">
        <v>168</v>
      </c>
      <c r="U505" s="198"/>
      <c r="V505" s="696"/>
      <c r="W505" s="264" t="s">
        <v>37</v>
      </c>
      <c r="X505" s="21">
        <v>5</v>
      </c>
      <c r="Y505" s="26"/>
      <c r="Z505" s="24"/>
      <c r="AA505" s="24"/>
      <c r="AB505" s="24"/>
      <c r="AC505" s="24" t="s">
        <v>80</v>
      </c>
      <c r="AD505" s="24" t="s">
        <v>80</v>
      </c>
      <c r="AE505" s="24" t="s">
        <v>80</v>
      </c>
      <c r="AF505" s="24" t="s">
        <v>80</v>
      </c>
      <c r="AG505" s="24" t="s">
        <v>80</v>
      </c>
      <c r="AH505" s="24" t="s">
        <v>80</v>
      </c>
      <c r="AI505" s="24" t="s">
        <v>80</v>
      </c>
      <c r="AJ505" s="25" t="s">
        <v>80</v>
      </c>
      <c r="AK505" s="299"/>
      <c r="AL505" s="200"/>
    </row>
    <row r="506" spans="2:38" x14ac:dyDescent="0.4">
      <c r="B506" s="714"/>
      <c r="C506" s="196"/>
      <c r="D506" s="299"/>
      <c r="E506" s="3"/>
      <c r="F506" s="696"/>
      <c r="G506" s="264" t="str">
        <f>IF(G495="-","-",G495+1)</f>
        <v>-</v>
      </c>
      <c r="H506" s="21">
        <v>6</v>
      </c>
      <c r="I506" s="220"/>
      <c r="J506" s="218"/>
      <c r="K506" s="218"/>
      <c r="L506" s="218"/>
      <c r="M506" s="218" t="s">
        <v>35</v>
      </c>
      <c r="N506" s="218" t="s">
        <v>35</v>
      </c>
      <c r="O506" s="218" t="s">
        <v>36</v>
      </c>
      <c r="P506" s="218" t="s">
        <v>36</v>
      </c>
      <c r="Q506" s="218" t="s">
        <v>36</v>
      </c>
      <c r="R506" s="218" t="s">
        <v>36</v>
      </c>
      <c r="S506" s="218" t="s">
        <v>36</v>
      </c>
      <c r="T506" s="294" t="s">
        <v>36</v>
      </c>
      <c r="U506" s="198"/>
      <c r="V506" s="696"/>
      <c r="W506" s="264" t="str">
        <f>IF(W495="-","-",W495+1)</f>
        <v>-</v>
      </c>
      <c r="X506" s="21">
        <v>6</v>
      </c>
      <c r="Y506" s="26"/>
      <c r="Z506" s="24"/>
      <c r="AA506" s="24"/>
      <c r="AB506" s="24"/>
      <c r="AC506" s="24" t="s">
        <v>80</v>
      </c>
      <c r="AD506" s="24" t="s">
        <v>80</v>
      </c>
      <c r="AE506" s="24" t="s">
        <v>80</v>
      </c>
      <c r="AF506" s="24" t="s">
        <v>80</v>
      </c>
      <c r="AG506" s="24" t="s">
        <v>80</v>
      </c>
      <c r="AH506" s="24" t="s">
        <v>80</v>
      </c>
      <c r="AI506" s="24" t="s">
        <v>80</v>
      </c>
      <c r="AJ506" s="25" t="s">
        <v>80</v>
      </c>
      <c r="AK506" s="299"/>
      <c r="AL506" s="200"/>
    </row>
    <row r="507" spans="2:38" x14ac:dyDescent="0.4">
      <c r="B507" s="714"/>
      <c r="C507" s="196"/>
      <c r="D507" s="299"/>
      <c r="E507" s="3"/>
      <c r="F507" s="696"/>
      <c r="G507" s="264" t="s">
        <v>4</v>
      </c>
      <c r="H507" s="21">
        <v>7</v>
      </c>
      <c r="I507" s="220"/>
      <c r="J507" s="218"/>
      <c r="K507" s="218"/>
      <c r="L507" s="218"/>
      <c r="M507" s="218" t="s">
        <v>35</v>
      </c>
      <c r="N507" s="218" t="s">
        <v>35</v>
      </c>
      <c r="O507" s="218" t="s">
        <v>35</v>
      </c>
      <c r="P507" s="218" t="s">
        <v>36</v>
      </c>
      <c r="Q507" s="218" t="s">
        <v>36</v>
      </c>
      <c r="R507" s="218" t="s">
        <v>36</v>
      </c>
      <c r="S507" s="218" t="s">
        <v>36</v>
      </c>
      <c r="T507" s="219" t="s">
        <v>36</v>
      </c>
      <c r="U507" s="198"/>
      <c r="V507" s="696"/>
      <c r="W507" s="264" t="s">
        <v>4</v>
      </c>
      <c r="X507" s="21">
        <v>7</v>
      </c>
      <c r="Y507" s="26"/>
      <c r="Z507" s="24"/>
      <c r="AA507" s="24"/>
      <c r="AB507" s="24"/>
      <c r="AC507" s="24" t="s">
        <v>80</v>
      </c>
      <c r="AD507" s="24" t="s">
        <v>80</v>
      </c>
      <c r="AE507" s="24" t="s">
        <v>80</v>
      </c>
      <c r="AF507" s="24" t="s">
        <v>80</v>
      </c>
      <c r="AG507" s="24" t="s">
        <v>80</v>
      </c>
      <c r="AH507" s="24" t="s">
        <v>80</v>
      </c>
      <c r="AI507" s="24" t="s">
        <v>80</v>
      </c>
      <c r="AJ507" s="25" t="s">
        <v>80</v>
      </c>
      <c r="AK507" s="299"/>
      <c r="AL507" s="200"/>
    </row>
    <row r="508" spans="2:38" x14ac:dyDescent="0.4">
      <c r="B508" s="714"/>
      <c r="C508" s="196"/>
      <c r="D508" s="299"/>
      <c r="E508" s="3"/>
      <c r="F508" s="696"/>
      <c r="G508" s="264"/>
      <c r="H508" s="21">
        <v>8</v>
      </c>
      <c r="I508" s="220"/>
      <c r="J508" s="218"/>
      <c r="K508" s="218"/>
      <c r="L508" s="218"/>
      <c r="M508" s="218" t="s">
        <v>35</v>
      </c>
      <c r="N508" s="218" t="s">
        <v>35</v>
      </c>
      <c r="O508" s="218" t="s">
        <v>35</v>
      </c>
      <c r="P508" s="218" t="s">
        <v>35</v>
      </c>
      <c r="Q508" s="218" t="s">
        <v>36</v>
      </c>
      <c r="R508" s="218" t="s">
        <v>36</v>
      </c>
      <c r="S508" s="218" t="s">
        <v>36</v>
      </c>
      <c r="T508" s="219" t="s">
        <v>36</v>
      </c>
      <c r="U508" s="198"/>
      <c r="V508" s="696"/>
      <c r="W508" s="264"/>
      <c r="X508" s="21">
        <v>8</v>
      </c>
      <c r="Y508" s="26"/>
      <c r="Z508" s="24"/>
      <c r="AA508" s="24"/>
      <c r="AB508" s="24"/>
      <c r="AC508" s="24" t="s">
        <v>80</v>
      </c>
      <c r="AD508" s="24" t="s">
        <v>80</v>
      </c>
      <c r="AE508" s="24" t="s">
        <v>80</v>
      </c>
      <c r="AF508" s="24" t="s">
        <v>80</v>
      </c>
      <c r="AG508" s="24" t="s">
        <v>80</v>
      </c>
      <c r="AH508" s="24" t="s">
        <v>80</v>
      </c>
      <c r="AI508" s="24" t="s">
        <v>80</v>
      </c>
      <c r="AJ508" s="25" t="s">
        <v>80</v>
      </c>
      <c r="AK508" s="299"/>
      <c r="AL508" s="200"/>
    </row>
    <row r="509" spans="2:38" x14ac:dyDescent="0.4">
      <c r="B509" s="714"/>
      <c r="C509" s="196"/>
      <c r="D509" s="299"/>
      <c r="E509" s="3"/>
      <c r="F509" s="696"/>
      <c r="G509" s="264"/>
      <c r="H509" s="21">
        <v>9</v>
      </c>
      <c r="I509" s="220"/>
      <c r="J509" s="218"/>
      <c r="K509" s="218"/>
      <c r="L509" s="218"/>
      <c r="M509" s="218" t="s">
        <v>35</v>
      </c>
      <c r="N509" s="218" t="s">
        <v>35</v>
      </c>
      <c r="O509" s="218" t="s">
        <v>35</v>
      </c>
      <c r="P509" s="218" t="s">
        <v>35</v>
      </c>
      <c r="Q509" s="218" t="s">
        <v>35</v>
      </c>
      <c r="R509" s="218" t="s">
        <v>36</v>
      </c>
      <c r="S509" s="218" t="s">
        <v>36</v>
      </c>
      <c r="T509" s="219" t="s">
        <v>36</v>
      </c>
      <c r="U509" s="198"/>
      <c r="V509" s="696"/>
      <c r="W509" s="264"/>
      <c r="X509" s="21">
        <v>9</v>
      </c>
      <c r="Y509" s="26"/>
      <c r="Z509" s="24"/>
      <c r="AA509" s="24"/>
      <c r="AB509" s="24"/>
      <c r="AC509" s="24" t="s">
        <v>80</v>
      </c>
      <c r="AD509" s="24" t="s">
        <v>80</v>
      </c>
      <c r="AE509" s="24" t="s">
        <v>80</v>
      </c>
      <c r="AF509" s="24" t="s">
        <v>80</v>
      </c>
      <c r="AG509" s="24" t="s">
        <v>80</v>
      </c>
      <c r="AH509" s="24" t="s">
        <v>80</v>
      </c>
      <c r="AI509" s="24" t="s">
        <v>80</v>
      </c>
      <c r="AJ509" s="25" t="s">
        <v>80</v>
      </c>
      <c r="AK509" s="299"/>
      <c r="AL509" s="200"/>
    </row>
    <row r="510" spans="2:38" x14ac:dyDescent="0.4">
      <c r="B510" s="714"/>
      <c r="C510" s="196"/>
      <c r="D510" s="299"/>
      <c r="E510" s="3"/>
      <c r="F510" s="696"/>
      <c r="G510" s="264"/>
      <c r="H510" s="21">
        <v>10</v>
      </c>
      <c r="I510" s="220"/>
      <c r="J510" s="218"/>
      <c r="K510" s="218"/>
      <c r="L510" s="218"/>
      <c r="M510" s="218" t="s">
        <v>35</v>
      </c>
      <c r="N510" s="218" t="s">
        <v>35</v>
      </c>
      <c r="O510" s="218" t="s">
        <v>35</v>
      </c>
      <c r="P510" s="218" t="s">
        <v>35</v>
      </c>
      <c r="Q510" s="218" t="s">
        <v>35</v>
      </c>
      <c r="R510" s="218" t="s">
        <v>35</v>
      </c>
      <c r="S510" s="218" t="s">
        <v>36</v>
      </c>
      <c r="T510" s="219" t="s">
        <v>36</v>
      </c>
      <c r="U510" s="198"/>
      <c r="V510" s="696"/>
      <c r="W510" s="264"/>
      <c r="X510" s="21">
        <v>10</v>
      </c>
      <c r="Y510" s="26"/>
      <c r="Z510" s="24"/>
      <c r="AA510" s="24"/>
      <c r="AB510" s="24"/>
      <c r="AC510" s="24" t="s">
        <v>80</v>
      </c>
      <c r="AD510" s="24" t="s">
        <v>80</v>
      </c>
      <c r="AE510" s="24" t="s">
        <v>80</v>
      </c>
      <c r="AF510" s="24" t="s">
        <v>80</v>
      </c>
      <c r="AG510" s="24" t="s">
        <v>80</v>
      </c>
      <c r="AH510" s="24" t="s">
        <v>80</v>
      </c>
      <c r="AI510" s="24" t="s">
        <v>80</v>
      </c>
      <c r="AJ510" s="25" t="s">
        <v>80</v>
      </c>
      <c r="AK510" s="299"/>
      <c r="AL510" s="200"/>
    </row>
    <row r="511" spans="2:38" x14ac:dyDescent="0.4">
      <c r="B511" s="714"/>
      <c r="C511" s="196"/>
      <c r="D511" s="299"/>
      <c r="E511" s="3"/>
      <c r="F511" s="696"/>
      <c r="G511" s="264"/>
      <c r="H511" s="21">
        <v>11</v>
      </c>
      <c r="I511" s="220"/>
      <c r="J511" s="218"/>
      <c r="K511" s="218"/>
      <c r="L511" s="218"/>
      <c r="M511" s="218" t="s">
        <v>35</v>
      </c>
      <c r="N511" s="218" t="s">
        <v>35</v>
      </c>
      <c r="O511" s="218" t="s">
        <v>35</v>
      </c>
      <c r="P511" s="218" t="s">
        <v>35</v>
      </c>
      <c r="Q511" s="218" t="s">
        <v>35</v>
      </c>
      <c r="R511" s="218" t="s">
        <v>35</v>
      </c>
      <c r="S511" s="218" t="s">
        <v>35</v>
      </c>
      <c r="T511" s="219" t="s">
        <v>36</v>
      </c>
      <c r="U511" s="198"/>
      <c r="V511" s="696"/>
      <c r="W511" s="264"/>
      <c r="X511" s="21">
        <v>11</v>
      </c>
      <c r="Y511" s="26"/>
      <c r="Z511" s="24"/>
      <c r="AA511" s="24"/>
      <c r="AB511" s="24"/>
      <c r="AC511" s="24" t="s">
        <v>80</v>
      </c>
      <c r="AD511" s="24" t="s">
        <v>80</v>
      </c>
      <c r="AE511" s="24" t="s">
        <v>80</v>
      </c>
      <c r="AF511" s="24" t="s">
        <v>80</v>
      </c>
      <c r="AG511" s="24" t="s">
        <v>80</v>
      </c>
      <c r="AH511" s="24" t="s">
        <v>80</v>
      </c>
      <c r="AI511" s="24" t="s">
        <v>80</v>
      </c>
      <c r="AJ511" s="25" t="s">
        <v>80</v>
      </c>
      <c r="AK511" s="299"/>
      <c r="AL511" s="200"/>
    </row>
    <row r="512" spans="2:38" ht="25.5" thickBot="1" x14ac:dyDescent="0.45">
      <c r="B512" s="714"/>
      <c r="C512" s="196"/>
      <c r="D512" s="299"/>
      <c r="E512" s="3"/>
      <c r="F512" s="696"/>
      <c r="G512" s="266"/>
      <c r="H512" s="15">
        <v>12</v>
      </c>
      <c r="I512" s="221"/>
      <c r="J512" s="222"/>
      <c r="K512" s="222"/>
      <c r="L512" s="222"/>
      <c r="M512" s="222" t="s">
        <v>35</v>
      </c>
      <c r="N512" s="222" t="s">
        <v>35</v>
      </c>
      <c r="O512" s="222" t="s">
        <v>35</v>
      </c>
      <c r="P512" s="222" t="s">
        <v>35</v>
      </c>
      <c r="Q512" s="222" t="s">
        <v>35</v>
      </c>
      <c r="R512" s="222" t="s">
        <v>35</v>
      </c>
      <c r="S512" s="222" t="s">
        <v>35</v>
      </c>
      <c r="T512" s="229" t="s">
        <v>35</v>
      </c>
      <c r="U512" s="198"/>
      <c r="V512" s="696"/>
      <c r="W512" s="266"/>
      <c r="X512" s="15">
        <v>12</v>
      </c>
      <c r="Y512" s="27"/>
      <c r="Z512" s="28"/>
      <c r="AA512" s="28"/>
      <c r="AB512" s="28"/>
      <c r="AC512" s="28" t="s">
        <v>80</v>
      </c>
      <c r="AD512" s="28" t="s">
        <v>80</v>
      </c>
      <c r="AE512" s="28" t="s">
        <v>80</v>
      </c>
      <c r="AF512" s="28" t="s">
        <v>80</v>
      </c>
      <c r="AG512" s="28" t="s">
        <v>80</v>
      </c>
      <c r="AH512" s="28" t="s">
        <v>80</v>
      </c>
      <c r="AI512" s="28" t="s">
        <v>80</v>
      </c>
      <c r="AJ512" s="35" t="s">
        <v>80</v>
      </c>
      <c r="AK512" s="299"/>
      <c r="AL512" s="200"/>
    </row>
    <row r="513" spans="2:38" x14ac:dyDescent="0.4">
      <c r="B513" s="714"/>
      <c r="C513" s="196"/>
      <c r="D513" s="299"/>
      <c r="E513" s="3"/>
      <c r="F513" s="696"/>
      <c r="G513" s="267" t="s">
        <v>37</v>
      </c>
      <c r="H513" s="16">
        <v>1</v>
      </c>
      <c r="I513" s="225"/>
      <c r="J513" s="214"/>
      <c r="K513" s="214"/>
      <c r="L513" s="214"/>
      <c r="M513" s="214" t="s">
        <v>35</v>
      </c>
      <c r="N513" s="214" t="s">
        <v>35</v>
      </c>
      <c r="O513" s="214" t="s">
        <v>35</v>
      </c>
      <c r="P513" s="214" t="s">
        <v>35</v>
      </c>
      <c r="Q513" s="214" t="s">
        <v>35</v>
      </c>
      <c r="R513" s="214" t="s">
        <v>35</v>
      </c>
      <c r="S513" s="214" t="s">
        <v>35</v>
      </c>
      <c r="T513" s="215" t="s">
        <v>35</v>
      </c>
      <c r="U513" s="198"/>
      <c r="V513" s="696"/>
      <c r="W513" s="267" t="s">
        <v>37</v>
      </c>
      <c r="X513" s="16">
        <v>1</v>
      </c>
      <c r="Y513" s="31"/>
      <c r="Z513" s="18"/>
      <c r="AA513" s="18"/>
      <c r="AB513" s="18"/>
      <c r="AC513" s="18" t="s">
        <v>80</v>
      </c>
      <c r="AD513" s="18" t="s">
        <v>80</v>
      </c>
      <c r="AE513" s="18" t="s">
        <v>80</v>
      </c>
      <c r="AF513" s="18" t="s">
        <v>80</v>
      </c>
      <c r="AG513" s="18" t="s">
        <v>80</v>
      </c>
      <c r="AH513" s="18" t="s">
        <v>80</v>
      </c>
      <c r="AI513" s="18" t="s">
        <v>80</v>
      </c>
      <c r="AJ513" s="19" t="s">
        <v>80</v>
      </c>
      <c r="AK513" s="299"/>
      <c r="AL513" s="200"/>
    </row>
    <row r="514" spans="2:38" x14ac:dyDescent="0.4">
      <c r="B514" s="714"/>
      <c r="C514" s="196"/>
      <c r="D514" s="299"/>
      <c r="E514" s="3"/>
      <c r="F514" s="696"/>
      <c r="G514" s="264" t="str">
        <f>IF(G506="-","-",G506+1)</f>
        <v>-</v>
      </c>
      <c r="H514" s="21">
        <v>2</v>
      </c>
      <c r="I514" s="220"/>
      <c r="J514" s="218"/>
      <c r="K514" s="218"/>
      <c r="L514" s="218"/>
      <c r="M514" s="218" t="s">
        <v>35</v>
      </c>
      <c r="N514" s="218" t="s">
        <v>35</v>
      </c>
      <c r="O514" s="218" t="s">
        <v>35</v>
      </c>
      <c r="P514" s="218" t="s">
        <v>35</v>
      </c>
      <c r="Q514" s="218" t="s">
        <v>35</v>
      </c>
      <c r="R514" s="218" t="s">
        <v>35</v>
      </c>
      <c r="S514" s="218" t="s">
        <v>35</v>
      </c>
      <c r="T514" s="219" t="s">
        <v>35</v>
      </c>
      <c r="U514" s="198"/>
      <c r="V514" s="696"/>
      <c r="W514" s="264" t="str">
        <f>IF(W506="-","-",W506+1)</f>
        <v>-</v>
      </c>
      <c r="X514" s="21">
        <v>2</v>
      </c>
      <c r="Y514" s="26"/>
      <c r="Z514" s="24"/>
      <c r="AA514" s="24"/>
      <c r="AB514" s="24"/>
      <c r="AC514" s="24" t="s">
        <v>80</v>
      </c>
      <c r="AD514" s="24" t="s">
        <v>80</v>
      </c>
      <c r="AE514" s="24" t="s">
        <v>80</v>
      </c>
      <c r="AF514" s="24" t="s">
        <v>80</v>
      </c>
      <c r="AG514" s="24" t="s">
        <v>80</v>
      </c>
      <c r="AH514" s="24" t="s">
        <v>80</v>
      </c>
      <c r="AI514" s="24" t="s">
        <v>80</v>
      </c>
      <c r="AJ514" s="25" t="s">
        <v>80</v>
      </c>
      <c r="AK514" s="299"/>
      <c r="AL514" s="200"/>
    </row>
    <row r="515" spans="2:38" ht="25.5" thickBot="1" x14ac:dyDescent="0.45">
      <c r="B515" s="715"/>
      <c r="C515" s="202"/>
      <c r="D515" s="302"/>
      <c r="E515" s="4"/>
      <c r="F515" s="697"/>
      <c r="G515" s="266" t="s">
        <v>4</v>
      </c>
      <c r="H515" s="15">
        <v>3</v>
      </c>
      <c r="I515" s="221"/>
      <c r="J515" s="222"/>
      <c r="K515" s="222"/>
      <c r="L515" s="222"/>
      <c r="M515" s="222" t="s">
        <v>35</v>
      </c>
      <c r="N515" s="222" t="s">
        <v>35</v>
      </c>
      <c r="O515" s="222" t="s">
        <v>35</v>
      </c>
      <c r="P515" s="222" t="s">
        <v>35</v>
      </c>
      <c r="Q515" s="222" t="s">
        <v>35</v>
      </c>
      <c r="R515" s="222" t="s">
        <v>35</v>
      </c>
      <c r="S515" s="222" t="s">
        <v>35</v>
      </c>
      <c r="T515" s="229" t="s">
        <v>35</v>
      </c>
      <c r="U515" s="203"/>
      <c r="V515" s="697"/>
      <c r="W515" s="266" t="s">
        <v>4</v>
      </c>
      <c r="X515" s="15">
        <v>3</v>
      </c>
      <c r="Y515" s="27"/>
      <c r="Z515" s="28"/>
      <c r="AA515" s="28"/>
      <c r="AB515" s="28"/>
      <c r="AC515" s="28" t="s">
        <v>80</v>
      </c>
      <c r="AD515" s="28" t="s">
        <v>80</v>
      </c>
      <c r="AE515" s="28" t="s">
        <v>80</v>
      </c>
      <c r="AF515" s="28" t="s">
        <v>80</v>
      </c>
      <c r="AG515" s="28" t="s">
        <v>80</v>
      </c>
      <c r="AH515" s="28" t="s">
        <v>80</v>
      </c>
      <c r="AI515" s="28" t="s">
        <v>80</v>
      </c>
      <c r="AJ515" s="35" t="s">
        <v>80</v>
      </c>
      <c r="AK515" s="302"/>
      <c r="AL515" s="204"/>
    </row>
    <row r="516" spans="2:38" ht="25.5" thickBot="1" x14ac:dyDescent="0.45">
      <c r="B516" s="276"/>
      <c r="C516" s="196"/>
      <c r="D516" s="302"/>
      <c r="E516" s="3"/>
      <c r="F516" s="254"/>
      <c r="G516" s="255"/>
      <c r="H516" s="201"/>
      <c r="I516" s="256"/>
      <c r="J516" s="256"/>
      <c r="K516" s="256"/>
      <c r="L516" s="256"/>
      <c r="M516" s="256"/>
      <c r="N516" s="256"/>
      <c r="O516" s="256"/>
      <c r="P516" s="256"/>
      <c r="Q516" s="256"/>
      <c r="R516" s="256"/>
      <c r="S516" s="256"/>
      <c r="T516" s="256"/>
      <c r="U516" s="198"/>
      <c r="V516" s="254"/>
      <c r="W516" s="255"/>
      <c r="X516" s="201"/>
      <c r="Y516" s="257"/>
      <c r="Z516" s="257"/>
      <c r="AA516" s="257"/>
      <c r="AB516" s="257"/>
      <c r="AC516" s="257"/>
      <c r="AD516" s="257"/>
      <c r="AE516" s="257"/>
      <c r="AF516" s="257"/>
      <c r="AG516" s="257"/>
      <c r="AH516" s="257"/>
      <c r="AI516" s="257"/>
      <c r="AJ516" s="257"/>
      <c r="AK516" s="299"/>
      <c r="AL516" s="200"/>
    </row>
    <row r="517" spans="2:38" ht="19.5" customHeight="1" thickBot="1" x14ac:dyDescent="0.45">
      <c r="B517" s="713" t="s">
        <v>215</v>
      </c>
      <c r="C517" s="193"/>
      <c r="D517" s="212" t="s">
        <v>160</v>
      </c>
      <c r="E517" s="208"/>
      <c r="F517" s="208"/>
      <c r="G517" s="208"/>
      <c r="H517" s="208"/>
      <c r="I517" s="208"/>
      <c r="J517" s="208"/>
      <c r="K517" s="208"/>
      <c r="L517" s="208"/>
      <c r="M517" s="208"/>
      <c r="N517" s="208"/>
      <c r="O517" s="208"/>
      <c r="P517" s="208"/>
      <c r="Q517" s="208"/>
      <c r="R517" s="208"/>
      <c r="S517" s="208"/>
      <c r="T517" s="208"/>
      <c r="U517" s="208"/>
      <c r="V517" s="208"/>
      <c r="W517" s="208"/>
      <c r="X517" s="208"/>
      <c r="Y517" s="208"/>
      <c r="Z517" s="208"/>
      <c r="AA517" s="208"/>
      <c r="AB517" s="208"/>
      <c r="AC517" s="208"/>
      <c r="AD517" s="194"/>
      <c r="AE517" s="194"/>
      <c r="AF517" s="194"/>
      <c r="AG517" s="194"/>
      <c r="AH517" s="194"/>
      <c r="AI517" s="194"/>
      <c r="AJ517" s="194"/>
      <c r="AK517" s="305"/>
      <c r="AL517" s="195"/>
    </row>
    <row r="518" spans="2:38" ht="45.75" customHeight="1" thickBot="1" x14ac:dyDescent="0.45">
      <c r="B518" s="714"/>
      <c r="C518" s="196"/>
      <c r="D518" s="297"/>
      <c r="E518" s="197"/>
      <c r="F518" s="701" t="s">
        <v>169</v>
      </c>
      <c r="G518" s="702"/>
      <c r="H518" s="702"/>
      <c r="I518" s="702"/>
      <c r="J518" s="702"/>
      <c r="K518" s="702"/>
      <c r="L518" s="716"/>
      <c r="M518" s="76" t="s">
        <v>37</v>
      </c>
      <c r="N518" s="75"/>
      <c r="O518" s="77" t="s">
        <v>4</v>
      </c>
      <c r="P518" s="75"/>
      <c r="Q518" s="78" t="s">
        <v>39</v>
      </c>
      <c r="R518" s="3"/>
      <c r="S518" s="3"/>
      <c r="T518" s="3"/>
      <c r="U518" s="198"/>
      <c r="V518" s="698" t="s">
        <v>113</v>
      </c>
      <c r="W518" s="699"/>
      <c r="X518" s="699"/>
      <c r="Y518" s="699"/>
      <c r="Z518" s="699"/>
      <c r="AA518" s="700"/>
      <c r="AB518" s="76" t="s">
        <v>37</v>
      </c>
      <c r="AC518" s="75"/>
      <c r="AD518" s="77" t="s">
        <v>4</v>
      </c>
      <c r="AE518" s="75"/>
      <c r="AF518" s="78" t="s">
        <v>39</v>
      </c>
      <c r="AG518" s="3"/>
      <c r="AH518" s="3"/>
      <c r="AI518" s="3"/>
      <c r="AJ518" s="198"/>
      <c r="AK518" s="306"/>
      <c r="AL518" s="199"/>
    </row>
    <row r="519" spans="2:38" ht="45.75" customHeight="1" thickBot="1" x14ac:dyDescent="0.45">
      <c r="B519" s="714"/>
      <c r="C519" s="196"/>
      <c r="D519" s="298" t="str">
        <f>IF(D518="","",INDEX('※削除不可（９データ）'!$B$3:$B$37,MATCH(D518,'※削除不可（９データ）'!$A$3:$A$37,1)))</f>
        <v/>
      </c>
      <c r="E519" s="197"/>
      <c r="F519" s="701" t="s">
        <v>197</v>
      </c>
      <c r="G519" s="702"/>
      <c r="H519" s="702"/>
      <c r="I519" s="702"/>
      <c r="J519" s="702"/>
      <c r="K519" s="702"/>
      <c r="L519" s="703"/>
      <c r="M519" s="75"/>
      <c r="N519" s="275" t="s">
        <v>112</v>
      </c>
      <c r="O519" s="710" t="str">
        <f>IF(M519="","-",IF(M519=D522,"〇","増加"))</f>
        <v>-</v>
      </c>
      <c r="P519" s="711"/>
      <c r="Q519" s="712"/>
      <c r="R519" s="3"/>
      <c r="S519" s="3"/>
      <c r="T519" s="3"/>
      <c r="U519" s="198"/>
      <c r="V519" s="698" t="s">
        <v>200</v>
      </c>
      <c r="W519" s="699"/>
      <c r="X519" s="699"/>
      <c r="Y519" s="699"/>
      <c r="Z519" s="699"/>
      <c r="AA519" s="700"/>
      <c r="AB519" s="75"/>
      <c r="AC519" s="275" t="s">
        <v>112</v>
      </c>
      <c r="AD519" s="710" t="str">
        <f>IF(AB519="","-",IF(AB519=D522,"〇","×"))</f>
        <v>-</v>
      </c>
      <c r="AE519" s="711"/>
      <c r="AF519" s="712"/>
      <c r="AG519" s="3"/>
      <c r="AH519" s="3"/>
      <c r="AI519" s="3"/>
      <c r="AJ519" s="198"/>
      <c r="AK519" s="306"/>
      <c r="AL519" s="199"/>
    </row>
    <row r="520" spans="2:38" ht="25.5" thickBot="1" x14ac:dyDescent="0.45">
      <c r="B520" s="714"/>
      <c r="C520" s="196"/>
      <c r="D520" s="299"/>
      <c r="E520" s="3"/>
      <c r="F520" s="81"/>
      <c r="G520" s="81"/>
      <c r="H520" s="3"/>
      <c r="I520" s="3"/>
      <c r="J520" s="3"/>
      <c r="K520" s="3"/>
      <c r="L520" s="3"/>
      <c r="M520" s="3"/>
      <c r="N520" s="3"/>
      <c r="O520" s="3"/>
      <c r="P520" s="3"/>
      <c r="Q520" s="3"/>
      <c r="R520" s="3"/>
      <c r="S520" s="3"/>
      <c r="T520" s="3"/>
      <c r="U520" s="3"/>
      <c r="V520" s="81"/>
      <c r="W520" s="81"/>
      <c r="X520" s="3"/>
      <c r="Y520" s="3"/>
      <c r="Z520" s="3"/>
      <c r="AA520" s="3"/>
      <c r="AB520" s="3"/>
      <c r="AC520" s="3"/>
      <c r="AD520" s="3"/>
      <c r="AE520" s="3"/>
      <c r="AF520" s="3"/>
      <c r="AG520" s="3"/>
      <c r="AH520" s="3"/>
      <c r="AI520" s="3"/>
      <c r="AJ520" s="3"/>
      <c r="AK520" s="299"/>
      <c r="AL520" s="200"/>
    </row>
    <row r="521" spans="2:38" x14ac:dyDescent="0.4">
      <c r="B521" s="714"/>
      <c r="C521" s="196"/>
      <c r="D521" s="300" t="s">
        <v>105</v>
      </c>
      <c r="E521" s="3"/>
      <c r="F521" s="704"/>
      <c r="G521" s="705"/>
      <c r="H521" s="706"/>
      <c r="I521" s="71" t="s">
        <v>3</v>
      </c>
      <c r="J521" s="72" t="str">
        <f>IF($N518="","-",$N518)</f>
        <v>-</v>
      </c>
      <c r="K521" s="71" t="s">
        <v>4</v>
      </c>
      <c r="L521" s="692" t="s">
        <v>111</v>
      </c>
      <c r="M521" s="692"/>
      <c r="N521" s="692"/>
      <c r="O521" s="692"/>
      <c r="P521" s="692"/>
      <c r="Q521" s="692"/>
      <c r="R521" s="692"/>
      <c r="S521" s="692"/>
      <c r="T521" s="693"/>
      <c r="U521" s="198"/>
      <c r="V521" s="704"/>
      <c r="W521" s="705"/>
      <c r="X521" s="706"/>
      <c r="Y521" s="71" t="s">
        <v>3</v>
      </c>
      <c r="Z521" s="72" t="str">
        <f>IF($AC518="","-",$AC518)</f>
        <v>-</v>
      </c>
      <c r="AA521" s="71" t="s">
        <v>4</v>
      </c>
      <c r="AB521" s="692" t="s">
        <v>79</v>
      </c>
      <c r="AC521" s="692"/>
      <c r="AD521" s="692"/>
      <c r="AE521" s="692"/>
      <c r="AF521" s="692"/>
      <c r="AG521" s="692"/>
      <c r="AH521" s="692"/>
      <c r="AI521" s="692"/>
      <c r="AJ521" s="693"/>
      <c r="AK521" s="299"/>
      <c r="AL521" s="200"/>
    </row>
    <row r="522" spans="2:38" ht="30" thickBot="1" x14ac:dyDescent="0.45">
      <c r="B522" s="714"/>
      <c r="C522" s="196"/>
      <c r="D522" s="301" t="str">
        <f>IF(D518="","",INDEX('※削除不可（９データ）'!$C$3:$C$37,MATCH(D518,'※削除不可（９データ）'!$A$3:$A$31,1)))</f>
        <v/>
      </c>
      <c r="E522" s="3"/>
      <c r="F522" s="694"/>
      <c r="G522" s="695"/>
      <c r="H522" s="86" t="s">
        <v>38</v>
      </c>
      <c r="I522" s="82">
        <v>1</v>
      </c>
      <c r="J522" s="83">
        <v>2</v>
      </c>
      <c r="K522" s="84">
        <v>3</v>
      </c>
      <c r="L522" s="84">
        <v>4</v>
      </c>
      <c r="M522" s="84">
        <v>5</v>
      </c>
      <c r="N522" s="84">
        <v>6</v>
      </c>
      <c r="O522" s="84">
        <v>7</v>
      </c>
      <c r="P522" s="84">
        <v>8</v>
      </c>
      <c r="Q522" s="84">
        <v>9</v>
      </c>
      <c r="R522" s="84">
        <v>10</v>
      </c>
      <c r="S522" s="84">
        <v>11</v>
      </c>
      <c r="T522" s="85">
        <v>12</v>
      </c>
      <c r="U522" s="201"/>
      <c r="V522" s="694"/>
      <c r="W522" s="695"/>
      <c r="X522" s="86" t="s">
        <v>38</v>
      </c>
      <c r="Y522" s="82">
        <v>1</v>
      </c>
      <c r="Z522" s="83">
        <v>2</v>
      </c>
      <c r="AA522" s="84">
        <v>3</v>
      </c>
      <c r="AB522" s="84">
        <v>4</v>
      </c>
      <c r="AC522" s="84">
        <v>5</v>
      </c>
      <c r="AD522" s="84">
        <v>6</v>
      </c>
      <c r="AE522" s="84">
        <v>7</v>
      </c>
      <c r="AF522" s="84">
        <v>8</v>
      </c>
      <c r="AG522" s="84">
        <v>9</v>
      </c>
      <c r="AH522" s="84">
        <v>10</v>
      </c>
      <c r="AI522" s="84">
        <v>11</v>
      </c>
      <c r="AJ522" s="85">
        <v>12</v>
      </c>
      <c r="AK522" s="299"/>
      <c r="AL522" s="200"/>
    </row>
    <row r="523" spans="2:38" ht="24.75" customHeight="1" x14ac:dyDescent="0.4">
      <c r="B523" s="714"/>
      <c r="C523" s="196"/>
      <c r="D523" s="299"/>
      <c r="E523" s="3"/>
      <c r="F523" s="696" t="s">
        <v>115</v>
      </c>
      <c r="G523" s="262"/>
      <c r="H523" s="16">
        <v>1</v>
      </c>
      <c r="I523" s="213" t="s">
        <v>61</v>
      </c>
      <c r="J523" s="214"/>
      <c r="K523" s="214"/>
      <c r="L523" s="214"/>
      <c r="M523" s="214"/>
      <c r="N523" s="214"/>
      <c r="O523" s="214"/>
      <c r="P523" s="214"/>
      <c r="Q523" s="214"/>
      <c r="R523" s="214"/>
      <c r="S523" s="214"/>
      <c r="T523" s="215"/>
      <c r="U523" s="198"/>
      <c r="V523" s="696" t="s">
        <v>115</v>
      </c>
      <c r="W523" s="262"/>
      <c r="X523" s="16">
        <v>1</v>
      </c>
      <c r="Y523" s="17" t="s">
        <v>60</v>
      </c>
      <c r="Z523" s="18"/>
      <c r="AA523" s="18"/>
      <c r="AB523" s="18"/>
      <c r="AC523" s="18"/>
      <c r="AD523" s="18"/>
      <c r="AE523" s="18"/>
      <c r="AF523" s="18"/>
      <c r="AG523" s="18"/>
      <c r="AH523" s="18"/>
      <c r="AI523" s="18"/>
      <c r="AJ523" s="19"/>
      <c r="AK523" s="299"/>
      <c r="AL523" s="175"/>
    </row>
    <row r="524" spans="2:38" x14ac:dyDescent="0.4">
      <c r="B524" s="714"/>
      <c r="C524" s="196"/>
      <c r="D524" s="299"/>
      <c r="E524" s="3"/>
      <c r="F524" s="696"/>
      <c r="G524" s="263"/>
      <c r="H524" s="21">
        <v>2</v>
      </c>
      <c r="I524" s="216" t="s">
        <v>61</v>
      </c>
      <c r="J524" s="216" t="s">
        <v>61</v>
      </c>
      <c r="K524" s="218"/>
      <c r="L524" s="218"/>
      <c r="M524" s="218"/>
      <c r="N524" s="218"/>
      <c r="O524" s="218"/>
      <c r="P524" s="218"/>
      <c r="Q524" s="218"/>
      <c r="R524" s="218"/>
      <c r="S524" s="218"/>
      <c r="T524" s="219"/>
      <c r="U524" s="198"/>
      <c r="V524" s="696"/>
      <c r="W524" s="263"/>
      <c r="X524" s="21">
        <v>2</v>
      </c>
      <c r="Y524" s="22" t="s">
        <v>110</v>
      </c>
      <c r="Z524" s="23" t="s">
        <v>110</v>
      </c>
      <c r="AA524" s="24"/>
      <c r="AB524" s="24"/>
      <c r="AC524" s="24"/>
      <c r="AD524" s="24"/>
      <c r="AE524" s="24"/>
      <c r="AF524" s="24"/>
      <c r="AG524" s="24"/>
      <c r="AH524" s="24"/>
      <c r="AI524" s="24"/>
      <c r="AJ524" s="25"/>
      <c r="AK524" s="299"/>
      <c r="AL524" s="200"/>
    </row>
    <row r="525" spans="2:38" x14ac:dyDescent="0.4">
      <c r="B525" s="714"/>
      <c r="C525" s="196"/>
      <c r="D525" s="299"/>
      <c r="E525" s="3"/>
      <c r="F525" s="696"/>
      <c r="G525" s="263"/>
      <c r="H525" s="21">
        <v>3</v>
      </c>
      <c r="I525" s="216" t="s">
        <v>61</v>
      </c>
      <c r="J525" s="216" t="s">
        <v>61</v>
      </c>
      <c r="K525" s="217" t="s">
        <v>168</v>
      </c>
      <c r="L525" s="218"/>
      <c r="M525" s="218"/>
      <c r="N525" s="218"/>
      <c r="O525" s="218"/>
      <c r="P525" s="218"/>
      <c r="Q525" s="218"/>
      <c r="R525" s="218"/>
      <c r="S525" s="218"/>
      <c r="T525" s="219"/>
      <c r="U525" s="198"/>
      <c r="V525" s="696"/>
      <c r="W525" s="263"/>
      <c r="X525" s="21">
        <v>3</v>
      </c>
      <c r="Y525" s="22" t="s">
        <v>110</v>
      </c>
      <c r="Z525" s="23" t="s">
        <v>110</v>
      </c>
      <c r="AA525" s="23" t="s">
        <v>110</v>
      </c>
      <c r="AB525" s="24"/>
      <c r="AC525" s="24"/>
      <c r="AD525" s="24"/>
      <c r="AE525" s="24"/>
      <c r="AF525" s="24"/>
      <c r="AG525" s="24"/>
      <c r="AH525" s="24"/>
      <c r="AI525" s="24"/>
      <c r="AJ525" s="25"/>
      <c r="AK525" s="299"/>
      <c r="AL525" s="200"/>
    </row>
    <row r="526" spans="2:38" x14ac:dyDescent="0.4">
      <c r="B526" s="714"/>
      <c r="C526" s="196"/>
      <c r="D526" s="299"/>
      <c r="E526" s="3"/>
      <c r="F526" s="696"/>
      <c r="G526" s="264"/>
      <c r="H526" s="21">
        <v>4</v>
      </c>
      <c r="I526" s="216" t="s">
        <v>61</v>
      </c>
      <c r="J526" s="216" t="s">
        <v>61</v>
      </c>
      <c r="K526" s="217" t="s">
        <v>168</v>
      </c>
      <c r="L526" s="217" t="s">
        <v>168</v>
      </c>
      <c r="M526" s="218"/>
      <c r="N526" s="218"/>
      <c r="O526" s="218"/>
      <c r="P526" s="218"/>
      <c r="Q526" s="218"/>
      <c r="R526" s="218"/>
      <c r="S526" s="218"/>
      <c r="T526" s="219"/>
      <c r="U526" s="198"/>
      <c r="V526" s="696"/>
      <c r="W526" s="264"/>
      <c r="X526" s="21">
        <v>4</v>
      </c>
      <c r="Y526" s="22" t="s">
        <v>80</v>
      </c>
      <c r="Z526" s="23" t="s">
        <v>110</v>
      </c>
      <c r="AA526" s="23" t="s">
        <v>110</v>
      </c>
      <c r="AB526" s="23" t="s">
        <v>110</v>
      </c>
      <c r="AC526" s="24"/>
      <c r="AD526" s="24"/>
      <c r="AE526" s="24"/>
      <c r="AF526" s="24"/>
      <c r="AG526" s="24"/>
      <c r="AH526" s="24"/>
      <c r="AI526" s="24"/>
      <c r="AJ526" s="25"/>
      <c r="AK526" s="299"/>
      <c r="AL526" s="200"/>
    </row>
    <row r="527" spans="2:38" x14ac:dyDescent="0.4">
      <c r="B527" s="714"/>
      <c r="C527" s="196"/>
      <c r="D527" s="299"/>
      <c r="E527" s="3"/>
      <c r="F527" s="696"/>
      <c r="G527" s="264"/>
      <c r="H527" s="21">
        <v>5</v>
      </c>
      <c r="I527" s="216" t="s">
        <v>61</v>
      </c>
      <c r="J527" s="216" t="s">
        <v>61</v>
      </c>
      <c r="K527" s="217" t="s">
        <v>168</v>
      </c>
      <c r="L527" s="217" t="s">
        <v>168</v>
      </c>
      <c r="M527" s="217" t="s">
        <v>168</v>
      </c>
      <c r="N527" s="218"/>
      <c r="O527" s="218"/>
      <c r="P527" s="218"/>
      <c r="Q527" s="218"/>
      <c r="R527" s="218"/>
      <c r="S527" s="218"/>
      <c r="T527" s="219"/>
      <c r="U527" s="198"/>
      <c r="V527" s="696"/>
      <c r="W527" s="264"/>
      <c r="X527" s="21">
        <v>5</v>
      </c>
      <c r="Y527" s="22" t="s">
        <v>80</v>
      </c>
      <c r="Z527" s="23" t="s">
        <v>80</v>
      </c>
      <c r="AA527" s="23" t="s">
        <v>110</v>
      </c>
      <c r="AB527" s="23" t="s">
        <v>110</v>
      </c>
      <c r="AC527" s="23" t="s">
        <v>110</v>
      </c>
      <c r="AD527" s="24"/>
      <c r="AF527" s="24"/>
      <c r="AG527" s="24"/>
      <c r="AH527" s="24"/>
      <c r="AI527" s="24"/>
      <c r="AJ527" s="25"/>
      <c r="AK527" s="299"/>
      <c r="AL527" s="200"/>
    </row>
    <row r="528" spans="2:38" x14ac:dyDescent="0.4">
      <c r="B528" s="714"/>
      <c r="C528" s="196"/>
      <c r="D528" s="299"/>
      <c r="E528" s="3"/>
      <c r="F528" s="696"/>
      <c r="G528" s="264" t="s">
        <v>37</v>
      </c>
      <c r="H528" s="21">
        <v>6</v>
      </c>
      <c r="I528" s="216" t="s">
        <v>61</v>
      </c>
      <c r="J528" s="216" t="s">
        <v>61</v>
      </c>
      <c r="K528" s="217" t="s">
        <v>168</v>
      </c>
      <c r="L528" s="217" t="s">
        <v>168</v>
      </c>
      <c r="M528" s="217" t="s">
        <v>168</v>
      </c>
      <c r="N528" s="217" t="s">
        <v>168</v>
      </c>
      <c r="O528" s="218"/>
      <c r="P528" s="218"/>
      <c r="Q528" s="218"/>
      <c r="R528" s="218"/>
      <c r="S528" s="218"/>
      <c r="T528" s="219"/>
      <c r="U528" s="198"/>
      <c r="V528" s="696"/>
      <c r="W528" s="264" t="s">
        <v>37</v>
      </c>
      <c r="X528" s="21">
        <v>6</v>
      </c>
      <c r="Y528" s="22" t="s">
        <v>80</v>
      </c>
      <c r="Z528" s="23" t="s">
        <v>80</v>
      </c>
      <c r="AA528" s="23" t="s">
        <v>80</v>
      </c>
      <c r="AB528" s="23" t="s">
        <v>110</v>
      </c>
      <c r="AC528" s="23" t="s">
        <v>110</v>
      </c>
      <c r="AD528" s="23" t="s">
        <v>110</v>
      </c>
      <c r="AE528" s="24"/>
      <c r="AF528" s="24"/>
      <c r="AG528" s="24"/>
      <c r="AH528" s="24"/>
      <c r="AI528" s="24"/>
      <c r="AJ528" s="25"/>
      <c r="AK528" s="299"/>
      <c r="AL528" s="200"/>
    </row>
    <row r="529" spans="2:38" x14ac:dyDescent="0.4">
      <c r="B529" s="714"/>
      <c r="C529" s="196"/>
      <c r="D529" s="299"/>
      <c r="E529" s="3"/>
      <c r="F529" s="696"/>
      <c r="G529" s="265" t="str">
        <f>J521</f>
        <v>-</v>
      </c>
      <c r="H529" s="21">
        <v>7</v>
      </c>
      <c r="I529" s="220" t="s">
        <v>36</v>
      </c>
      <c r="J529" s="216" t="s">
        <v>61</v>
      </c>
      <c r="K529" s="217" t="s">
        <v>168</v>
      </c>
      <c r="L529" s="217" t="s">
        <v>168</v>
      </c>
      <c r="M529" s="217" t="s">
        <v>168</v>
      </c>
      <c r="N529" s="217" t="s">
        <v>168</v>
      </c>
      <c r="O529" s="217" t="s">
        <v>168</v>
      </c>
      <c r="P529" s="218"/>
      <c r="Q529" s="218"/>
      <c r="R529" s="218"/>
      <c r="S529" s="218"/>
      <c r="T529" s="219"/>
      <c r="U529" s="198"/>
      <c r="V529" s="696"/>
      <c r="W529" s="265" t="str">
        <f>Z521</f>
        <v>-</v>
      </c>
      <c r="X529" s="21">
        <v>7</v>
      </c>
      <c r="Y529" s="22" t="s">
        <v>80</v>
      </c>
      <c r="Z529" s="23" t="s">
        <v>80</v>
      </c>
      <c r="AA529" s="23" t="s">
        <v>80</v>
      </c>
      <c r="AB529" s="23" t="s">
        <v>80</v>
      </c>
      <c r="AC529" s="23" t="s">
        <v>110</v>
      </c>
      <c r="AD529" s="23" t="s">
        <v>110</v>
      </c>
      <c r="AE529" s="23" t="s">
        <v>110</v>
      </c>
      <c r="AF529" s="24"/>
      <c r="AG529" s="24"/>
      <c r="AH529" s="24"/>
      <c r="AI529" s="24"/>
      <c r="AJ529" s="25"/>
      <c r="AK529" s="299"/>
      <c r="AL529" s="200"/>
    </row>
    <row r="530" spans="2:38" x14ac:dyDescent="0.4">
      <c r="B530" s="714"/>
      <c r="C530" s="196"/>
      <c r="D530" s="299"/>
      <c r="E530" s="3"/>
      <c r="F530" s="696"/>
      <c r="G530" s="264" t="s">
        <v>4</v>
      </c>
      <c r="H530" s="21">
        <v>8</v>
      </c>
      <c r="I530" s="220" t="s">
        <v>36</v>
      </c>
      <c r="J530" s="218" t="s">
        <v>36</v>
      </c>
      <c r="K530" s="217" t="s">
        <v>168</v>
      </c>
      <c r="L530" s="217" t="s">
        <v>168</v>
      </c>
      <c r="M530" s="217" t="s">
        <v>168</v>
      </c>
      <c r="N530" s="217" t="s">
        <v>168</v>
      </c>
      <c r="O530" s="217" t="s">
        <v>168</v>
      </c>
      <c r="P530" s="217" t="s">
        <v>168</v>
      </c>
      <c r="Q530" s="218"/>
      <c r="R530" s="218"/>
      <c r="S530" s="218"/>
      <c r="T530" s="219"/>
      <c r="U530" s="198"/>
      <c r="V530" s="696"/>
      <c r="W530" s="264" t="s">
        <v>4</v>
      </c>
      <c r="X530" s="21">
        <v>8</v>
      </c>
      <c r="Y530" s="22" t="s">
        <v>80</v>
      </c>
      <c r="Z530" s="24" t="s">
        <v>80</v>
      </c>
      <c r="AA530" s="23" t="s">
        <v>80</v>
      </c>
      <c r="AB530" s="23" t="s">
        <v>80</v>
      </c>
      <c r="AC530" s="23" t="s">
        <v>80</v>
      </c>
      <c r="AD530" s="23" t="s">
        <v>110</v>
      </c>
      <c r="AE530" s="23" t="s">
        <v>110</v>
      </c>
      <c r="AF530" s="23" t="s">
        <v>110</v>
      </c>
      <c r="AG530" s="24"/>
      <c r="AH530" s="24"/>
      <c r="AI530" s="24"/>
      <c r="AJ530" s="25"/>
      <c r="AK530" s="299"/>
      <c r="AL530" s="200"/>
    </row>
    <row r="531" spans="2:38" x14ac:dyDescent="0.4">
      <c r="B531" s="714"/>
      <c r="C531" s="196"/>
      <c r="D531" s="299"/>
      <c r="E531" s="3"/>
      <c r="F531" s="696"/>
      <c r="G531" s="264"/>
      <c r="H531" s="21">
        <v>9</v>
      </c>
      <c r="I531" s="220" t="s">
        <v>36</v>
      </c>
      <c r="J531" s="218" t="s">
        <v>36</v>
      </c>
      <c r="K531" s="218" t="s">
        <v>36</v>
      </c>
      <c r="L531" s="217" t="s">
        <v>168</v>
      </c>
      <c r="M531" s="217" t="s">
        <v>168</v>
      </c>
      <c r="N531" s="217" t="s">
        <v>168</v>
      </c>
      <c r="O531" s="217" t="s">
        <v>168</v>
      </c>
      <c r="P531" s="217" t="s">
        <v>168</v>
      </c>
      <c r="Q531" s="217" t="s">
        <v>168</v>
      </c>
      <c r="R531" s="218"/>
      <c r="S531" s="218"/>
      <c r="T531" s="219"/>
      <c r="U531" s="198"/>
      <c r="V531" s="696"/>
      <c r="W531" s="264"/>
      <c r="X531" s="21">
        <v>9</v>
      </c>
      <c r="Y531" s="22" t="s">
        <v>80</v>
      </c>
      <c r="Z531" s="24" t="s">
        <v>80</v>
      </c>
      <c r="AA531" s="24" t="s">
        <v>80</v>
      </c>
      <c r="AB531" s="23" t="s">
        <v>80</v>
      </c>
      <c r="AC531" s="23" t="s">
        <v>80</v>
      </c>
      <c r="AD531" s="23" t="s">
        <v>80</v>
      </c>
      <c r="AE531" s="23" t="s">
        <v>110</v>
      </c>
      <c r="AF531" s="23" t="s">
        <v>110</v>
      </c>
      <c r="AG531" s="23" t="s">
        <v>110</v>
      </c>
      <c r="AH531" s="24"/>
      <c r="AI531" s="24"/>
      <c r="AJ531" s="25"/>
      <c r="AK531" s="299"/>
      <c r="AL531" s="200"/>
    </row>
    <row r="532" spans="2:38" x14ac:dyDescent="0.4">
      <c r="B532" s="714"/>
      <c r="C532" s="196"/>
      <c r="D532" s="299"/>
      <c r="E532" s="3"/>
      <c r="F532" s="696"/>
      <c r="G532" s="264"/>
      <c r="H532" s="21">
        <v>10</v>
      </c>
      <c r="I532" s="220" t="s">
        <v>36</v>
      </c>
      <c r="J532" s="218" t="s">
        <v>36</v>
      </c>
      <c r="K532" s="218" t="s">
        <v>36</v>
      </c>
      <c r="L532" s="218" t="s">
        <v>36</v>
      </c>
      <c r="M532" s="217" t="s">
        <v>168</v>
      </c>
      <c r="N532" s="217" t="s">
        <v>168</v>
      </c>
      <c r="O532" s="217" t="s">
        <v>168</v>
      </c>
      <c r="P532" s="217" t="s">
        <v>168</v>
      </c>
      <c r="Q532" s="217" t="s">
        <v>168</v>
      </c>
      <c r="R532" s="217" t="s">
        <v>168</v>
      </c>
      <c r="S532" s="218"/>
      <c r="T532" s="219"/>
      <c r="U532" s="198"/>
      <c r="V532" s="696"/>
      <c r="W532" s="264"/>
      <c r="X532" s="21">
        <v>10</v>
      </c>
      <c r="Y532" s="22" t="s">
        <v>80</v>
      </c>
      <c r="Z532" s="24" t="s">
        <v>80</v>
      </c>
      <c r="AA532" s="24" t="s">
        <v>80</v>
      </c>
      <c r="AB532" s="24" t="s">
        <v>80</v>
      </c>
      <c r="AC532" s="23" t="s">
        <v>80</v>
      </c>
      <c r="AD532" s="23" t="s">
        <v>80</v>
      </c>
      <c r="AE532" s="23" t="s">
        <v>80</v>
      </c>
      <c r="AF532" s="23" t="s">
        <v>110</v>
      </c>
      <c r="AG532" s="23" t="s">
        <v>110</v>
      </c>
      <c r="AH532" s="23" t="s">
        <v>110</v>
      </c>
      <c r="AI532" s="24"/>
      <c r="AJ532" s="25"/>
      <c r="AK532" s="299"/>
      <c r="AL532" s="200"/>
    </row>
    <row r="533" spans="2:38" x14ac:dyDescent="0.4">
      <c r="B533" s="714"/>
      <c r="C533" s="196"/>
      <c r="D533" s="299"/>
      <c r="E533" s="3"/>
      <c r="F533" s="696"/>
      <c r="G533" s="264"/>
      <c r="H533" s="21">
        <v>11</v>
      </c>
      <c r="I533" s="220" t="s">
        <v>36</v>
      </c>
      <c r="J533" s="218" t="s">
        <v>36</v>
      </c>
      <c r="K533" s="218" t="s">
        <v>36</v>
      </c>
      <c r="L533" s="218" t="s">
        <v>36</v>
      </c>
      <c r="M533" s="218" t="s">
        <v>36</v>
      </c>
      <c r="N533" s="217" t="s">
        <v>168</v>
      </c>
      <c r="O533" s="217" t="s">
        <v>168</v>
      </c>
      <c r="P533" s="217" t="s">
        <v>168</v>
      </c>
      <c r="Q533" s="217" t="s">
        <v>168</v>
      </c>
      <c r="R533" s="217" t="s">
        <v>168</v>
      </c>
      <c r="S533" s="217" t="s">
        <v>168</v>
      </c>
      <c r="T533" s="219"/>
      <c r="U533" s="198"/>
      <c r="V533" s="696"/>
      <c r="W533" s="264"/>
      <c r="X533" s="21">
        <v>11</v>
      </c>
      <c r="Y533" s="22" t="s">
        <v>80</v>
      </c>
      <c r="Z533" s="24" t="s">
        <v>80</v>
      </c>
      <c r="AA533" s="24" t="s">
        <v>80</v>
      </c>
      <c r="AB533" s="24" t="s">
        <v>80</v>
      </c>
      <c r="AC533" s="24" t="s">
        <v>80</v>
      </c>
      <c r="AD533" s="24" t="s">
        <v>80</v>
      </c>
      <c r="AE533" s="24" t="s">
        <v>80</v>
      </c>
      <c r="AF533" s="24" t="s">
        <v>80</v>
      </c>
      <c r="AG533" s="23" t="s">
        <v>110</v>
      </c>
      <c r="AH533" s="23" t="s">
        <v>110</v>
      </c>
      <c r="AI533" s="23" t="s">
        <v>110</v>
      </c>
      <c r="AJ533" s="25"/>
      <c r="AK533" s="299"/>
      <c r="AL533" s="200"/>
    </row>
    <row r="534" spans="2:38" ht="25.5" thickBot="1" x14ac:dyDescent="0.45">
      <c r="B534" s="714"/>
      <c r="C534" s="196"/>
      <c r="D534" s="299"/>
      <c r="E534" s="3"/>
      <c r="F534" s="696"/>
      <c r="G534" s="266"/>
      <c r="H534" s="15">
        <v>12</v>
      </c>
      <c r="I534" s="221" t="s">
        <v>36</v>
      </c>
      <c r="J534" s="222" t="s">
        <v>36</v>
      </c>
      <c r="K534" s="222" t="s">
        <v>36</v>
      </c>
      <c r="L534" s="222" t="s">
        <v>36</v>
      </c>
      <c r="M534" s="222" t="s">
        <v>36</v>
      </c>
      <c r="N534" s="222" t="s">
        <v>36</v>
      </c>
      <c r="O534" s="223" t="s">
        <v>168</v>
      </c>
      <c r="P534" s="223" t="s">
        <v>168</v>
      </c>
      <c r="Q534" s="223" t="s">
        <v>168</v>
      </c>
      <c r="R534" s="223" t="s">
        <v>168</v>
      </c>
      <c r="S534" s="223" t="s">
        <v>168</v>
      </c>
      <c r="T534" s="224" t="s">
        <v>168</v>
      </c>
      <c r="U534" s="198"/>
      <c r="V534" s="696"/>
      <c r="W534" s="266"/>
      <c r="X534" s="15">
        <v>12</v>
      </c>
      <c r="Y534" s="22" t="s">
        <v>80</v>
      </c>
      <c r="Z534" s="28" t="s">
        <v>80</v>
      </c>
      <c r="AA534" s="28" t="s">
        <v>80</v>
      </c>
      <c r="AB534" s="28" t="s">
        <v>80</v>
      </c>
      <c r="AC534" s="28" t="s">
        <v>80</v>
      </c>
      <c r="AD534" s="28" t="s">
        <v>80</v>
      </c>
      <c r="AE534" s="29" t="s">
        <v>80</v>
      </c>
      <c r="AF534" s="29" t="s">
        <v>80</v>
      </c>
      <c r="AG534" s="29" t="s">
        <v>80</v>
      </c>
      <c r="AH534" s="29" t="s">
        <v>110</v>
      </c>
      <c r="AI534" s="29" t="s">
        <v>110</v>
      </c>
      <c r="AJ534" s="30" t="s">
        <v>110</v>
      </c>
      <c r="AK534" s="299"/>
      <c r="AL534" s="200"/>
    </row>
    <row r="535" spans="2:38" x14ac:dyDescent="0.4">
      <c r="B535" s="714"/>
      <c r="C535" s="196"/>
      <c r="D535" s="299"/>
      <c r="E535" s="3"/>
      <c r="F535" s="696"/>
      <c r="G535" s="267"/>
      <c r="H535" s="70">
        <v>1</v>
      </c>
      <c r="I535" s="225" t="s">
        <v>35</v>
      </c>
      <c r="J535" s="214" t="s">
        <v>36</v>
      </c>
      <c r="K535" s="214" t="s">
        <v>36</v>
      </c>
      <c r="L535" s="214" t="s">
        <v>36</v>
      </c>
      <c r="M535" s="214" t="s">
        <v>36</v>
      </c>
      <c r="N535" s="214" t="s">
        <v>36</v>
      </c>
      <c r="O535" s="214" t="s">
        <v>36</v>
      </c>
      <c r="P535" s="226" t="s">
        <v>168</v>
      </c>
      <c r="Q535" s="226" t="s">
        <v>168</v>
      </c>
      <c r="R535" s="226" t="s">
        <v>168</v>
      </c>
      <c r="S535" s="226" t="s">
        <v>168</v>
      </c>
      <c r="T535" s="227" t="s">
        <v>168</v>
      </c>
      <c r="U535" s="198"/>
      <c r="V535" s="696"/>
      <c r="W535" s="267"/>
      <c r="X535" s="16">
        <v>1</v>
      </c>
      <c r="Y535" s="65" t="s">
        <v>80</v>
      </c>
      <c r="Z535" s="18" t="s">
        <v>80</v>
      </c>
      <c r="AA535" s="18" t="s">
        <v>80</v>
      </c>
      <c r="AB535" s="18" t="s">
        <v>80</v>
      </c>
      <c r="AC535" s="18" t="s">
        <v>80</v>
      </c>
      <c r="AD535" s="18" t="s">
        <v>80</v>
      </c>
      <c r="AE535" s="18" t="s">
        <v>80</v>
      </c>
      <c r="AF535" s="32" t="s">
        <v>80</v>
      </c>
      <c r="AG535" s="32" t="s">
        <v>80</v>
      </c>
      <c r="AH535" s="32" t="s">
        <v>80</v>
      </c>
      <c r="AI535" s="32" t="s">
        <v>110</v>
      </c>
      <c r="AJ535" s="33" t="s">
        <v>110</v>
      </c>
      <c r="AK535" s="299"/>
      <c r="AL535" s="200"/>
    </row>
    <row r="536" spans="2:38" x14ac:dyDescent="0.4">
      <c r="B536" s="714"/>
      <c r="C536" s="196"/>
      <c r="D536" s="299"/>
      <c r="E536" s="3"/>
      <c r="F536" s="696"/>
      <c r="G536" s="263"/>
      <c r="H536" s="21">
        <v>2</v>
      </c>
      <c r="I536" s="220" t="s">
        <v>35</v>
      </c>
      <c r="J536" s="218" t="s">
        <v>35</v>
      </c>
      <c r="K536" s="218" t="s">
        <v>36</v>
      </c>
      <c r="L536" s="218" t="s">
        <v>36</v>
      </c>
      <c r="M536" s="218" t="s">
        <v>36</v>
      </c>
      <c r="N536" s="218" t="s">
        <v>36</v>
      </c>
      <c r="O536" s="218" t="s">
        <v>36</v>
      </c>
      <c r="P536" s="218" t="s">
        <v>36</v>
      </c>
      <c r="Q536" s="217" t="s">
        <v>168</v>
      </c>
      <c r="R536" s="217" t="s">
        <v>168</v>
      </c>
      <c r="S536" s="217" t="s">
        <v>168</v>
      </c>
      <c r="T536" s="228" t="s">
        <v>168</v>
      </c>
      <c r="U536" s="198"/>
      <c r="V536" s="696"/>
      <c r="W536" s="263"/>
      <c r="X536" s="21">
        <v>2</v>
      </c>
      <c r="Y536" s="67" t="s">
        <v>80</v>
      </c>
      <c r="Z536" s="24" t="s">
        <v>80</v>
      </c>
      <c r="AA536" s="24" t="s">
        <v>80</v>
      </c>
      <c r="AB536" s="24" t="s">
        <v>80</v>
      </c>
      <c r="AC536" s="24" t="s">
        <v>80</v>
      </c>
      <c r="AD536" s="24" t="s">
        <v>80</v>
      </c>
      <c r="AE536" s="24" t="s">
        <v>80</v>
      </c>
      <c r="AF536" s="24" t="s">
        <v>80</v>
      </c>
      <c r="AG536" s="24" t="s">
        <v>80</v>
      </c>
      <c r="AH536" s="23" t="s">
        <v>80</v>
      </c>
      <c r="AI536" s="23" t="s">
        <v>80</v>
      </c>
      <c r="AJ536" s="34" t="s">
        <v>110</v>
      </c>
      <c r="AK536" s="299"/>
      <c r="AL536" s="200"/>
    </row>
    <row r="537" spans="2:38" x14ac:dyDescent="0.4">
      <c r="B537" s="714"/>
      <c r="C537" s="196"/>
      <c r="D537" s="299"/>
      <c r="E537" s="3"/>
      <c r="F537" s="696"/>
      <c r="G537" s="263"/>
      <c r="H537" s="21">
        <v>3</v>
      </c>
      <c r="I537" s="220" t="s">
        <v>35</v>
      </c>
      <c r="J537" s="218" t="s">
        <v>35</v>
      </c>
      <c r="K537" s="218" t="s">
        <v>35</v>
      </c>
      <c r="L537" s="218" t="s">
        <v>36</v>
      </c>
      <c r="M537" s="218" t="s">
        <v>36</v>
      </c>
      <c r="N537" s="218" t="s">
        <v>36</v>
      </c>
      <c r="O537" s="218" t="s">
        <v>36</v>
      </c>
      <c r="P537" s="218" t="s">
        <v>36</v>
      </c>
      <c r="Q537" s="218" t="s">
        <v>36</v>
      </c>
      <c r="R537" s="217" t="s">
        <v>168</v>
      </c>
      <c r="S537" s="217" t="s">
        <v>168</v>
      </c>
      <c r="T537" s="228" t="s">
        <v>168</v>
      </c>
      <c r="U537" s="198"/>
      <c r="V537" s="696"/>
      <c r="W537" s="263"/>
      <c r="X537" s="21">
        <v>3</v>
      </c>
      <c r="Y537" s="66" t="s">
        <v>80</v>
      </c>
      <c r="Z537" s="24" t="s">
        <v>80</v>
      </c>
      <c r="AA537" s="24" t="s">
        <v>80</v>
      </c>
      <c r="AB537" s="24" t="s">
        <v>80</v>
      </c>
      <c r="AC537" s="24" t="s">
        <v>80</v>
      </c>
      <c r="AD537" s="24" t="s">
        <v>80</v>
      </c>
      <c r="AE537" s="24" t="s">
        <v>80</v>
      </c>
      <c r="AF537" s="24" t="s">
        <v>80</v>
      </c>
      <c r="AG537" s="24" t="s">
        <v>80</v>
      </c>
      <c r="AH537" s="23" t="s">
        <v>80</v>
      </c>
      <c r="AI537" s="23" t="s">
        <v>80</v>
      </c>
      <c r="AJ537" s="34" t="s">
        <v>80</v>
      </c>
      <c r="AK537" s="299"/>
      <c r="AL537" s="200"/>
    </row>
    <row r="538" spans="2:38" x14ac:dyDescent="0.4">
      <c r="B538" s="714"/>
      <c r="C538" s="196"/>
      <c r="D538" s="299"/>
      <c r="E538" s="3"/>
      <c r="F538" s="696"/>
      <c r="G538" s="264"/>
      <c r="H538" s="21">
        <v>4</v>
      </c>
      <c r="I538" s="220"/>
      <c r="J538" s="218"/>
      <c r="K538" s="218"/>
      <c r="L538" s="218"/>
      <c r="M538" s="218" t="s">
        <v>36</v>
      </c>
      <c r="N538" s="218" t="s">
        <v>36</v>
      </c>
      <c r="O538" s="218" t="s">
        <v>36</v>
      </c>
      <c r="P538" s="218" t="s">
        <v>36</v>
      </c>
      <c r="Q538" s="218" t="s">
        <v>36</v>
      </c>
      <c r="R538" s="218" t="s">
        <v>36</v>
      </c>
      <c r="S538" s="217" t="s">
        <v>168</v>
      </c>
      <c r="T538" s="228" t="s">
        <v>168</v>
      </c>
      <c r="U538" s="198"/>
      <c r="V538" s="696"/>
      <c r="W538" s="264"/>
      <c r="X538" s="21">
        <v>4</v>
      </c>
      <c r="Y538" s="26"/>
      <c r="Z538" s="24"/>
      <c r="AA538" s="24"/>
      <c r="AB538" s="24"/>
      <c r="AC538" s="24" t="s">
        <v>80</v>
      </c>
      <c r="AD538" s="24" t="s">
        <v>80</v>
      </c>
      <c r="AE538" s="24" t="s">
        <v>80</v>
      </c>
      <c r="AF538" s="24" t="s">
        <v>80</v>
      </c>
      <c r="AG538" s="24" t="s">
        <v>80</v>
      </c>
      <c r="AH538" s="24" t="s">
        <v>80</v>
      </c>
      <c r="AI538" s="24" t="s">
        <v>80</v>
      </c>
      <c r="AJ538" s="34" t="s">
        <v>80</v>
      </c>
      <c r="AK538" s="299"/>
      <c r="AL538" s="200"/>
    </row>
    <row r="539" spans="2:38" x14ac:dyDescent="0.4">
      <c r="B539" s="714"/>
      <c r="C539" s="196"/>
      <c r="D539" s="299"/>
      <c r="E539" s="3"/>
      <c r="F539" s="696"/>
      <c r="G539" s="264" t="s">
        <v>37</v>
      </c>
      <c r="H539" s="21">
        <v>5</v>
      </c>
      <c r="I539" s="220"/>
      <c r="J539" s="218"/>
      <c r="K539" s="218"/>
      <c r="L539" s="218"/>
      <c r="M539" s="218" t="s">
        <v>35</v>
      </c>
      <c r="N539" s="218" t="s">
        <v>36</v>
      </c>
      <c r="O539" s="218" t="s">
        <v>36</v>
      </c>
      <c r="P539" s="218" t="s">
        <v>36</v>
      </c>
      <c r="Q539" s="218" t="s">
        <v>36</v>
      </c>
      <c r="R539" s="218" t="s">
        <v>36</v>
      </c>
      <c r="S539" s="218" t="s">
        <v>36</v>
      </c>
      <c r="T539" s="228" t="s">
        <v>168</v>
      </c>
      <c r="U539" s="198"/>
      <c r="V539" s="696"/>
      <c r="W539" s="264" t="s">
        <v>37</v>
      </c>
      <c r="X539" s="21">
        <v>5</v>
      </c>
      <c r="Y539" s="26"/>
      <c r="Z539" s="24"/>
      <c r="AA539" s="24"/>
      <c r="AB539" s="24"/>
      <c r="AC539" s="24" t="s">
        <v>80</v>
      </c>
      <c r="AD539" s="24" t="s">
        <v>80</v>
      </c>
      <c r="AE539" s="24" t="s">
        <v>80</v>
      </c>
      <c r="AF539" s="24" t="s">
        <v>80</v>
      </c>
      <c r="AG539" s="24" t="s">
        <v>80</v>
      </c>
      <c r="AH539" s="24" t="s">
        <v>80</v>
      </c>
      <c r="AI539" s="24" t="s">
        <v>80</v>
      </c>
      <c r="AJ539" s="25" t="s">
        <v>80</v>
      </c>
      <c r="AK539" s="299"/>
      <c r="AL539" s="200"/>
    </row>
    <row r="540" spans="2:38" x14ac:dyDescent="0.4">
      <c r="B540" s="714"/>
      <c r="C540" s="196"/>
      <c r="D540" s="299"/>
      <c r="E540" s="3"/>
      <c r="F540" s="696"/>
      <c r="G540" s="264" t="str">
        <f>IF(G529="-","-",G529+1)</f>
        <v>-</v>
      </c>
      <c r="H540" s="21">
        <v>6</v>
      </c>
      <c r="I540" s="220"/>
      <c r="J540" s="218"/>
      <c r="K540" s="218"/>
      <c r="L540" s="218"/>
      <c r="M540" s="218" t="s">
        <v>35</v>
      </c>
      <c r="N540" s="218" t="s">
        <v>35</v>
      </c>
      <c r="O540" s="218" t="s">
        <v>36</v>
      </c>
      <c r="P540" s="218" t="s">
        <v>36</v>
      </c>
      <c r="Q540" s="218" t="s">
        <v>36</v>
      </c>
      <c r="R540" s="218" t="s">
        <v>36</v>
      </c>
      <c r="S540" s="218" t="s">
        <v>36</v>
      </c>
      <c r="T540" s="294" t="s">
        <v>36</v>
      </c>
      <c r="U540" s="198"/>
      <c r="V540" s="696"/>
      <c r="W540" s="264" t="str">
        <f>IF(W529="-","-",W529+1)</f>
        <v>-</v>
      </c>
      <c r="X540" s="21">
        <v>6</v>
      </c>
      <c r="Y540" s="26"/>
      <c r="Z540" s="24"/>
      <c r="AA540" s="24"/>
      <c r="AB540" s="24"/>
      <c r="AC540" s="24" t="s">
        <v>80</v>
      </c>
      <c r="AD540" s="24" t="s">
        <v>80</v>
      </c>
      <c r="AE540" s="24" t="s">
        <v>80</v>
      </c>
      <c r="AF540" s="24" t="s">
        <v>80</v>
      </c>
      <c r="AG540" s="24" t="s">
        <v>80</v>
      </c>
      <c r="AH540" s="24" t="s">
        <v>80</v>
      </c>
      <c r="AI540" s="24" t="s">
        <v>80</v>
      </c>
      <c r="AJ540" s="25" t="s">
        <v>80</v>
      </c>
      <c r="AK540" s="299"/>
      <c r="AL540" s="200"/>
    </row>
    <row r="541" spans="2:38" x14ac:dyDescent="0.4">
      <c r="B541" s="714"/>
      <c r="C541" s="196"/>
      <c r="D541" s="299"/>
      <c r="E541" s="3"/>
      <c r="F541" s="696"/>
      <c r="G541" s="264" t="s">
        <v>4</v>
      </c>
      <c r="H541" s="21">
        <v>7</v>
      </c>
      <c r="I541" s="220"/>
      <c r="J541" s="218"/>
      <c r="K541" s="218"/>
      <c r="L541" s="218"/>
      <c r="M541" s="218" t="s">
        <v>35</v>
      </c>
      <c r="N541" s="218" t="s">
        <v>35</v>
      </c>
      <c r="O541" s="218" t="s">
        <v>35</v>
      </c>
      <c r="P541" s="218" t="s">
        <v>36</v>
      </c>
      <c r="Q541" s="218" t="s">
        <v>36</v>
      </c>
      <c r="R541" s="218" t="s">
        <v>36</v>
      </c>
      <c r="S541" s="218" t="s">
        <v>36</v>
      </c>
      <c r="T541" s="219" t="s">
        <v>36</v>
      </c>
      <c r="U541" s="198"/>
      <c r="V541" s="696"/>
      <c r="W541" s="264" t="s">
        <v>4</v>
      </c>
      <c r="X541" s="21">
        <v>7</v>
      </c>
      <c r="Y541" s="26"/>
      <c r="Z541" s="24"/>
      <c r="AA541" s="24"/>
      <c r="AB541" s="24"/>
      <c r="AC541" s="24" t="s">
        <v>80</v>
      </c>
      <c r="AD541" s="24" t="s">
        <v>80</v>
      </c>
      <c r="AE541" s="24" t="s">
        <v>80</v>
      </c>
      <c r="AF541" s="24" t="s">
        <v>80</v>
      </c>
      <c r="AG541" s="24" t="s">
        <v>80</v>
      </c>
      <c r="AH541" s="24" t="s">
        <v>80</v>
      </c>
      <c r="AI541" s="24" t="s">
        <v>80</v>
      </c>
      <c r="AJ541" s="25" t="s">
        <v>80</v>
      </c>
      <c r="AK541" s="299"/>
      <c r="AL541" s="200"/>
    </row>
    <row r="542" spans="2:38" x14ac:dyDescent="0.4">
      <c r="B542" s="714"/>
      <c r="C542" s="196"/>
      <c r="D542" s="299"/>
      <c r="E542" s="3"/>
      <c r="F542" s="696"/>
      <c r="G542" s="264"/>
      <c r="H542" s="21">
        <v>8</v>
      </c>
      <c r="I542" s="220"/>
      <c r="J542" s="218"/>
      <c r="K542" s="218"/>
      <c r="L542" s="218"/>
      <c r="M542" s="218" t="s">
        <v>35</v>
      </c>
      <c r="N542" s="218" t="s">
        <v>35</v>
      </c>
      <c r="O542" s="218" t="s">
        <v>35</v>
      </c>
      <c r="P542" s="218" t="s">
        <v>35</v>
      </c>
      <c r="Q542" s="218" t="s">
        <v>36</v>
      </c>
      <c r="R542" s="218" t="s">
        <v>36</v>
      </c>
      <c r="S542" s="218" t="s">
        <v>36</v>
      </c>
      <c r="T542" s="219" t="s">
        <v>36</v>
      </c>
      <c r="U542" s="198"/>
      <c r="V542" s="696"/>
      <c r="W542" s="264"/>
      <c r="X542" s="21">
        <v>8</v>
      </c>
      <c r="Y542" s="26"/>
      <c r="Z542" s="24"/>
      <c r="AA542" s="24"/>
      <c r="AB542" s="24"/>
      <c r="AC542" s="24" t="s">
        <v>80</v>
      </c>
      <c r="AD542" s="24" t="s">
        <v>80</v>
      </c>
      <c r="AE542" s="24" t="s">
        <v>80</v>
      </c>
      <c r="AF542" s="24" t="s">
        <v>80</v>
      </c>
      <c r="AG542" s="24" t="s">
        <v>80</v>
      </c>
      <c r="AH542" s="24" t="s">
        <v>80</v>
      </c>
      <c r="AI542" s="24" t="s">
        <v>80</v>
      </c>
      <c r="AJ542" s="25" t="s">
        <v>80</v>
      </c>
      <c r="AK542" s="299"/>
      <c r="AL542" s="200"/>
    </row>
    <row r="543" spans="2:38" x14ac:dyDescent="0.4">
      <c r="B543" s="714"/>
      <c r="C543" s="196"/>
      <c r="D543" s="299"/>
      <c r="E543" s="3"/>
      <c r="F543" s="696"/>
      <c r="G543" s="264"/>
      <c r="H543" s="21">
        <v>9</v>
      </c>
      <c r="I543" s="220"/>
      <c r="J543" s="218"/>
      <c r="K543" s="218"/>
      <c r="L543" s="218"/>
      <c r="M543" s="218" t="s">
        <v>35</v>
      </c>
      <c r="N543" s="218" t="s">
        <v>35</v>
      </c>
      <c r="O543" s="218" t="s">
        <v>35</v>
      </c>
      <c r="P543" s="218" t="s">
        <v>35</v>
      </c>
      <c r="Q543" s="218" t="s">
        <v>35</v>
      </c>
      <c r="R543" s="218" t="s">
        <v>36</v>
      </c>
      <c r="S543" s="218" t="s">
        <v>36</v>
      </c>
      <c r="T543" s="219" t="s">
        <v>36</v>
      </c>
      <c r="U543" s="198"/>
      <c r="V543" s="696"/>
      <c r="W543" s="264"/>
      <c r="X543" s="21">
        <v>9</v>
      </c>
      <c r="Y543" s="26"/>
      <c r="Z543" s="24"/>
      <c r="AA543" s="24"/>
      <c r="AB543" s="24"/>
      <c r="AC543" s="24" t="s">
        <v>80</v>
      </c>
      <c r="AD543" s="24" t="s">
        <v>80</v>
      </c>
      <c r="AE543" s="24" t="s">
        <v>80</v>
      </c>
      <c r="AF543" s="24" t="s">
        <v>80</v>
      </c>
      <c r="AG543" s="24" t="s">
        <v>80</v>
      </c>
      <c r="AH543" s="24" t="s">
        <v>80</v>
      </c>
      <c r="AI543" s="24" t="s">
        <v>80</v>
      </c>
      <c r="AJ543" s="25" t="s">
        <v>80</v>
      </c>
      <c r="AK543" s="299"/>
      <c r="AL543" s="200"/>
    </row>
    <row r="544" spans="2:38" x14ac:dyDescent="0.4">
      <c r="B544" s="714"/>
      <c r="C544" s="196"/>
      <c r="D544" s="299"/>
      <c r="E544" s="3"/>
      <c r="F544" s="696"/>
      <c r="G544" s="264"/>
      <c r="H544" s="21">
        <v>10</v>
      </c>
      <c r="I544" s="220"/>
      <c r="J544" s="218"/>
      <c r="K544" s="218"/>
      <c r="L544" s="218"/>
      <c r="M544" s="218" t="s">
        <v>35</v>
      </c>
      <c r="N544" s="218" t="s">
        <v>35</v>
      </c>
      <c r="O544" s="218" t="s">
        <v>35</v>
      </c>
      <c r="P544" s="218" t="s">
        <v>35</v>
      </c>
      <c r="Q544" s="218" t="s">
        <v>35</v>
      </c>
      <c r="R544" s="218" t="s">
        <v>35</v>
      </c>
      <c r="S544" s="218" t="s">
        <v>36</v>
      </c>
      <c r="T544" s="219" t="s">
        <v>36</v>
      </c>
      <c r="U544" s="198"/>
      <c r="V544" s="696"/>
      <c r="W544" s="264"/>
      <c r="X544" s="21">
        <v>10</v>
      </c>
      <c r="Y544" s="26"/>
      <c r="Z544" s="24"/>
      <c r="AA544" s="24"/>
      <c r="AB544" s="24"/>
      <c r="AC544" s="24" t="s">
        <v>80</v>
      </c>
      <c r="AD544" s="24" t="s">
        <v>80</v>
      </c>
      <c r="AE544" s="24" t="s">
        <v>80</v>
      </c>
      <c r="AF544" s="24" t="s">
        <v>80</v>
      </c>
      <c r="AG544" s="24" t="s">
        <v>80</v>
      </c>
      <c r="AH544" s="24" t="s">
        <v>80</v>
      </c>
      <c r="AI544" s="24" t="s">
        <v>80</v>
      </c>
      <c r="AJ544" s="25" t="s">
        <v>80</v>
      </c>
      <c r="AK544" s="299"/>
      <c r="AL544" s="200"/>
    </row>
    <row r="545" spans="2:38" x14ac:dyDescent="0.4">
      <c r="B545" s="714"/>
      <c r="C545" s="196"/>
      <c r="D545" s="299"/>
      <c r="E545" s="3"/>
      <c r="F545" s="696"/>
      <c r="G545" s="264"/>
      <c r="H545" s="21">
        <v>11</v>
      </c>
      <c r="I545" s="220"/>
      <c r="J545" s="218"/>
      <c r="K545" s="218"/>
      <c r="L545" s="218"/>
      <c r="M545" s="218" t="s">
        <v>35</v>
      </c>
      <c r="N545" s="218" t="s">
        <v>35</v>
      </c>
      <c r="O545" s="218" t="s">
        <v>35</v>
      </c>
      <c r="P545" s="218" t="s">
        <v>35</v>
      </c>
      <c r="Q545" s="218" t="s">
        <v>35</v>
      </c>
      <c r="R545" s="218" t="s">
        <v>35</v>
      </c>
      <c r="S545" s="218" t="s">
        <v>35</v>
      </c>
      <c r="T545" s="219" t="s">
        <v>36</v>
      </c>
      <c r="U545" s="198"/>
      <c r="V545" s="696"/>
      <c r="W545" s="264"/>
      <c r="X545" s="21">
        <v>11</v>
      </c>
      <c r="Y545" s="26"/>
      <c r="Z545" s="24"/>
      <c r="AA545" s="24"/>
      <c r="AB545" s="24"/>
      <c r="AC545" s="24" t="s">
        <v>80</v>
      </c>
      <c r="AD545" s="24" t="s">
        <v>80</v>
      </c>
      <c r="AE545" s="24" t="s">
        <v>80</v>
      </c>
      <c r="AF545" s="24" t="s">
        <v>80</v>
      </c>
      <c r="AG545" s="24" t="s">
        <v>80</v>
      </c>
      <c r="AH545" s="24" t="s">
        <v>80</v>
      </c>
      <c r="AI545" s="24" t="s">
        <v>80</v>
      </c>
      <c r="AJ545" s="25" t="s">
        <v>80</v>
      </c>
      <c r="AK545" s="299"/>
      <c r="AL545" s="200"/>
    </row>
    <row r="546" spans="2:38" ht="25.5" thickBot="1" x14ac:dyDescent="0.45">
      <c r="B546" s="714"/>
      <c r="C546" s="196"/>
      <c r="D546" s="299"/>
      <c r="E546" s="3"/>
      <c r="F546" s="696"/>
      <c r="G546" s="266"/>
      <c r="H546" s="15">
        <v>12</v>
      </c>
      <c r="I546" s="221"/>
      <c r="J546" s="222"/>
      <c r="K546" s="222"/>
      <c r="L546" s="222"/>
      <c r="M546" s="222" t="s">
        <v>35</v>
      </c>
      <c r="N546" s="222" t="s">
        <v>35</v>
      </c>
      <c r="O546" s="222" t="s">
        <v>35</v>
      </c>
      <c r="P546" s="222" t="s">
        <v>35</v>
      </c>
      <c r="Q546" s="222" t="s">
        <v>35</v>
      </c>
      <c r="R546" s="222" t="s">
        <v>35</v>
      </c>
      <c r="S546" s="222" t="s">
        <v>35</v>
      </c>
      <c r="T546" s="229" t="s">
        <v>35</v>
      </c>
      <c r="U546" s="198"/>
      <c r="V546" s="696"/>
      <c r="W546" s="266"/>
      <c r="X546" s="15">
        <v>12</v>
      </c>
      <c r="Y546" s="27"/>
      <c r="Z546" s="28"/>
      <c r="AA546" s="28"/>
      <c r="AB546" s="28"/>
      <c r="AC546" s="28" t="s">
        <v>80</v>
      </c>
      <c r="AD546" s="28" t="s">
        <v>80</v>
      </c>
      <c r="AE546" s="28" t="s">
        <v>80</v>
      </c>
      <c r="AF546" s="28" t="s">
        <v>80</v>
      </c>
      <c r="AG546" s="28" t="s">
        <v>80</v>
      </c>
      <c r="AH546" s="28" t="s">
        <v>80</v>
      </c>
      <c r="AI546" s="28" t="s">
        <v>80</v>
      </c>
      <c r="AJ546" s="35" t="s">
        <v>80</v>
      </c>
      <c r="AK546" s="299"/>
      <c r="AL546" s="200"/>
    </row>
    <row r="547" spans="2:38" x14ac:dyDescent="0.4">
      <c r="B547" s="714"/>
      <c r="C547" s="196"/>
      <c r="D547" s="299"/>
      <c r="E547" s="3"/>
      <c r="F547" s="696"/>
      <c r="G547" s="267" t="s">
        <v>37</v>
      </c>
      <c r="H547" s="16">
        <v>1</v>
      </c>
      <c r="I547" s="225"/>
      <c r="J547" s="214"/>
      <c r="K547" s="214"/>
      <c r="L547" s="214"/>
      <c r="M547" s="214" t="s">
        <v>35</v>
      </c>
      <c r="N547" s="214" t="s">
        <v>35</v>
      </c>
      <c r="O547" s="214" t="s">
        <v>35</v>
      </c>
      <c r="P547" s="214" t="s">
        <v>35</v>
      </c>
      <c r="Q547" s="214" t="s">
        <v>35</v>
      </c>
      <c r="R547" s="214" t="s">
        <v>35</v>
      </c>
      <c r="S547" s="214" t="s">
        <v>35</v>
      </c>
      <c r="T547" s="215" t="s">
        <v>35</v>
      </c>
      <c r="U547" s="198"/>
      <c r="V547" s="696"/>
      <c r="W547" s="267" t="s">
        <v>37</v>
      </c>
      <c r="X547" s="16">
        <v>1</v>
      </c>
      <c r="Y547" s="31"/>
      <c r="Z547" s="18"/>
      <c r="AA547" s="18"/>
      <c r="AB547" s="18"/>
      <c r="AC547" s="18" t="s">
        <v>80</v>
      </c>
      <c r="AD547" s="18" t="s">
        <v>80</v>
      </c>
      <c r="AE547" s="18" t="s">
        <v>80</v>
      </c>
      <c r="AF547" s="18" t="s">
        <v>80</v>
      </c>
      <c r="AG547" s="18" t="s">
        <v>80</v>
      </c>
      <c r="AH547" s="18" t="s">
        <v>80</v>
      </c>
      <c r="AI547" s="18" t="s">
        <v>80</v>
      </c>
      <c r="AJ547" s="19" t="s">
        <v>80</v>
      </c>
      <c r="AK547" s="299"/>
      <c r="AL547" s="200"/>
    </row>
    <row r="548" spans="2:38" x14ac:dyDescent="0.4">
      <c r="B548" s="714"/>
      <c r="C548" s="196"/>
      <c r="D548" s="299"/>
      <c r="E548" s="3"/>
      <c r="F548" s="696"/>
      <c r="G548" s="264" t="str">
        <f>IF(G540="-","-",G540+1)</f>
        <v>-</v>
      </c>
      <c r="H548" s="21">
        <v>2</v>
      </c>
      <c r="I548" s="220"/>
      <c r="J548" s="218"/>
      <c r="K548" s="218"/>
      <c r="L548" s="218"/>
      <c r="M548" s="218" t="s">
        <v>35</v>
      </c>
      <c r="N548" s="218" t="s">
        <v>35</v>
      </c>
      <c r="O548" s="218" t="s">
        <v>35</v>
      </c>
      <c r="P548" s="218" t="s">
        <v>35</v>
      </c>
      <c r="Q548" s="218" t="s">
        <v>35</v>
      </c>
      <c r="R548" s="218" t="s">
        <v>35</v>
      </c>
      <c r="S548" s="218" t="s">
        <v>35</v>
      </c>
      <c r="T548" s="219" t="s">
        <v>35</v>
      </c>
      <c r="U548" s="198"/>
      <c r="V548" s="696"/>
      <c r="W548" s="264" t="str">
        <f>IF(W540="-","-",W540+1)</f>
        <v>-</v>
      </c>
      <c r="X548" s="21">
        <v>2</v>
      </c>
      <c r="Y548" s="26"/>
      <c r="Z548" s="24"/>
      <c r="AA548" s="24"/>
      <c r="AB548" s="24"/>
      <c r="AC548" s="24" t="s">
        <v>80</v>
      </c>
      <c r="AD548" s="24" t="s">
        <v>80</v>
      </c>
      <c r="AE548" s="24" t="s">
        <v>80</v>
      </c>
      <c r="AF548" s="24" t="s">
        <v>80</v>
      </c>
      <c r="AG548" s="24" t="s">
        <v>80</v>
      </c>
      <c r="AH548" s="24" t="s">
        <v>80</v>
      </c>
      <c r="AI548" s="24" t="s">
        <v>80</v>
      </c>
      <c r="AJ548" s="25" t="s">
        <v>80</v>
      </c>
      <c r="AK548" s="299"/>
      <c r="AL548" s="200"/>
    </row>
    <row r="549" spans="2:38" ht="25.5" thickBot="1" x14ac:dyDescent="0.45">
      <c r="B549" s="715"/>
      <c r="C549" s="202"/>
      <c r="D549" s="302"/>
      <c r="E549" s="4"/>
      <c r="F549" s="697"/>
      <c r="G549" s="266" t="s">
        <v>4</v>
      </c>
      <c r="H549" s="15">
        <v>3</v>
      </c>
      <c r="I549" s="221"/>
      <c r="J549" s="222"/>
      <c r="K549" s="222"/>
      <c r="L549" s="222"/>
      <c r="M549" s="222" t="s">
        <v>35</v>
      </c>
      <c r="N549" s="222" t="s">
        <v>35</v>
      </c>
      <c r="O549" s="222" t="s">
        <v>35</v>
      </c>
      <c r="P549" s="222" t="s">
        <v>35</v>
      </c>
      <c r="Q549" s="222" t="s">
        <v>35</v>
      </c>
      <c r="R549" s="222" t="s">
        <v>35</v>
      </c>
      <c r="S549" s="222" t="s">
        <v>35</v>
      </c>
      <c r="T549" s="229" t="s">
        <v>35</v>
      </c>
      <c r="U549" s="203"/>
      <c r="V549" s="697"/>
      <c r="W549" s="266" t="s">
        <v>4</v>
      </c>
      <c r="X549" s="15">
        <v>3</v>
      </c>
      <c r="Y549" s="27"/>
      <c r="Z549" s="28"/>
      <c r="AA549" s="28"/>
      <c r="AB549" s="28"/>
      <c r="AC549" s="28" t="s">
        <v>80</v>
      </c>
      <c r="AD549" s="28" t="s">
        <v>80</v>
      </c>
      <c r="AE549" s="28" t="s">
        <v>80</v>
      </c>
      <c r="AF549" s="28" t="s">
        <v>80</v>
      </c>
      <c r="AG549" s="28" t="s">
        <v>80</v>
      </c>
      <c r="AH549" s="28" t="s">
        <v>80</v>
      </c>
      <c r="AI549" s="28" t="s">
        <v>80</v>
      </c>
      <c r="AJ549" s="35" t="s">
        <v>80</v>
      </c>
      <c r="AK549" s="302"/>
      <c r="AL549" s="204"/>
    </row>
    <row r="550" spans="2:38" ht="25.5" thickBot="1" x14ac:dyDescent="0.45">
      <c r="B550" s="276"/>
      <c r="C550" s="196"/>
      <c r="D550" s="302"/>
      <c r="E550" s="3"/>
      <c r="F550" s="254"/>
      <c r="G550" s="255"/>
      <c r="H550" s="201"/>
      <c r="I550" s="256"/>
      <c r="J550" s="256"/>
      <c r="K550" s="256"/>
      <c r="L550" s="256"/>
      <c r="M550" s="256"/>
      <c r="N550" s="256"/>
      <c r="O550" s="256"/>
      <c r="P550" s="256"/>
      <c r="Q550" s="256"/>
      <c r="R550" s="256"/>
      <c r="S550" s="256"/>
      <c r="T550" s="256"/>
      <c r="U550" s="198"/>
      <c r="V550" s="254"/>
      <c r="W550" s="255"/>
      <c r="X550" s="201"/>
      <c r="Y550" s="257"/>
      <c r="Z550" s="257"/>
      <c r="AA550" s="257"/>
      <c r="AB550" s="257"/>
      <c r="AC550" s="257"/>
      <c r="AD550" s="257"/>
      <c r="AE550" s="257"/>
      <c r="AF550" s="257"/>
      <c r="AG550" s="257"/>
      <c r="AH550" s="257"/>
      <c r="AI550" s="257"/>
      <c r="AJ550" s="257"/>
      <c r="AK550" s="299"/>
      <c r="AL550" s="200"/>
    </row>
    <row r="551" spans="2:38" ht="19.5" customHeight="1" thickBot="1" x14ac:dyDescent="0.45">
      <c r="B551" s="713" t="s">
        <v>216</v>
      </c>
      <c r="C551" s="193"/>
      <c r="D551" s="212" t="s">
        <v>160</v>
      </c>
      <c r="E551" s="208"/>
      <c r="F551" s="208"/>
      <c r="G551" s="208"/>
      <c r="H551" s="208"/>
      <c r="I551" s="208"/>
      <c r="J551" s="208"/>
      <c r="K551" s="208"/>
      <c r="L551" s="208"/>
      <c r="M551" s="208"/>
      <c r="N551" s="208"/>
      <c r="O551" s="208"/>
      <c r="P551" s="208"/>
      <c r="Q551" s="208"/>
      <c r="R551" s="208"/>
      <c r="S551" s="208"/>
      <c r="T551" s="208"/>
      <c r="U551" s="208"/>
      <c r="V551" s="208"/>
      <c r="W551" s="208"/>
      <c r="X551" s="208"/>
      <c r="Y551" s="208"/>
      <c r="Z551" s="208"/>
      <c r="AA551" s="208"/>
      <c r="AB551" s="208"/>
      <c r="AC551" s="208"/>
      <c r="AD551" s="194"/>
      <c r="AE551" s="194"/>
      <c r="AF551" s="194"/>
      <c r="AG551" s="194"/>
      <c r="AH551" s="194"/>
      <c r="AI551" s="194"/>
      <c r="AJ551" s="194"/>
      <c r="AK551" s="305"/>
      <c r="AL551" s="195"/>
    </row>
    <row r="552" spans="2:38" ht="45.75" customHeight="1" thickBot="1" x14ac:dyDescent="0.45">
      <c r="B552" s="714"/>
      <c r="C552" s="196"/>
      <c r="D552" s="297"/>
      <c r="E552" s="197"/>
      <c r="F552" s="701" t="s">
        <v>169</v>
      </c>
      <c r="G552" s="702"/>
      <c r="H552" s="702"/>
      <c r="I552" s="702"/>
      <c r="J552" s="702"/>
      <c r="K552" s="702"/>
      <c r="L552" s="716"/>
      <c r="M552" s="76" t="s">
        <v>37</v>
      </c>
      <c r="N552" s="75"/>
      <c r="O552" s="77" t="s">
        <v>4</v>
      </c>
      <c r="P552" s="75"/>
      <c r="Q552" s="78" t="s">
        <v>39</v>
      </c>
      <c r="R552" s="3"/>
      <c r="S552" s="3"/>
      <c r="T552" s="3"/>
      <c r="U552" s="198"/>
      <c r="V552" s="698" t="s">
        <v>113</v>
      </c>
      <c r="W552" s="699"/>
      <c r="X552" s="699"/>
      <c r="Y552" s="699"/>
      <c r="Z552" s="699"/>
      <c r="AA552" s="700"/>
      <c r="AB552" s="76" t="s">
        <v>37</v>
      </c>
      <c r="AC552" s="75"/>
      <c r="AD552" s="77" t="s">
        <v>4</v>
      </c>
      <c r="AE552" s="75"/>
      <c r="AF552" s="78" t="s">
        <v>39</v>
      </c>
      <c r="AG552" s="3"/>
      <c r="AH552" s="3"/>
      <c r="AI552" s="3"/>
      <c r="AJ552" s="198"/>
      <c r="AK552" s="306"/>
      <c r="AL552" s="199"/>
    </row>
    <row r="553" spans="2:38" ht="45.75" customHeight="1" thickBot="1" x14ac:dyDescent="0.45">
      <c r="B553" s="714"/>
      <c r="C553" s="196"/>
      <c r="D553" s="298" t="str">
        <f>IF(D552="","",INDEX('※削除不可（９データ）'!$B$3:$B$37,MATCH(D552,'※削除不可（９データ）'!$A$3:$A$37,1)))</f>
        <v/>
      </c>
      <c r="E553" s="197"/>
      <c r="F553" s="701" t="s">
        <v>197</v>
      </c>
      <c r="G553" s="702"/>
      <c r="H553" s="702"/>
      <c r="I553" s="702"/>
      <c r="J553" s="702"/>
      <c r="K553" s="702"/>
      <c r="L553" s="703"/>
      <c r="M553" s="75"/>
      <c r="N553" s="275" t="s">
        <v>112</v>
      </c>
      <c r="O553" s="710" t="str">
        <f>IF(M553="","-",IF(M553=D556,"〇","増加"))</f>
        <v>-</v>
      </c>
      <c r="P553" s="711"/>
      <c r="Q553" s="712"/>
      <c r="R553" s="3"/>
      <c r="S553" s="3"/>
      <c r="T553" s="3"/>
      <c r="U553" s="198"/>
      <c r="V553" s="698" t="s">
        <v>200</v>
      </c>
      <c r="W553" s="699"/>
      <c r="X553" s="699"/>
      <c r="Y553" s="699"/>
      <c r="Z553" s="699"/>
      <c r="AA553" s="700"/>
      <c r="AB553" s="75"/>
      <c r="AC553" s="275" t="s">
        <v>112</v>
      </c>
      <c r="AD553" s="710" t="str">
        <f>IF(AB553="","-",IF(AB553=D556,"〇","×"))</f>
        <v>-</v>
      </c>
      <c r="AE553" s="711"/>
      <c r="AF553" s="712"/>
      <c r="AG553" s="3"/>
      <c r="AH553" s="3"/>
      <c r="AI553" s="3"/>
      <c r="AJ553" s="198"/>
      <c r="AK553" s="306"/>
      <c r="AL553" s="199"/>
    </row>
    <row r="554" spans="2:38" ht="25.5" thickBot="1" x14ac:dyDescent="0.45">
      <c r="B554" s="714"/>
      <c r="C554" s="196"/>
      <c r="D554" s="299"/>
      <c r="E554" s="3"/>
      <c r="F554" s="81"/>
      <c r="G554" s="81"/>
      <c r="H554" s="3"/>
      <c r="I554" s="3"/>
      <c r="J554" s="3"/>
      <c r="K554" s="3"/>
      <c r="L554" s="3"/>
      <c r="M554" s="3"/>
      <c r="N554" s="3"/>
      <c r="O554" s="3"/>
      <c r="P554" s="3"/>
      <c r="Q554" s="3"/>
      <c r="R554" s="3"/>
      <c r="S554" s="3"/>
      <c r="T554" s="3"/>
      <c r="U554" s="3"/>
      <c r="V554" s="81"/>
      <c r="W554" s="81"/>
      <c r="X554" s="3"/>
      <c r="Y554" s="3"/>
      <c r="Z554" s="3"/>
      <c r="AA554" s="3"/>
      <c r="AB554" s="3"/>
      <c r="AC554" s="3"/>
      <c r="AD554" s="3"/>
      <c r="AE554" s="3"/>
      <c r="AF554" s="3"/>
      <c r="AG554" s="3"/>
      <c r="AH554" s="3"/>
      <c r="AI554" s="3"/>
      <c r="AJ554" s="3"/>
      <c r="AK554" s="299"/>
      <c r="AL554" s="200"/>
    </row>
    <row r="555" spans="2:38" x14ac:dyDescent="0.4">
      <c r="B555" s="714"/>
      <c r="C555" s="196"/>
      <c r="D555" s="300" t="s">
        <v>105</v>
      </c>
      <c r="E555" s="3"/>
      <c r="F555" s="704"/>
      <c r="G555" s="705"/>
      <c r="H555" s="706"/>
      <c r="I555" s="71" t="s">
        <v>3</v>
      </c>
      <c r="J555" s="72" t="str">
        <f>IF($N552="","-",$N552)</f>
        <v>-</v>
      </c>
      <c r="K555" s="71" t="s">
        <v>4</v>
      </c>
      <c r="L555" s="692" t="s">
        <v>111</v>
      </c>
      <c r="M555" s="692"/>
      <c r="N555" s="692"/>
      <c r="O555" s="692"/>
      <c r="P555" s="692"/>
      <c r="Q555" s="692"/>
      <c r="R555" s="692"/>
      <c r="S555" s="692"/>
      <c r="T555" s="693"/>
      <c r="U555" s="198"/>
      <c r="V555" s="704"/>
      <c r="W555" s="705"/>
      <c r="X555" s="706"/>
      <c r="Y555" s="71" t="s">
        <v>3</v>
      </c>
      <c r="Z555" s="72" t="str">
        <f>IF($AC552="","-",$AC552)</f>
        <v>-</v>
      </c>
      <c r="AA555" s="71" t="s">
        <v>4</v>
      </c>
      <c r="AB555" s="692" t="s">
        <v>79</v>
      </c>
      <c r="AC555" s="692"/>
      <c r="AD555" s="692"/>
      <c r="AE555" s="692"/>
      <c r="AF555" s="692"/>
      <c r="AG555" s="692"/>
      <c r="AH555" s="692"/>
      <c r="AI555" s="692"/>
      <c r="AJ555" s="693"/>
      <c r="AK555" s="299"/>
      <c r="AL555" s="200"/>
    </row>
    <row r="556" spans="2:38" ht="30" thickBot="1" x14ac:dyDescent="0.45">
      <c r="B556" s="714"/>
      <c r="C556" s="196"/>
      <c r="D556" s="301" t="str">
        <f>IF(D552="","",INDEX('※削除不可（９データ）'!$C$3:$C$37,MATCH(D552,'※削除不可（９データ）'!$A$3:$A$31,1)))</f>
        <v/>
      </c>
      <c r="E556" s="3"/>
      <c r="F556" s="694"/>
      <c r="G556" s="695"/>
      <c r="H556" s="86" t="s">
        <v>38</v>
      </c>
      <c r="I556" s="82">
        <v>1</v>
      </c>
      <c r="J556" s="83">
        <v>2</v>
      </c>
      <c r="K556" s="84">
        <v>3</v>
      </c>
      <c r="L556" s="84">
        <v>4</v>
      </c>
      <c r="M556" s="84">
        <v>5</v>
      </c>
      <c r="N556" s="84">
        <v>6</v>
      </c>
      <c r="O556" s="84">
        <v>7</v>
      </c>
      <c r="P556" s="84">
        <v>8</v>
      </c>
      <c r="Q556" s="84">
        <v>9</v>
      </c>
      <c r="R556" s="84">
        <v>10</v>
      </c>
      <c r="S556" s="84">
        <v>11</v>
      </c>
      <c r="T556" s="85">
        <v>12</v>
      </c>
      <c r="U556" s="201"/>
      <c r="V556" s="694"/>
      <c r="W556" s="695"/>
      <c r="X556" s="86" t="s">
        <v>38</v>
      </c>
      <c r="Y556" s="82">
        <v>1</v>
      </c>
      <c r="Z556" s="83">
        <v>2</v>
      </c>
      <c r="AA556" s="84">
        <v>3</v>
      </c>
      <c r="AB556" s="84">
        <v>4</v>
      </c>
      <c r="AC556" s="84">
        <v>5</v>
      </c>
      <c r="AD556" s="84">
        <v>6</v>
      </c>
      <c r="AE556" s="84">
        <v>7</v>
      </c>
      <c r="AF556" s="84">
        <v>8</v>
      </c>
      <c r="AG556" s="84">
        <v>9</v>
      </c>
      <c r="AH556" s="84">
        <v>10</v>
      </c>
      <c r="AI556" s="84">
        <v>11</v>
      </c>
      <c r="AJ556" s="85">
        <v>12</v>
      </c>
      <c r="AK556" s="299"/>
      <c r="AL556" s="200"/>
    </row>
    <row r="557" spans="2:38" ht="24.75" customHeight="1" x14ac:dyDescent="0.4">
      <c r="B557" s="714"/>
      <c r="C557" s="196"/>
      <c r="D557" s="299"/>
      <c r="E557" s="3"/>
      <c r="F557" s="696" t="s">
        <v>115</v>
      </c>
      <c r="G557" s="262"/>
      <c r="H557" s="16">
        <v>1</v>
      </c>
      <c r="I557" s="213" t="s">
        <v>61</v>
      </c>
      <c r="J557" s="214"/>
      <c r="K557" s="214"/>
      <c r="L557" s="214"/>
      <c r="M557" s="214"/>
      <c r="N557" s="214"/>
      <c r="O557" s="214"/>
      <c r="P557" s="214"/>
      <c r="Q557" s="214"/>
      <c r="R557" s="214"/>
      <c r="S557" s="214"/>
      <c r="T557" s="215"/>
      <c r="U557" s="198"/>
      <c r="V557" s="696" t="s">
        <v>115</v>
      </c>
      <c r="W557" s="262"/>
      <c r="X557" s="16">
        <v>1</v>
      </c>
      <c r="Y557" s="17" t="s">
        <v>60</v>
      </c>
      <c r="Z557" s="18"/>
      <c r="AA557" s="18"/>
      <c r="AB557" s="18"/>
      <c r="AC557" s="18"/>
      <c r="AD557" s="18"/>
      <c r="AE557" s="18"/>
      <c r="AF557" s="18"/>
      <c r="AG557" s="18"/>
      <c r="AH557" s="18"/>
      <c r="AI557" s="18"/>
      <c r="AJ557" s="19"/>
      <c r="AK557" s="299"/>
      <c r="AL557" s="175"/>
    </row>
    <row r="558" spans="2:38" x14ac:dyDescent="0.4">
      <c r="B558" s="714"/>
      <c r="C558" s="196"/>
      <c r="D558" s="299"/>
      <c r="E558" s="3"/>
      <c r="F558" s="696"/>
      <c r="G558" s="263"/>
      <c r="H558" s="21">
        <v>2</v>
      </c>
      <c r="I558" s="216" t="s">
        <v>61</v>
      </c>
      <c r="J558" s="216" t="s">
        <v>61</v>
      </c>
      <c r="K558" s="218"/>
      <c r="L558" s="218"/>
      <c r="M558" s="218"/>
      <c r="N558" s="218"/>
      <c r="O558" s="218"/>
      <c r="P558" s="218"/>
      <c r="Q558" s="218"/>
      <c r="R558" s="218"/>
      <c r="S558" s="218"/>
      <c r="T558" s="219"/>
      <c r="U558" s="198"/>
      <c r="V558" s="696"/>
      <c r="W558" s="263"/>
      <c r="X558" s="21">
        <v>2</v>
      </c>
      <c r="Y558" s="22" t="s">
        <v>110</v>
      </c>
      <c r="Z558" s="23" t="s">
        <v>110</v>
      </c>
      <c r="AA558" s="24"/>
      <c r="AB558" s="24"/>
      <c r="AC558" s="24"/>
      <c r="AD558" s="24"/>
      <c r="AE558" s="24"/>
      <c r="AF558" s="24"/>
      <c r="AG558" s="24"/>
      <c r="AH558" s="24"/>
      <c r="AI558" s="24"/>
      <c r="AJ558" s="25"/>
      <c r="AK558" s="299"/>
      <c r="AL558" s="200"/>
    </row>
    <row r="559" spans="2:38" x14ac:dyDescent="0.4">
      <c r="B559" s="714"/>
      <c r="C559" s="196"/>
      <c r="D559" s="299"/>
      <c r="E559" s="3"/>
      <c r="F559" s="696"/>
      <c r="G559" s="263"/>
      <c r="H559" s="21">
        <v>3</v>
      </c>
      <c r="I559" s="216" t="s">
        <v>61</v>
      </c>
      <c r="J559" s="216" t="s">
        <v>61</v>
      </c>
      <c r="K559" s="217" t="s">
        <v>168</v>
      </c>
      <c r="L559" s="218"/>
      <c r="M559" s="218"/>
      <c r="N559" s="218"/>
      <c r="O559" s="218"/>
      <c r="P559" s="218"/>
      <c r="Q559" s="218"/>
      <c r="R559" s="218"/>
      <c r="S559" s="218"/>
      <c r="T559" s="219"/>
      <c r="U559" s="198"/>
      <c r="V559" s="696"/>
      <c r="W559" s="263"/>
      <c r="X559" s="21">
        <v>3</v>
      </c>
      <c r="Y559" s="22" t="s">
        <v>110</v>
      </c>
      <c r="Z559" s="23" t="s">
        <v>110</v>
      </c>
      <c r="AA559" s="23" t="s">
        <v>110</v>
      </c>
      <c r="AB559" s="24"/>
      <c r="AC559" s="24"/>
      <c r="AD559" s="24"/>
      <c r="AE559" s="24"/>
      <c r="AF559" s="24"/>
      <c r="AG559" s="24"/>
      <c r="AH559" s="24"/>
      <c r="AI559" s="24"/>
      <c r="AJ559" s="25"/>
      <c r="AK559" s="299"/>
      <c r="AL559" s="200"/>
    </row>
    <row r="560" spans="2:38" x14ac:dyDescent="0.4">
      <c r="B560" s="714"/>
      <c r="C560" s="196"/>
      <c r="D560" s="299"/>
      <c r="E560" s="3"/>
      <c r="F560" s="696"/>
      <c r="G560" s="264"/>
      <c r="H560" s="21">
        <v>4</v>
      </c>
      <c r="I560" s="216" t="s">
        <v>61</v>
      </c>
      <c r="J560" s="216" t="s">
        <v>61</v>
      </c>
      <c r="K560" s="217" t="s">
        <v>168</v>
      </c>
      <c r="L560" s="217" t="s">
        <v>168</v>
      </c>
      <c r="M560" s="218"/>
      <c r="N560" s="218"/>
      <c r="O560" s="218"/>
      <c r="P560" s="218"/>
      <c r="Q560" s="218"/>
      <c r="R560" s="218"/>
      <c r="S560" s="218"/>
      <c r="T560" s="219"/>
      <c r="U560" s="198"/>
      <c r="V560" s="696"/>
      <c r="W560" s="264"/>
      <c r="X560" s="21">
        <v>4</v>
      </c>
      <c r="Y560" s="22" t="s">
        <v>80</v>
      </c>
      <c r="Z560" s="23" t="s">
        <v>110</v>
      </c>
      <c r="AA560" s="23" t="s">
        <v>110</v>
      </c>
      <c r="AB560" s="23" t="s">
        <v>110</v>
      </c>
      <c r="AC560" s="24"/>
      <c r="AD560" s="24"/>
      <c r="AE560" s="24"/>
      <c r="AF560" s="24"/>
      <c r="AG560" s="24"/>
      <c r="AH560" s="24"/>
      <c r="AI560" s="24"/>
      <c r="AJ560" s="25"/>
      <c r="AK560" s="299"/>
      <c r="AL560" s="200"/>
    </row>
    <row r="561" spans="2:38" x14ac:dyDescent="0.4">
      <c r="B561" s="714"/>
      <c r="C561" s="196"/>
      <c r="D561" s="299"/>
      <c r="E561" s="3"/>
      <c r="F561" s="696"/>
      <c r="G561" s="264"/>
      <c r="H561" s="21">
        <v>5</v>
      </c>
      <c r="I561" s="216" t="s">
        <v>61</v>
      </c>
      <c r="J561" s="216" t="s">
        <v>61</v>
      </c>
      <c r="K561" s="217" t="s">
        <v>168</v>
      </c>
      <c r="L561" s="217" t="s">
        <v>168</v>
      </c>
      <c r="M561" s="217" t="s">
        <v>168</v>
      </c>
      <c r="N561" s="218"/>
      <c r="O561" s="218"/>
      <c r="P561" s="218"/>
      <c r="Q561" s="218"/>
      <c r="R561" s="218"/>
      <c r="S561" s="218"/>
      <c r="T561" s="219"/>
      <c r="U561" s="198"/>
      <c r="V561" s="696"/>
      <c r="W561" s="264"/>
      <c r="X561" s="21">
        <v>5</v>
      </c>
      <c r="Y561" s="22" t="s">
        <v>80</v>
      </c>
      <c r="Z561" s="23" t="s">
        <v>80</v>
      </c>
      <c r="AA561" s="23" t="s">
        <v>110</v>
      </c>
      <c r="AB561" s="23" t="s">
        <v>110</v>
      </c>
      <c r="AC561" s="23" t="s">
        <v>110</v>
      </c>
      <c r="AD561" s="24"/>
      <c r="AF561" s="24"/>
      <c r="AG561" s="24"/>
      <c r="AH561" s="24"/>
      <c r="AI561" s="24"/>
      <c r="AJ561" s="25"/>
      <c r="AK561" s="299"/>
      <c r="AL561" s="200"/>
    </row>
    <row r="562" spans="2:38" x14ac:dyDescent="0.4">
      <c r="B562" s="714"/>
      <c r="C562" s="196"/>
      <c r="D562" s="299"/>
      <c r="E562" s="3"/>
      <c r="F562" s="696"/>
      <c r="G562" s="264" t="s">
        <v>37</v>
      </c>
      <c r="H562" s="21">
        <v>6</v>
      </c>
      <c r="I562" s="216" t="s">
        <v>61</v>
      </c>
      <c r="J562" s="216" t="s">
        <v>61</v>
      </c>
      <c r="K562" s="217" t="s">
        <v>168</v>
      </c>
      <c r="L562" s="217" t="s">
        <v>168</v>
      </c>
      <c r="M562" s="217" t="s">
        <v>168</v>
      </c>
      <c r="N562" s="217" t="s">
        <v>168</v>
      </c>
      <c r="O562" s="218"/>
      <c r="P562" s="218"/>
      <c r="Q562" s="218"/>
      <c r="R562" s="218"/>
      <c r="S562" s="218"/>
      <c r="T562" s="219"/>
      <c r="U562" s="198"/>
      <c r="V562" s="696"/>
      <c r="W562" s="264" t="s">
        <v>37</v>
      </c>
      <c r="X562" s="21">
        <v>6</v>
      </c>
      <c r="Y562" s="22" t="s">
        <v>80</v>
      </c>
      <c r="Z562" s="23" t="s">
        <v>80</v>
      </c>
      <c r="AA562" s="23" t="s">
        <v>80</v>
      </c>
      <c r="AB562" s="23" t="s">
        <v>110</v>
      </c>
      <c r="AC562" s="23" t="s">
        <v>110</v>
      </c>
      <c r="AD562" s="23" t="s">
        <v>110</v>
      </c>
      <c r="AE562" s="24"/>
      <c r="AF562" s="24"/>
      <c r="AG562" s="24"/>
      <c r="AH562" s="24"/>
      <c r="AI562" s="24"/>
      <c r="AJ562" s="25"/>
      <c r="AK562" s="299"/>
      <c r="AL562" s="200"/>
    </row>
    <row r="563" spans="2:38" x14ac:dyDescent="0.4">
      <c r="B563" s="714"/>
      <c r="C563" s="196"/>
      <c r="D563" s="299"/>
      <c r="E563" s="3"/>
      <c r="F563" s="696"/>
      <c r="G563" s="265" t="str">
        <f>J555</f>
        <v>-</v>
      </c>
      <c r="H563" s="21">
        <v>7</v>
      </c>
      <c r="I563" s="220" t="s">
        <v>36</v>
      </c>
      <c r="J563" s="216" t="s">
        <v>61</v>
      </c>
      <c r="K563" s="217" t="s">
        <v>168</v>
      </c>
      <c r="L563" s="217" t="s">
        <v>168</v>
      </c>
      <c r="M563" s="217" t="s">
        <v>168</v>
      </c>
      <c r="N563" s="217" t="s">
        <v>168</v>
      </c>
      <c r="O563" s="217" t="s">
        <v>168</v>
      </c>
      <c r="P563" s="218"/>
      <c r="Q563" s="218"/>
      <c r="R563" s="218"/>
      <c r="S563" s="218"/>
      <c r="T563" s="219"/>
      <c r="U563" s="198"/>
      <c r="V563" s="696"/>
      <c r="W563" s="265" t="str">
        <f>Z555</f>
        <v>-</v>
      </c>
      <c r="X563" s="21">
        <v>7</v>
      </c>
      <c r="Y563" s="22" t="s">
        <v>80</v>
      </c>
      <c r="Z563" s="23" t="s">
        <v>80</v>
      </c>
      <c r="AA563" s="23" t="s">
        <v>80</v>
      </c>
      <c r="AB563" s="23" t="s">
        <v>80</v>
      </c>
      <c r="AC563" s="23" t="s">
        <v>110</v>
      </c>
      <c r="AD563" s="23" t="s">
        <v>110</v>
      </c>
      <c r="AE563" s="23" t="s">
        <v>110</v>
      </c>
      <c r="AF563" s="24"/>
      <c r="AG563" s="24"/>
      <c r="AH563" s="24"/>
      <c r="AI563" s="24"/>
      <c r="AJ563" s="25"/>
      <c r="AK563" s="299"/>
      <c r="AL563" s="200"/>
    </row>
    <row r="564" spans="2:38" x14ac:dyDescent="0.4">
      <c r="B564" s="714"/>
      <c r="C564" s="196"/>
      <c r="D564" s="299"/>
      <c r="E564" s="3"/>
      <c r="F564" s="696"/>
      <c r="G564" s="264" t="s">
        <v>4</v>
      </c>
      <c r="H564" s="21">
        <v>8</v>
      </c>
      <c r="I564" s="220" t="s">
        <v>36</v>
      </c>
      <c r="J564" s="218" t="s">
        <v>36</v>
      </c>
      <c r="K564" s="217" t="s">
        <v>168</v>
      </c>
      <c r="L564" s="217" t="s">
        <v>168</v>
      </c>
      <c r="M564" s="217" t="s">
        <v>168</v>
      </c>
      <c r="N564" s="217" t="s">
        <v>168</v>
      </c>
      <c r="O564" s="217" t="s">
        <v>168</v>
      </c>
      <c r="P564" s="217" t="s">
        <v>168</v>
      </c>
      <c r="Q564" s="218"/>
      <c r="R564" s="218"/>
      <c r="S564" s="218"/>
      <c r="T564" s="219"/>
      <c r="U564" s="198"/>
      <c r="V564" s="696"/>
      <c r="W564" s="264" t="s">
        <v>4</v>
      </c>
      <c r="X564" s="21">
        <v>8</v>
      </c>
      <c r="Y564" s="22" t="s">
        <v>80</v>
      </c>
      <c r="Z564" s="24" t="s">
        <v>80</v>
      </c>
      <c r="AA564" s="23" t="s">
        <v>80</v>
      </c>
      <c r="AB564" s="23" t="s">
        <v>80</v>
      </c>
      <c r="AC564" s="23" t="s">
        <v>80</v>
      </c>
      <c r="AD564" s="23" t="s">
        <v>110</v>
      </c>
      <c r="AE564" s="23" t="s">
        <v>110</v>
      </c>
      <c r="AF564" s="23" t="s">
        <v>110</v>
      </c>
      <c r="AG564" s="24"/>
      <c r="AH564" s="24"/>
      <c r="AI564" s="24"/>
      <c r="AJ564" s="25"/>
      <c r="AK564" s="299"/>
      <c r="AL564" s="200"/>
    </row>
    <row r="565" spans="2:38" x14ac:dyDescent="0.4">
      <c r="B565" s="714"/>
      <c r="C565" s="196"/>
      <c r="D565" s="299"/>
      <c r="E565" s="3"/>
      <c r="F565" s="696"/>
      <c r="G565" s="264"/>
      <c r="H565" s="21">
        <v>9</v>
      </c>
      <c r="I565" s="220" t="s">
        <v>36</v>
      </c>
      <c r="J565" s="218" t="s">
        <v>36</v>
      </c>
      <c r="K565" s="218" t="s">
        <v>36</v>
      </c>
      <c r="L565" s="217" t="s">
        <v>168</v>
      </c>
      <c r="M565" s="217" t="s">
        <v>168</v>
      </c>
      <c r="N565" s="217" t="s">
        <v>168</v>
      </c>
      <c r="O565" s="217" t="s">
        <v>168</v>
      </c>
      <c r="P565" s="217" t="s">
        <v>168</v>
      </c>
      <c r="Q565" s="217" t="s">
        <v>168</v>
      </c>
      <c r="R565" s="218"/>
      <c r="S565" s="218"/>
      <c r="T565" s="219"/>
      <c r="U565" s="198"/>
      <c r="V565" s="696"/>
      <c r="W565" s="264"/>
      <c r="X565" s="21">
        <v>9</v>
      </c>
      <c r="Y565" s="22" t="s">
        <v>80</v>
      </c>
      <c r="Z565" s="24" t="s">
        <v>80</v>
      </c>
      <c r="AA565" s="24" t="s">
        <v>80</v>
      </c>
      <c r="AB565" s="23" t="s">
        <v>80</v>
      </c>
      <c r="AC565" s="23" t="s">
        <v>80</v>
      </c>
      <c r="AD565" s="23" t="s">
        <v>80</v>
      </c>
      <c r="AE565" s="23" t="s">
        <v>110</v>
      </c>
      <c r="AF565" s="23" t="s">
        <v>110</v>
      </c>
      <c r="AG565" s="23" t="s">
        <v>110</v>
      </c>
      <c r="AH565" s="24"/>
      <c r="AI565" s="24"/>
      <c r="AJ565" s="25"/>
      <c r="AK565" s="299"/>
      <c r="AL565" s="200"/>
    </row>
    <row r="566" spans="2:38" x14ac:dyDescent="0.4">
      <c r="B566" s="714"/>
      <c r="C566" s="196"/>
      <c r="D566" s="299"/>
      <c r="E566" s="3"/>
      <c r="F566" s="696"/>
      <c r="G566" s="264"/>
      <c r="H566" s="21">
        <v>10</v>
      </c>
      <c r="I566" s="220" t="s">
        <v>36</v>
      </c>
      <c r="J566" s="218" t="s">
        <v>36</v>
      </c>
      <c r="K566" s="218" t="s">
        <v>36</v>
      </c>
      <c r="L566" s="218" t="s">
        <v>36</v>
      </c>
      <c r="M566" s="217" t="s">
        <v>168</v>
      </c>
      <c r="N566" s="217" t="s">
        <v>168</v>
      </c>
      <c r="O566" s="217" t="s">
        <v>168</v>
      </c>
      <c r="P566" s="217" t="s">
        <v>168</v>
      </c>
      <c r="Q566" s="217" t="s">
        <v>168</v>
      </c>
      <c r="R566" s="217" t="s">
        <v>168</v>
      </c>
      <c r="S566" s="218"/>
      <c r="T566" s="219"/>
      <c r="U566" s="198"/>
      <c r="V566" s="696"/>
      <c r="W566" s="264"/>
      <c r="X566" s="21">
        <v>10</v>
      </c>
      <c r="Y566" s="22" t="s">
        <v>80</v>
      </c>
      <c r="Z566" s="24" t="s">
        <v>80</v>
      </c>
      <c r="AA566" s="24" t="s">
        <v>80</v>
      </c>
      <c r="AB566" s="24" t="s">
        <v>80</v>
      </c>
      <c r="AC566" s="23" t="s">
        <v>80</v>
      </c>
      <c r="AD566" s="23" t="s">
        <v>80</v>
      </c>
      <c r="AE566" s="23" t="s">
        <v>80</v>
      </c>
      <c r="AF566" s="23" t="s">
        <v>110</v>
      </c>
      <c r="AG566" s="23" t="s">
        <v>110</v>
      </c>
      <c r="AH566" s="23" t="s">
        <v>110</v>
      </c>
      <c r="AI566" s="24"/>
      <c r="AJ566" s="25"/>
      <c r="AK566" s="299"/>
      <c r="AL566" s="200"/>
    </row>
    <row r="567" spans="2:38" x14ac:dyDescent="0.4">
      <c r="B567" s="714"/>
      <c r="C567" s="196"/>
      <c r="D567" s="299"/>
      <c r="E567" s="3"/>
      <c r="F567" s="696"/>
      <c r="G567" s="264"/>
      <c r="H567" s="21">
        <v>11</v>
      </c>
      <c r="I567" s="220" t="s">
        <v>36</v>
      </c>
      <c r="J567" s="218" t="s">
        <v>36</v>
      </c>
      <c r="K567" s="218" t="s">
        <v>36</v>
      </c>
      <c r="L567" s="218" t="s">
        <v>36</v>
      </c>
      <c r="M567" s="218" t="s">
        <v>36</v>
      </c>
      <c r="N567" s="217" t="s">
        <v>168</v>
      </c>
      <c r="O567" s="217" t="s">
        <v>168</v>
      </c>
      <c r="P567" s="217" t="s">
        <v>168</v>
      </c>
      <c r="Q567" s="217" t="s">
        <v>168</v>
      </c>
      <c r="R567" s="217" t="s">
        <v>168</v>
      </c>
      <c r="S567" s="217" t="s">
        <v>168</v>
      </c>
      <c r="T567" s="219"/>
      <c r="U567" s="198"/>
      <c r="V567" s="696"/>
      <c r="W567" s="264"/>
      <c r="X567" s="21">
        <v>11</v>
      </c>
      <c r="Y567" s="22" t="s">
        <v>80</v>
      </c>
      <c r="Z567" s="24" t="s">
        <v>80</v>
      </c>
      <c r="AA567" s="24" t="s">
        <v>80</v>
      </c>
      <c r="AB567" s="24" t="s">
        <v>80</v>
      </c>
      <c r="AC567" s="24" t="s">
        <v>80</v>
      </c>
      <c r="AD567" s="24" t="s">
        <v>80</v>
      </c>
      <c r="AE567" s="24" t="s">
        <v>80</v>
      </c>
      <c r="AF567" s="24" t="s">
        <v>80</v>
      </c>
      <c r="AG567" s="23" t="s">
        <v>110</v>
      </c>
      <c r="AH567" s="23" t="s">
        <v>110</v>
      </c>
      <c r="AI567" s="23" t="s">
        <v>110</v>
      </c>
      <c r="AJ567" s="25"/>
      <c r="AK567" s="299"/>
      <c r="AL567" s="200"/>
    </row>
    <row r="568" spans="2:38" ht="25.5" thickBot="1" x14ac:dyDescent="0.45">
      <c r="B568" s="714"/>
      <c r="C568" s="196"/>
      <c r="D568" s="299"/>
      <c r="E568" s="3"/>
      <c r="F568" s="696"/>
      <c r="G568" s="266"/>
      <c r="H568" s="15">
        <v>12</v>
      </c>
      <c r="I568" s="221" t="s">
        <v>36</v>
      </c>
      <c r="J568" s="222" t="s">
        <v>36</v>
      </c>
      <c r="K568" s="222" t="s">
        <v>36</v>
      </c>
      <c r="L568" s="222" t="s">
        <v>36</v>
      </c>
      <c r="M568" s="222" t="s">
        <v>36</v>
      </c>
      <c r="N568" s="222" t="s">
        <v>36</v>
      </c>
      <c r="O568" s="223" t="s">
        <v>168</v>
      </c>
      <c r="P568" s="223" t="s">
        <v>168</v>
      </c>
      <c r="Q568" s="223" t="s">
        <v>168</v>
      </c>
      <c r="R568" s="223" t="s">
        <v>168</v>
      </c>
      <c r="S568" s="223" t="s">
        <v>168</v>
      </c>
      <c r="T568" s="224" t="s">
        <v>168</v>
      </c>
      <c r="U568" s="198"/>
      <c r="V568" s="696"/>
      <c r="W568" s="266"/>
      <c r="X568" s="15">
        <v>12</v>
      </c>
      <c r="Y568" s="22" t="s">
        <v>80</v>
      </c>
      <c r="Z568" s="28" t="s">
        <v>80</v>
      </c>
      <c r="AA568" s="28" t="s">
        <v>80</v>
      </c>
      <c r="AB568" s="28" t="s">
        <v>80</v>
      </c>
      <c r="AC568" s="28" t="s">
        <v>80</v>
      </c>
      <c r="AD568" s="28" t="s">
        <v>80</v>
      </c>
      <c r="AE568" s="29" t="s">
        <v>80</v>
      </c>
      <c r="AF568" s="29" t="s">
        <v>80</v>
      </c>
      <c r="AG568" s="29" t="s">
        <v>80</v>
      </c>
      <c r="AH568" s="29" t="s">
        <v>110</v>
      </c>
      <c r="AI568" s="29" t="s">
        <v>110</v>
      </c>
      <c r="AJ568" s="30" t="s">
        <v>110</v>
      </c>
      <c r="AK568" s="299"/>
      <c r="AL568" s="200"/>
    </row>
    <row r="569" spans="2:38" x14ac:dyDescent="0.4">
      <c r="B569" s="714"/>
      <c r="C569" s="196"/>
      <c r="D569" s="299"/>
      <c r="E569" s="3"/>
      <c r="F569" s="696"/>
      <c r="G569" s="267"/>
      <c r="H569" s="70">
        <v>1</v>
      </c>
      <c r="I569" s="225" t="s">
        <v>35</v>
      </c>
      <c r="J569" s="214" t="s">
        <v>36</v>
      </c>
      <c r="K569" s="214" t="s">
        <v>36</v>
      </c>
      <c r="L569" s="214" t="s">
        <v>36</v>
      </c>
      <c r="M569" s="214" t="s">
        <v>36</v>
      </c>
      <c r="N569" s="214" t="s">
        <v>36</v>
      </c>
      <c r="O569" s="214" t="s">
        <v>36</v>
      </c>
      <c r="P569" s="226" t="s">
        <v>168</v>
      </c>
      <c r="Q569" s="226" t="s">
        <v>168</v>
      </c>
      <c r="R569" s="226" t="s">
        <v>168</v>
      </c>
      <c r="S569" s="226" t="s">
        <v>168</v>
      </c>
      <c r="T569" s="227" t="s">
        <v>168</v>
      </c>
      <c r="U569" s="198"/>
      <c r="V569" s="696"/>
      <c r="W569" s="267"/>
      <c r="X569" s="16">
        <v>1</v>
      </c>
      <c r="Y569" s="65" t="s">
        <v>80</v>
      </c>
      <c r="Z569" s="18" t="s">
        <v>80</v>
      </c>
      <c r="AA569" s="18" t="s">
        <v>80</v>
      </c>
      <c r="AB569" s="18" t="s">
        <v>80</v>
      </c>
      <c r="AC569" s="18" t="s">
        <v>80</v>
      </c>
      <c r="AD569" s="18" t="s">
        <v>80</v>
      </c>
      <c r="AE569" s="18" t="s">
        <v>80</v>
      </c>
      <c r="AF569" s="32" t="s">
        <v>80</v>
      </c>
      <c r="AG569" s="32" t="s">
        <v>80</v>
      </c>
      <c r="AH569" s="32" t="s">
        <v>80</v>
      </c>
      <c r="AI569" s="32" t="s">
        <v>110</v>
      </c>
      <c r="AJ569" s="33" t="s">
        <v>110</v>
      </c>
      <c r="AK569" s="299"/>
      <c r="AL569" s="200"/>
    </row>
    <row r="570" spans="2:38" x14ac:dyDescent="0.4">
      <c r="B570" s="714"/>
      <c r="C570" s="196"/>
      <c r="D570" s="299"/>
      <c r="E570" s="3"/>
      <c r="F570" s="696"/>
      <c r="G570" s="263"/>
      <c r="H570" s="21">
        <v>2</v>
      </c>
      <c r="I570" s="220" t="s">
        <v>35</v>
      </c>
      <c r="J570" s="218" t="s">
        <v>35</v>
      </c>
      <c r="K570" s="218" t="s">
        <v>36</v>
      </c>
      <c r="L570" s="218" t="s">
        <v>36</v>
      </c>
      <c r="M570" s="218" t="s">
        <v>36</v>
      </c>
      <c r="N570" s="218" t="s">
        <v>36</v>
      </c>
      <c r="O570" s="218" t="s">
        <v>36</v>
      </c>
      <c r="P570" s="218" t="s">
        <v>36</v>
      </c>
      <c r="Q570" s="217" t="s">
        <v>168</v>
      </c>
      <c r="R570" s="217" t="s">
        <v>168</v>
      </c>
      <c r="S570" s="217" t="s">
        <v>168</v>
      </c>
      <c r="T570" s="228" t="s">
        <v>168</v>
      </c>
      <c r="U570" s="198"/>
      <c r="V570" s="696"/>
      <c r="W570" s="263"/>
      <c r="X570" s="21">
        <v>2</v>
      </c>
      <c r="Y570" s="67" t="s">
        <v>80</v>
      </c>
      <c r="Z570" s="24" t="s">
        <v>80</v>
      </c>
      <c r="AA570" s="24" t="s">
        <v>80</v>
      </c>
      <c r="AB570" s="24" t="s">
        <v>80</v>
      </c>
      <c r="AC570" s="24" t="s">
        <v>80</v>
      </c>
      <c r="AD570" s="24" t="s">
        <v>80</v>
      </c>
      <c r="AE570" s="24" t="s">
        <v>80</v>
      </c>
      <c r="AF570" s="24" t="s">
        <v>80</v>
      </c>
      <c r="AG570" s="24" t="s">
        <v>80</v>
      </c>
      <c r="AH570" s="23" t="s">
        <v>80</v>
      </c>
      <c r="AI570" s="23" t="s">
        <v>80</v>
      </c>
      <c r="AJ570" s="34" t="s">
        <v>110</v>
      </c>
      <c r="AK570" s="299"/>
      <c r="AL570" s="200"/>
    </row>
    <row r="571" spans="2:38" x14ac:dyDescent="0.4">
      <c r="B571" s="714"/>
      <c r="C571" s="196"/>
      <c r="D571" s="299"/>
      <c r="E571" s="3"/>
      <c r="F571" s="696"/>
      <c r="G571" s="263"/>
      <c r="H571" s="21">
        <v>3</v>
      </c>
      <c r="I571" s="220" t="s">
        <v>35</v>
      </c>
      <c r="J571" s="218" t="s">
        <v>35</v>
      </c>
      <c r="K571" s="218" t="s">
        <v>35</v>
      </c>
      <c r="L571" s="218" t="s">
        <v>36</v>
      </c>
      <c r="M571" s="218" t="s">
        <v>36</v>
      </c>
      <c r="N571" s="218" t="s">
        <v>36</v>
      </c>
      <c r="O571" s="218" t="s">
        <v>36</v>
      </c>
      <c r="P571" s="218" t="s">
        <v>36</v>
      </c>
      <c r="Q571" s="218" t="s">
        <v>36</v>
      </c>
      <c r="R571" s="217" t="s">
        <v>168</v>
      </c>
      <c r="S571" s="217" t="s">
        <v>168</v>
      </c>
      <c r="T571" s="228" t="s">
        <v>168</v>
      </c>
      <c r="U571" s="198"/>
      <c r="V571" s="696"/>
      <c r="W571" s="263"/>
      <c r="X571" s="21">
        <v>3</v>
      </c>
      <c r="Y571" s="66" t="s">
        <v>80</v>
      </c>
      <c r="Z571" s="24" t="s">
        <v>80</v>
      </c>
      <c r="AA571" s="24" t="s">
        <v>80</v>
      </c>
      <c r="AB571" s="24" t="s">
        <v>80</v>
      </c>
      <c r="AC571" s="24" t="s">
        <v>80</v>
      </c>
      <c r="AD571" s="24" t="s">
        <v>80</v>
      </c>
      <c r="AE571" s="24" t="s">
        <v>80</v>
      </c>
      <c r="AF571" s="24" t="s">
        <v>80</v>
      </c>
      <c r="AG571" s="24" t="s">
        <v>80</v>
      </c>
      <c r="AH571" s="23" t="s">
        <v>80</v>
      </c>
      <c r="AI571" s="23" t="s">
        <v>80</v>
      </c>
      <c r="AJ571" s="34" t="s">
        <v>80</v>
      </c>
      <c r="AK571" s="299"/>
      <c r="AL571" s="200"/>
    </row>
    <row r="572" spans="2:38" x14ac:dyDescent="0.4">
      <c r="B572" s="714"/>
      <c r="C572" s="196"/>
      <c r="D572" s="299"/>
      <c r="E572" s="3"/>
      <c r="F572" s="696"/>
      <c r="G572" s="264"/>
      <c r="H572" s="21">
        <v>4</v>
      </c>
      <c r="I572" s="220"/>
      <c r="J572" s="218"/>
      <c r="K572" s="218"/>
      <c r="L572" s="218"/>
      <c r="M572" s="218" t="s">
        <v>36</v>
      </c>
      <c r="N572" s="218" t="s">
        <v>36</v>
      </c>
      <c r="O572" s="218" t="s">
        <v>36</v>
      </c>
      <c r="P572" s="218" t="s">
        <v>36</v>
      </c>
      <c r="Q572" s="218" t="s">
        <v>36</v>
      </c>
      <c r="R572" s="218" t="s">
        <v>36</v>
      </c>
      <c r="S572" s="217" t="s">
        <v>168</v>
      </c>
      <c r="T572" s="228" t="s">
        <v>168</v>
      </c>
      <c r="U572" s="198"/>
      <c r="V572" s="696"/>
      <c r="W572" s="264"/>
      <c r="X572" s="21">
        <v>4</v>
      </c>
      <c r="Y572" s="26"/>
      <c r="Z572" s="24"/>
      <c r="AA572" s="24"/>
      <c r="AB572" s="24"/>
      <c r="AC572" s="24" t="s">
        <v>80</v>
      </c>
      <c r="AD572" s="24" t="s">
        <v>80</v>
      </c>
      <c r="AE572" s="24" t="s">
        <v>80</v>
      </c>
      <c r="AF572" s="24" t="s">
        <v>80</v>
      </c>
      <c r="AG572" s="24" t="s">
        <v>80</v>
      </c>
      <c r="AH572" s="24" t="s">
        <v>80</v>
      </c>
      <c r="AI572" s="24" t="s">
        <v>80</v>
      </c>
      <c r="AJ572" s="34" t="s">
        <v>80</v>
      </c>
      <c r="AK572" s="299"/>
      <c r="AL572" s="200"/>
    </row>
    <row r="573" spans="2:38" x14ac:dyDescent="0.4">
      <c r="B573" s="714"/>
      <c r="C573" s="196"/>
      <c r="D573" s="299"/>
      <c r="E573" s="3"/>
      <c r="F573" s="696"/>
      <c r="G573" s="264" t="s">
        <v>37</v>
      </c>
      <c r="H573" s="21">
        <v>5</v>
      </c>
      <c r="I573" s="220"/>
      <c r="J573" s="218"/>
      <c r="K573" s="218"/>
      <c r="L573" s="218"/>
      <c r="M573" s="218" t="s">
        <v>35</v>
      </c>
      <c r="N573" s="218" t="s">
        <v>36</v>
      </c>
      <c r="O573" s="218" t="s">
        <v>36</v>
      </c>
      <c r="P573" s="218" t="s">
        <v>36</v>
      </c>
      <c r="Q573" s="218" t="s">
        <v>36</v>
      </c>
      <c r="R573" s="218" t="s">
        <v>36</v>
      </c>
      <c r="S573" s="218" t="s">
        <v>36</v>
      </c>
      <c r="T573" s="228" t="s">
        <v>168</v>
      </c>
      <c r="U573" s="198"/>
      <c r="V573" s="696"/>
      <c r="W573" s="264" t="s">
        <v>37</v>
      </c>
      <c r="X573" s="21">
        <v>5</v>
      </c>
      <c r="Y573" s="26"/>
      <c r="Z573" s="24"/>
      <c r="AA573" s="24"/>
      <c r="AB573" s="24"/>
      <c r="AC573" s="24" t="s">
        <v>80</v>
      </c>
      <c r="AD573" s="24" t="s">
        <v>80</v>
      </c>
      <c r="AE573" s="24" t="s">
        <v>80</v>
      </c>
      <c r="AF573" s="24" t="s">
        <v>80</v>
      </c>
      <c r="AG573" s="24" t="s">
        <v>80</v>
      </c>
      <c r="AH573" s="24" t="s">
        <v>80</v>
      </c>
      <c r="AI573" s="24" t="s">
        <v>80</v>
      </c>
      <c r="AJ573" s="25" t="s">
        <v>80</v>
      </c>
      <c r="AK573" s="299"/>
      <c r="AL573" s="200"/>
    </row>
    <row r="574" spans="2:38" x14ac:dyDescent="0.4">
      <c r="B574" s="714"/>
      <c r="C574" s="196"/>
      <c r="D574" s="299"/>
      <c r="E574" s="3"/>
      <c r="F574" s="696"/>
      <c r="G574" s="264" t="str">
        <f>IF(G563="-","-",G563+1)</f>
        <v>-</v>
      </c>
      <c r="H574" s="21">
        <v>6</v>
      </c>
      <c r="I574" s="220"/>
      <c r="J574" s="218"/>
      <c r="K574" s="218"/>
      <c r="L574" s="218"/>
      <c r="M574" s="218" t="s">
        <v>35</v>
      </c>
      <c r="N574" s="218" t="s">
        <v>35</v>
      </c>
      <c r="O574" s="218" t="s">
        <v>36</v>
      </c>
      <c r="P574" s="218" t="s">
        <v>36</v>
      </c>
      <c r="Q574" s="218" t="s">
        <v>36</v>
      </c>
      <c r="R574" s="218" t="s">
        <v>36</v>
      </c>
      <c r="S574" s="218" t="s">
        <v>36</v>
      </c>
      <c r="T574" s="294" t="s">
        <v>36</v>
      </c>
      <c r="U574" s="198"/>
      <c r="V574" s="696"/>
      <c r="W574" s="264" t="str">
        <f>IF(W563="-","-",W563+1)</f>
        <v>-</v>
      </c>
      <c r="X574" s="21">
        <v>6</v>
      </c>
      <c r="Y574" s="26"/>
      <c r="Z574" s="24"/>
      <c r="AA574" s="24"/>
      <c r="AB574" s="24"/>
      <c r="AC574" s="24" t="s">
        <v>80</v>
      </c>
      <c r="AD574" s="24" t="s">
        <v>80</v>
      </c>
      <c r="AE574" s="24" t="s">
        <v>80</v>
      </c>
      <c r="AF574" s="24" t="s">
        <v>80</v>
      </c>
      <c r="AG574" s="24" t="s">
        <v>80</v>
      </c>
      <c r="AH574" s="24" t="s">
        <v>80</v>
      </c>
      <c r="AI574" s="24" t="s">
        <v>80</v>
      </c>
      <c r="AJ574" s="25" t="s">
        <v>80</v>
      </c>
      <c r="AK574" s="299"/>
      <c r="AL574" s="200"/>
    </row>
    <row r="575" spans="2:38" x14ac:dyDescent="0.4">
      <c r="B575" s="714"/>
      <c r="C575" s="196"/>
      <c r="D575" s="299"/>
      <c r="E575" s="3"/>
      <c r="F575" s="696"/>
      <c r="G575" s="264" t="s">
        <v>4</v>
      </c>
      <c r="H575" s="21">
        <v>7</v>
      </c>
      <c r="I575" s="220"/>
      <c r="J575" s="218"/>
      <c r="K575" s="218"/>
      <c r="L575" s="218"/>
      <c r="M575" s="218" t="s">
        <v>35</v>
      </c>
      <c r="N575" s="218" t="s">
        <v>35</v>
      </c>
      <c r="O575" s="218" t="s">
        <v>35</v>
      </c>
      <c r="P575" s="218" t="s">
        <v>36</v>
      </c>
      <c r="Q575" s="218" t="s">
        <v>36</v>
      </c>
      <c r="R575" s="218" t="s">
        <v>36</v>
      </c>
      <c r="S575" s="218" t="s">
        <v>36</v>
      </c>
      <c r="T575" s="219" t="s">
        <v>36</v>
      </c>
      <c r="U575" s="198"/>
      <c r="V575" s="696"/>
      <c r="W575" s="264" t="s">
        <v>4</v>
      </c>
      <c r="X575" s="21">
        <v>7</v>
      </c>
      <c r="Y575" s="26"/>
      <c r="Z575" s="24"/>
      <c r="AA575" s="24"/>
      <c r="AB575" s="24"/>
      <c r="AC575" s="24" t="s">
        <v>80</v>
      </c>
      <c r="AD575" s="24" t="s">
        <v>80</v>
      </c>
      <c r="AE575" s="24" t="s">
        <v>80</v>
      </c>
      <c r="AF575" s="24" t="s">
        <v>80</v>
      </c>
      <c r="AG575" s="24" t="s">
        <v>80</v>
      </c>
      <c r="AH575" s="24" t="s">
        <v>80</v>
      </c>
      <c r="AI575" s="24" t="s">
        <v>80</v>
      </c>
      <c r="AJ575" s="25" t="s">
        <v>80</v>
      </c>
      <c r="AK575" s="299"/>
      <c r="AL575" s="200"/>
    </row>
    <row r="576" spans="2:38" x14ac:dyDescent="0.4">
      <c r="B576" s="714"/>
      <c r="C576" s="196"/>
      <c r="D576" s="299"/>
      <c r="E576" s="3"/>
      <c r="F576" s="696"/>
      <c r="G576" s="264"/>
      <c r="H576" s="21">
        <v>8</v>
      </c>
      <c r="I576" s="220"/>
      <c r="J576" s="218"/>
      <c r="K576" s="218"/>
      <c r="L576" s="218"/>
      <c r="M576" s="218" t="s">
        <v>35</v>
      </c>
      <c r="N576" s="218" t="s">
        <v>35</v>
      </c>
      <c r="O576" s="218" t="s">
        <v>35</v>
      </c>
      <c r="P576" s="218" t="s">
        <v>35</v>
      </c>
      <c r="Q576" s="218" t="s">
        <v>36</v>
      </c>
      <c r="R576" s="218" t="s">
        <v>36</v>
      </c>
      <c r="S576" s="218" t="s">
        <v>36</v>
      </c>
      <c r="T576" s="219" t="s">
        <v>36</v>
      </c>
      <c r="U576" s="198"/>
      <c r="V576" s="696"/>
      <c r="W576" s="264"/>
      <c r="X576" s="21">
        <v>8</v>
      </c>
      <c r="Y576" s="26"/>
      <c r="Z576" s="24"/>
      <c r="AA576" s="24"/>
      <c r="AB576" s="24"/>
      <c r="AC576" s="24" t="s">
        <v>80</v>
      </c>
      <c r="AD576" s="24" t="s">
        <v>80</v>
      </c>
      <c r="AE576" s="24" t="s">
        <v>80</v>
      </c>
      <c r="AF576" s="24" t="s">
        <v>80</v>
      </c>
      <c r="AG576" s="24" t="s">
        <v>80</v>
      </c>
      <c r="AH576" s="24" t="s">
        <v>80</v>
      </c>
      <c r="AI576" s="24" t="s">
        <v>80</v>
      </c>
      <c r="AJ576" s="25" t="s">
        <v>80</v>
      </c>
      <c r="AK576" s="299"/>
      <c r="AL576" s="200"/>
    </row>
    <row r="577" spans="2:38" x14ac:dyDescent="0.4">
      <c r="B577" s="714"/>
      <c r="C577" s="196"/>
      <c r="D577" s="299"/>
      <c r="E577" s="3"/>
      <c r="F577" s="696"/>
      <c r="G577" s="264"/>
      <c r="H577" s="21">
        <v>9</v>
      </c>
      <c r="I577" s="220"/>
      <c r="J577" s="218"/>
      <c r="K577" s="218"/>
      <c r="L577" s="218"/>
      <c r="M577" s="218" t="s">
        <v>35</v>
      </c>
      <c r="N577" s="218" t="s">
        <v>35</v>
      </c>
      <c r="O577" s="218" t="s">
        <v>35</v>
      </c>
      <c r="P577" s="218" t="s">
        <v>35</v>
      </c>
      <c r="Q577" s="218" t="s">
        <v>35</v>
      </c>
      <c r="R577" s="218" t="s">
        <v>36</v>
      </c>
      <c r="S577" s="218" t="s">
        <v>36</v>
      </c>
      <c r="T577" s="219" t="s">
        <v>36</v>
      </c>
      <c r="U577" s="198"/>
      <c r="V577" s="696"/>
      <c r="W577" s="264"/>
      <c r="X577" s="21">
        <v>9</v>
      </c>
      <c r="Y577" s="26"/>
      <c r="Z577" s="24"/>
      <c r="AA577" s="24"/>
      <c r="AB577" s="24"/>
      <c r="AC577" s="24" t="s">
        <v>80</v>
      </c>
      <c r="AD577" s="24" t="s">
        <v>80</v>
      </c>
      <c r="AE577" s="24" t="s">
        <v>80</v>
      </c>
      <c r="AF577" s="24" t="s">
        <v>80</v>
      </c>
      <c r="AG577" s="24" t="s">
        <v>80</v>
      </c>
      <c r="AH577" s="24" t="s">
        <v>80</v>
      </c>
      <c r="AI577" s="24" t="s">
        <v>80</v>
      </c>
      <c r="AJ577" s="25" t="s">
        <v>80</v>
      </c>
      <c r="AK577" s="299"/>
      <c r="AL577" s="200"/>
    </row>
    <row r="578" spans="2:38" x14ac:dyDescent="0.4">
      <c r="B578" s="714"/>
      <c r="C578" s="196"/>
      <c r="D578" s="299"/>
      <c r="E578" s="3"/>
      <c r="F578" s="696"/>
      <c r="G578" s="264"/>
      <c r="H578" s="21">
        <v>10</v>
      </c>
      <c r="I578" s="220"/>
      <c r="J578" s="218"/>
      <c r="K578" s="218"/>
      <c r="L578" s="218"/>
      <c r="M578" s="218" t="s">
        <v>35</v>
      </c>
      <c r="N578" s="218" t="s">
        <v>35</v>
      </c>
      <c r="O578" s="218" t="s">
        <v>35</v>
      </c>
      <c r="P578" s="218" t="s">
        <v>35</v>
      </c>
      <c r="Q578" s="218" t="s">
        <v>35</v>
      </c>
      <c r="R578" s="218" t="s">
        <v>35</v>
      </c>
      <c r="S578" s="218" t="s">
        <v>36</v>
      </c>
      <c r="T578" s="219" t="s">
        <v>36</v>
      </c>
      <c r="U578" s="198"/>
      <c r="V578" s="696"/>
      <c r="W578" s="264"/>
      <c r="X578" s="21">
        <v>10</v>
      </c>
      <c r="Y578" s="26"/>
      <c r="Z578" s="24"/>
      <c r="AA578" s="24"/>
      <c r="AB578" s="24"/>
      <c r="AC578" s="24" t="s">
        <v>80</v>
      </c>
      <c r="AD578" s="24" t="s">
        <v>80</v>
      </c>
      <c r="AE578" s="24" t="s">
        <v>80</v>
      </c>
      <c r="AF578" s="24" t="s">
        <v>80</v>
      </c>
      <c r="AG578" s="24" t="s">
        <v>80</v>
      </c>
      <c r="AH578" s="24" t="s">
        <v>80</v>
      </c>
      <c r="AI578" s="24" t="s">
        <v>80</v>
      </c>
      <c r="AJ578" s="25" t="s">
        <v>80</v>
      </c>
      <c r="AK578" s="299"/>
      <c r="AL578" s="200"/>
    </row>
    <row r="579" spans="2:38" x14ac:dyDescent="0.4">
      <c r="B579" s="714"/>
      <c r="C579" s="196"/>
      <c r="D579" s="299"/>
      <c r="E579" s="3"/>
      <c r="F579" s="696"/>
      <c r="G579" s="264"/>
      <c r="H579" s="21">
        <v>11</v>
      </c>
      <c r="I579" s="220"/>
      <c r="J579" s="218"/>
      <c r="K579" s="218"/>
      <c r="L579" s="218"/>
      <c r="M579" s="218" t="s">
        <v>35</v>
      </c>
      <c r="N579" s="218" t="s">
        <v>35</v>
      </c>
      <c r="O579" s="218" t="s">
        <v>35</v>
      </c>
      <c r="P579" s="218" t="s">
        <v>35</v>
      </c>
      <c r="Q579" s="218" t="s">
        <v>35</v>
      </c>
      <c r="R579" s="218" t="s">
        <v>35</v>
      </c>
      <c r="S579" s="218" t="s">
        <v>35</v>
      </c>
      <c r="T579" s="219" t="s">
        <v>36</v>
      </c>
      <c r="U579" s="198"/>
      <c r="V579" s="696"/>
      <c r="W579" s="264"/>
      <c r="X579" s="21">
        <v>11</v>
      </c>
      <c r="Y579" s="26"/>
      <c r="Z579" s="24"/>
      <c r="AA579" s="24"/>
      <c r="AB579" s="24"/>
      <c r="AC579" s="24" t="s">
        <v>80</v>
      </c>
      <c r="AD579" s="24" t="s">
        <v>80</v>
      </c>
      <c r="AE579" s="24" t="s">
        <v>80</v>
      </c>
      <c r="AF579" s="24" t="s">
        <v>80</v>
      </c>
      <c r="AG579" s="24" t="s">
        <v>80</v>
      </c>
      <c r="AH579" s="24" t="s">
        <v>80</v>
      </c>
      <c r="AI579" s="24" t="s">
        <v>80</v>
      </c>
      <c r="AJ579" s="25" t="s">
        <v>80</v>
      </c>
      <c r="AK579" s="299"/>
      <c r="AL579" s="200"/>
    </row>
    <row r="580" spans="2:38" ht="25.5" thickBot="1" x14ac:dyDescent="0.45">
      <c r="B580" s="714"/>
      <c r="C580" s="196"/>
      <c r="D580" s="299"/>
      <c r="E580" s="3"/>
      <c r="F580" s="696"/>
      <c r="G580" s="266"/>
      <c r="H580" s="15">
        <v>12</v>
      </c>
      <c r="I580" s="221"/>
      <c r="J580" s="222"/>
      <c r="K580" s="222"/>
      <c r="L580" s="222"/>
      <c r="M580" s="222" t="s">
        <v>35</v>
      </c>
      <c r="N580" s="222" t="s">
        <v>35</v>
      </c>
      <c r="O580" s="222" t="s">
        <v>35</v>
      </c>
      <c r="P580" s="222" t="s">
        <v>35</v>
      </c>
      <c r="Q580" s="222" t="s">
        <v>35</v>
      </c>
      <c r="R580" s="222" t="s">
        <v>35</v>
      </c>
      <c r="S580" s="222" t="s">
        <v>35</v>
      </c>
      <c r="T580" s="229" t="s">
        <v>35</v>
      </c>
      <c r="U580" s="198"/>
      <c r="V580" s="696"/>
      <c r="W580" s="266"/>
      <c r="X580" s="15">
        <v>12</v>
      </c>
      <c r="Y580" s="27"/>
      <c r="Z580" s="28"/>
      <c r="AA580" s="28"/>
      <c r="AB580" s="28"/>
      <c r="AC580" s="28" t="s">
        <v>80</v>
      </c>
      <c r="AD580" s="28" t="s">
        <v>80</v>
      </c>
      <c r="AE580" s="28" t="s">
        <v>80</v>
      </c>
      <c r="AF580" s="28" t="s">
        <v>80</v>
      </c>
      <c r="AG580" s="28" t="s">
        <v>80</v>
      </c>
      <c r="AH580" s="28" t="s">
        <v>80</v>
      </c>
      <c r="AI580" s="28" t="s">
        <v>80</v>
      </c>
      <c r="AJ580" s="35" t="s">
        <v>80</v>
      </c>
      <c r="AK580" s="299"/>
      <c r="AL580" s="200"/>
    </row>
    <row r="581" spans="2:38" x14ac:dyDescent="0.4">
      <c r="B581" s="714"/>
      <c r="C581" s="196"/>
      <c r="D581" s="299"/>
      <c r="E581" s="3"/>
      <c r="F581" s="696"/>
      <c r="G581" s="267" t="s">
        <v>37</v>
      </c>
      <c r="H581" s="16">
        <v>1</v>
      </c>
      <c r="I581" s="225"/>
      <c r="J581" s="214"/>
      <c r="K581" s="214"/>
      <c r="L581" s="214"/>
      <c r="M581" s="214" t="s">
        <v>35</v>
      </c>
      <c r="N581" s="214" t="s">
        <v>35</v>
      </c>
      <c r="O581" s="214" t="s">
        <v>35</v>
      </c>
      <c r="P581" s="214" t="s">
        <v>35</v>
      </c>
      <c r="Q581" s="214" t="s">
        <v>35</v>
      </c>
      <c r="R581" s="214" t="s">
        <v>35</v>
      </c>
      <c r="S581" s="214" t="s">
        <v>35</v>
      </c>
      <c r="T581" s="215" t="s">
        <v>35</v>
      </c>
      <c r="U581" s="198"/>
      <c r="V581" s="696"/>
      <c r="W581" s="267" t="s">
        <v>37</v>
      </c>
      <c r="X581" s="16">
        <v>1</v>
      </c>
      <c r="Y581" s="31"/>
      <c r="Z581" s="18"/>
      <c r="AA581" s="18"/>
      <c r="AB581" s="18"/>
      <c r="AC581" s="18" t="s">
        <v>80</v>
      </c>
      <c r="AD581" s="18" t="s">
        <v>80</v>
      </c>
      <c r="AE581" s="18" t="s">
        <v>80</v>
      </c>
      <c r="AF581" s="18" t="s">
        <v>80</v>
      </c>
      <c r="AG581" s="18" t="s">
        <v>80</v>
      </c>
      <c r="AH581" s="18" t="s">
        <v>80</v>
      </c>
      <c r="AI581" s="18" t="s">
        <v>80</v>
      </c>
      <c r="AJ581" s="19" t="s">
        <v>80</v>
      </c>
      <c r="AK581" s="299"/>
      <c r="AL581" s="200"/>
    </row>
    <row r="582" spans="2:38" x14ac:dyDescent="0.4">
      <c r="B582" s="714"/>
      <c r="C582" s="196"/>
      <c r="D582" s="299"/>
      <c r="E582" s="3"/>
      <c r="F582" s="696"/>
      <c r="G582" s="264" t="str">
        <f>IF(G574="-","-",G574+1)</f>
        <v>-</v>
      </c>
      <c r="H582" s="21">
        <v>2</v>
      </c>
      <c r="I582" s="220"/>
      <c r="J582" s="218"/>
      <c r="K582" s="218"/>
      <c r="L582" s="218"/>
      <c r="M582" s="218" t="s">
        <v>35</v>
      </c>
      <c r="N582" s="218" t="s">
        <v>35</v>
      </c>
      <c r="O582" s="218" t="s">
        <v>35</v>
      </c>
      <c r="P582" s="218" t="s">
        <v>35</v>
      </c>
      <c r="Q582" s="218" t="s">
        <v>35</v>
      </c>
      <c r="R582" s="218" t="s">
        <v>35</v>
      </c>
      <c r="S582" s="218" t="s">
        <v>35</v>
      </c>
      <c r="T582" s="219" t="s">
        <v>35</v>
      </c>
      <c r="U582" s="198"/>
      <c r="V582" s="696"/>
      <c r="W582" s="264" t="str">
        <f>IF(W574="-","-",W574+1)</f>
        <v>-</v>
      </c>
      <c r="X582" s="21">
        <v>2</v>
      </c>
      <c r="Y582" s="26"/>
      <c r="Z582" s="24"/>
      <c r="AA582" s="24"/>
      <c r="AB582" s="24"/>
      <c r="AC582" s="24" t="s">
        <v>80</v>
      </c>
      <c r="AD582" s="24" t="s">
        <v>80</v>
      </c>
      <c r="AE582" s="24" t="s">
        <v>80</v>
      </c>
      <c r="AF582" s="24" t="s">
        <v>80</v>
      </c>
      <c r="AG582" s="24" t="s">
        <v>80</v>
      </c>
      <c r="AH582" s="24" t="s">
        <v>80</v>
      </c>
      <c r="AI582" s="24" t="s">
        <v>80</v>
      </c>
      <c r="AJ582" s="25" t="s">
        <v>80</v>
      </c>
      <c r="AK582" s="299"/>
      <c r="AL582" s="200"/>
    </row>
    <row r="583" spans="2:38" ht="25.5" thickBot="1" x14ac:dyDescent="0.45">
      <c r="B583" s="715"/>
      <c r="C583" s="202"/>
      <c r="D583" s="302"/>
      <c r="E583" s="4"/>
      <c r="F583" s="697"/>
      <c r="G583" s="266" t="s">
        <v>4</v>
      </c>
      <c r="H583" s="15">
        <v>3</v>
      </c>
      <c r="I583" s="221"/>
      <c r="J583" s="222"/>
      <c r="K583" s="222"/>
      <c r="L583" s="222"/>
      <c r="M583" s="222" t="s">
        <v>35</v>
      </c>
      <c r="N583" s="222" t="s">
        <v>35</v>
      </c>
      <c r="O583" s="222" t="s">
        <v>35</v>
      </c>
      <c r="P583" s="222" t="s">
        <v>35</v>
      </c>
      <c r="Q583" s="222" t="s">
        <v>35</v>
      </c>
      <c r="R583" s="222" t="s">
        <v>35</v>
      </c>
      <c r="S583" s="222" t="s">
        <v>35</v>
      </c>
      <c r="T583" s="229" t="s">
        <v>35</v>
      </c>
      <c r="U583" s="203"/>
      <c r="V583" s="697"/>
      <c r="W583" s="266" t="s">
        <v>4</v>
      </c>
      <c r="X583" s="15">
        <v>3</v>
      </c>
      <c r="Y583" s="27"/>
      <c r="Z583" s="28"/>
      <c r="AA583" s="28"/>
      <c r="AB583" s="28"/>
      <c r="AC583" s="28" t="s">
        <v>80</v>
      </c>
      <c r="AD583" s="28" t="s">
        <v>80</v>
      </c>
      <c r="AE583" s="28" t="s">
        <v>80</v>
      </c>
      <c r="AF583" s="28" t="s">
        <v>80</v>
      </c>
      <c r="AG583" s="28" t="s">
        <v>80</v>
      </c>
      <c r="AH583" s="28" t="s">
        <v>80</v>
      </c>
      <c r="AI583" s="28" t="s">
        <v>80</v>
      </c>
      <c r="AJ583" s="35" t="s">
        <v>80</v>
      </c>
      <c r="AK583" s="302"/>
      <c r="AL583" s="204"/>
    </row>
    <row r="584" spans="2:38" ht="25.5" thickBot="1" x14ac:dyDescent="0.45">
      <c r="B584" s="276"/>
      <c r="C584" s="196"/>
      <c r="D584" s="302"/>
      <c r="E584" s="3"/>
      <c r="F584" s="254"/>
      <c r="G584" s="255"/>
      <c r="H584" s="201"/>
      <c r="I584" s="256"/>
      <c r="J584" s="256"/>
      <c r="K584" s="256"/>
      <c r="L584" s="256"/>
      <c r="M584" s="256"/>
      <c r="N584" s="256"/>
      <c r="O584" s="256"/>
      <c r="P584" s="256"/>
      <c r="Q584" s="256"/>
      <c r="R584" s="256"/>
      <c r="S584" s="256"/>
      <c r="T584" s="256"/>
      <c r="U584" s="198"/>
      <c r="V584" s="254"/>
      <c r="W584" s="255"/>
      <c r="X584" s="201"/>
      <c r="Y584" s="257"/>
      <c r="Z584" s="257"/>
      <c r="AA584" s="257"/>
      <c r="AB584" s="257"/>
      <c r="AC584" s="257"/>
      <c r="AD584" s="257"/>
      <c r="AE584" s="257"/>
      <c r="AF584" s="257"/>
      <c r="AG584" s="257"/>
      <c r="AH584" s="257"/>
      <c r="AI584" s="257"/>
      <c r="AJ584" s="257"/>
      <c r="AK584" s="299"/>
      <c r="AL584" s="200"/>
    </row>
    <row r="585" spans="2:38" ht="19.5" customHeight="1" thickBot="1" x14ac:dyDescent="0.45">
      <c r="B585" s="713" t="s">
        <v>217</v>
      </c>
      <c r="C585" s="193"/>
      <c r="D585" s="212" t="s">
        <v>160</v>
      </c>
      <c r="E585" s="208"/>
      <c r="F585" s="208"/>
      <c r="G585" s="208"/>
      <c r="H585" s="208"/>
      <c r="I585" s="208"/>
      <c r="J585" s="208"/>
      <c r="K585" s="208"/>
      <c r="L585" s="208"/>
      <c r="M585" s="208"/>
      <c r="N585" s="208"/>
      <c r="O585" s="208"/>
      <c r="P585" s="208"/>
      <c r="Q585" s="208"/>
      <c r="R585" s="208"/>
      <c r="S585" s="208"/>
      <c r="T585" s="208"/>
      <c r="U585" s="208"/>
      <c r="V585" s="208"/>
      <c r="W585" s="208"/>
      <c r="X585" s="208"/>
      <c r="Y585" s="208"/>
      <c r="Z585" s="208"/>
      <c r="AA585" s="208"/>
      <c r="AB585" s="208"/>
      <c r="AC585" s="208"/>
      <c r="AD585" s="194"/>
      <c r="AE585" s="194"/>
      <c r="AF585" s="194"/>
      <c r="AG585" s="194"/>
      <c r="AH585" s="194"/>
      <c r="AI585" s="194"/>
      <c r="AJ585" s="194"/>
      <c r="AK585" s="305"/>
      <c r="AL585" s="195"/>
    </row>
    <row r="586" spans="2:38" ht="45.75" customHeight="1" thickBot="1" x14ac:dyDescent="0.45">
      <c r="B586" s="714"/>
      <c r="C586" s="196"/>
      <c r="D586" s="297"/>
      <c r="E586" s="197"/>
      <c r="F586" s="701" t="s">
        <v>169</v>
      </c>
      <c r="G586" s="702"/>
      <c r="H586" s="702"/>
      <c r="I586" s="702"/>
      <c r="J586" s="702"/>
      <c r="K586" s="702"/>
      <c r="L586" s="716"/>
      <c r="M586" s="76" t="s">
        <v>37</v>
      </c>
      <c r="N586" s="75"/>
      <c r="O586" s="77" t="s">
        <v>4</v>
      </c>
      <c r="P586" s="75"/>
      <c r="Q586" s="78" t="s">
        <v>39</v>
      </c>
      <c r="R586" s="3"/>
      <c r="S586" s="3"/>
      <c r="T586" s="3"/>
      <c r="U586" s="198"/>
      <c r="V586" s="698" t="s">
        <v>113</v>
      </c>
      <c r="W586" s="699"/>
      <c r="X586" s="699"/>
      <c r="Y586" s="699"/>
      <c r="Z586" s="699"/>
      <c r="AA586" s="700"/>
      <c r="AB586" s="76" t="s">
        <v>37</v>
      </c>
      <c r="AC586" s="75"/>
      <c r="AD586" s="77" t="s">
        <v>4</v>
      </c>
      <c r="AE586" s="75"/>
      <c r="AF586" s="78" t="s">
        <v>39</v>
      </c>
      <c r="AG586" s="3"/>
      <c r="AH586" s="3"/>
      <c r="AI586" s="3"/>
      <c r="AJ586" s="198"/>
      <c r="AK586" s="306"/>
      <c r="AL586" s="199"/>
    </row>
    <row r="587" spans="2:38" ht="45.75" customHeight="1" thickBot="1" x14ac:dyDescent="0.45">
      <c r="B587" s="714"/>
      <c r="C587" s="196"/>
      <c r="D587" s="298" t="str">
        <f>IF(D586="","",INDEX('※削除不可（９データ）'!$B$3:$B$37,MATCH(D586,'※削除不可（９データ）'!$A$3:$A$37,1)))</f>
        <v/>
      </c>
      <c r="E587" s="197"/>
      <c r="F587" s="701" t="s">
        <v>197</v>
      </c>
      <c r="G587" s="702"/>
      <c r="H587" s="702"/>
      <c r="I587" s="702"/>
      <c r="J587" s="702"/>
      <c r="K587" s="702"/>
      <c r="L587" s="703"/>
      <c r="M587" s="75"/>
      <c r="N587" s="275" t="s">
        <v>112</v>
      </c>
      <c r="O587" s="710" t="str">
        <f>IF(M587="","-",IF(M587=D590,"〇","増加"))</f>
        <v>-</v>
      </c>
      <c r="P587" s="711"/>
      <c r="Q587" s="712"/>
      <c r="R587" s="3"/>
      <c r="S587" s="3"/>
      <c r="T587" s="3"/>
      <c r="U587" s="198"/>
      <c r="V587" s="698" t="s">
        <v>200</v>
      </c>
      <c r="W587" s="699"/>
      <c r="X587" s="699"/>
      <c r="Y587" s="699"/>
      <c r="Z587" s="699"/>
      <c r="AA587" s="700"/>
      <c r="AB587" s="75"/>
      <c r="AC587" s="275" t="s">
        <v>112</v>
      </c>
      <c r="AD587" s="710" t="str">
        <f>IF(AB587="","-",IF(AB587=D590,"〇","×"))</f>
        <v>-</v>
      </c>
      <c r="AE587" s="711"/>
      <c r="AF587" s="712"/>
      <c r="AG587" s="3"/>
      <c r="AH587" s="3"/>
      <c r="AI587" s="3"/>
      <c r="AJ587" s="198"/>
      <c r="AK587" s="306"/>
      <c r="AL587" s="199"/>
    </row>
    <row r="588" spans="2:38" ht="25.5" thickBot="1" x14ac:dyDescent="0.45">
      <c r="B588" s="714"/>
      <c r="C588" s="196"/>
      <c r="D588" s="299"/>
      <c r="E588" s="3"/>
      <c r="F588" s="81"/>
      <c r="G588" s="81"/>
      <c r="H588" s="3"/>
      <c r="I588" s="3"/>
      <c r="J588" s="3"/>
      <c r="K588" s="3"/>
      <c r="L588" s="3"/>
      <c r="M588" s="3"/>
      <c r="N588" s="3"/>
      <c r="O588" s="3"/>
      <c r="P588" s="3"/>
      <c r="Q588" s="3"/>
      <c r="R588" s="3"/>
      <c r="S588" s="3"/>
      <c r="T588" s="3"/>
      <c r="U588" s="3"/>
      <c r="V588" s="81"/>
      <c r="W588" s="81"/>
      <c r="X588" s="3"/>
      <c r="Y588" s="3"/>
      <c r="Z588" s="3"/>
      <c r="AA588" s="3"/>
      <c r="AB588" s="3"/>
      <c r="AC588" s="3"/>
      <c r="AD588" s="3"/>
      <c r="AE588" s="3"/>
      <c r="AF588" s="3"/>
      <c r="AG588" s="3"/>
      <c r="AH588" s="3"/>
      <c r="AI588" s="3"/>
      <c r="AJ588" s="3"/>
      <c r="AK588" s="299"/>
      <c r="AL588" s="200"/>
    </row>
    <row r="589" spans="2:38" x14ac:dyDescent="0.4">
      <c r="B589" s="714"/>
      <c r="C589" s="196"/>
      <c r="D589" s="300" t="s">
        <v>105</v>
      </c>
      <c r="E589" s="3"/>
      <c r="F589" s="704"/>
      <c r="G589" s="705"/>
      <c r="H589" s="706"/>
      <c r="I589" s="71" t="s">
        <v>3</v>
      </c>
      <c r="J589" s="72" t="str">
        <f>IF($N586="","-",$N586)</f>
        <v>-</v>
      </c>
      <c r="K589" s="71" t="s">
        <v>4</v>
      </c>
      <c r="L589" s="692" t="s">
        <v>111</v>
      </c>
      <c r="M589" s="692"/>
      <c r="N589" s="692"/>
      <c r="O589" s="692"/>
      <c r="P589" s="692"/>
      <c r="Q589" s="692"/>
      <c r="R589" s="692"/>
      <c r="S589" s="692"/>
      <c r="T589" s="693"/>
      <c r="U589" s="198"/>
      <c r="V589" s="704"/>
      <c r="W589" s="705"/>
      <c r="X589" s="706"/>
      <c r="Y589" s="71" t="s">
        <v>3</v>
      </c>
      <c r="Z589" s="72" t="str">
        <f>IF($AC586="","-",$AC586)</f>
        <v>-</v>
      </c>
      <c r="AA589" s="71" t="s">
        <v>4</v>
      </c>
      <c r="AB589" s="692" t="s">
        <v>79</v>
      </c>
      <c r="AC589" s="692"/>
      <c r="AD589" s="692"/>
      <c r="AE589" s="692"/>
      <c r="AF589" s="692"/>
      <c r="AG589" s="692"/>
      <c r="AH589" s="692"/>
      <c r="AI589" s="692"/>
      <c r="AJ589" s="693"/>
      <c r="AK589" s="299"/>
      <c r="AL589" s="200"/>
    </row>
    <row r="590" spans="2:38" ht="30" thickBot="1" x14ac:dyDescent="0.45">
      <c r="B590" s="714"/>
      <c r="C590" s="196"/>
      <c r="D590" s="301" t="str">
        <f>IF(D586="","",INDEX('※削除不可（９データ）'!$C$3:$C$37,MATCH(D586,'※削除不可（９データ）'!$A$3:$A$31,1)))</f>
        <v/>
      </c>
      <c r="E590" s="3"/>
      <c r="F590" s="694"/>
      <c r="G590" s="695"/>
      <c r="H590" s="86" t="s">
        <v>38</v>
      </c>
      <c r="I590" s="82">
        <v>1</v>
      </c>
      <c r="J590" s="83">
        <v>2</v>
      </c>
      <c r="K590" s="84">
        <v>3</v>
      </c>
      <c r="L590" s="84">
        <v>4</v>
      </c>
      <c r="M590" s="84">
        <v>5</v>
      </c>
      <c r="N590" s="84">
        <v>6</v>
      </c>
      <c r="O590" s="84">
        <v>7</v>
      </c>
      <c r="P590" s="84">
        <v>8</v>
      </c>
      <c r="Q590" s="84">
        <v>9</v>
      </c>
      <c r="R590" s="84">
        <v>10</v>
      </c>
      <c r="S590" s="84">
        <v>11</v>
      </c>
      <c r="T590" s="85">
        <v>12</v>
      </c>
      <c r="U590" s="201"/>
      <c r="V590" s="694"/>
      <c r="W590" s="695"/>
      <c r="X590" s="86" t="s">
        <v>38</v>
      </c>
      <c r="Y590" s="82">
        <v>1</v>
      </c>
      <c r="Z590" s="83">
        <v>2</v>
      </c>
      <c r="AA590" s="84">
        <v>3</v>
      </c>
      <c r="AB590" s="84">
        <v>4</v>
      </c>
      <c r="AC590" s="84">
        <v>5</v>
      </c>
      <c r="AD590" s="84">
        <v>6</v>
      </c>
      <c r="AE590" s="84">
        <v>7</v>
      </c>
      <c r="AF590" s="84">
        <v>8</v>
      </c>
      <c r="AG590" s="84">
        <v>9</v>
      </c>
      <c r="AH590" s="84">
        <v>10</v>
      </c>
      <c r="AI590" s="84">
        <v>11</v>
      </c>
      <c r="AJ590" s="85">
        <v>12</v>
      </c>
      <c r="AK590" s="299"/>
      <c r="AL590" s="200"/>
    </row>
    <row r="591" spans="2:38" ht="24.75" customHeight="1" x14ac:dyDescent="0.4">
      <c r="B591" s="714"/>
      <c r="C591" s="196"/>
      <c r="D591" s="299"/>
      <c r="E591" s="3"/>
      <c r="F591" s="696" t="s">
        <v>115</v>
      </c>
      <c r="G591" s="262"/>
      <c r="H591" s="16">
        <v>1</v>
      </c>
      <c r="I591" s="213" t="s">
        <v>61</v>
      </c>
      <c r="J591" s="214"/>
      <c r="K591" s="214"/>
      <c r="L591" s="214"/>
      <c r="M591" s="214"/>
      <c r="N591" s="214"/>
      <c r="O591" s="214"/>
      <c r="P591" s="214"/>
      <c r="Q591" s="214"/>
      <c r="R591" s="214"/>
      <c r="S591" s="214"/>
      <c r="T591" s="215"/>
      <c r="U591" s="198"/>
      <c r="V591" s="696" t="s">
        <v>115</v>
      </c>
      <c r="W591" s="262"/>
      <c r="X591" s="16">
        <v>1</v>
      </c>
      <c r="Y591" s="17" t="s">
        <v>60</v>
      </c>
      <c r="Z591" s="18"/>
      <c r="AA591" s="18"/>
      <c r="AB591" s="18"/>
      <c r="AC591" s="18"/>
      <c r="AD591" s="18"/>
      <c r="AE591" s="18"/>
      <c r="AF591" s="18"/>
      <c r="AG591" s="18"/>
      <c r="AH591" s="18"/>
      <c r="AI591" s="18"/>
      <c r="AJ591" s="19"/>
      <c r="AK591" s="299"/>
      <c r="AL591" s="175"/>
    </row>
    <row r="592" spans="2:38" x14ac:dyDescent="0.4">
      <c r="B592" s="714"/>
      <c r="C592" s="196"/>
      <c r="D592" s="299"/>
      <c r="E592" s="3"/>
      <c r="F592" s="696"/>
      <c r="G592" s="263"/>
      <c r="H592" s="21">
        <v>2</v>
      </c>
      <c r="I592" s="216" t="s">
        <v>61</v>
      </c>
      <c r="J592" s="216" t="s">
        <v>61</v>
      </c>
      <c r="K592" s="218"/>
      <c r="L592" s="218"/>
      <c r="M592" s="218"/>
      <c r="N592" s="218"/>
      <c r="O592" s="218"/>
      <c r="P592" s="218"/>
      <c r="Q592" s="218"/>
      <c r="R592" s="218"/>
      <c r="S592" s="218"/>
      <c r="T592" s="219"/>
      <c r="U592" s="198"/>
      <c r="V592" s="696"/>
      <c r="W592" s="263"/>
      <c r="X592" s="21">
        <v>2</v>
      </c>
      <c r="Y592" s="22" t="s">
        <v>110</v>
      </c>
      <c r="Z592" s="23" t="s">
        <v>110</v>
      </c>
      <c r="AA592" s="24"/>
      <c r="AB592" s="24"/>
      <c r="AC592" s="24"/>
      <c r="AD592" s="24"/>
      <c r="AE592" s="24"/>
      <c r="AF592" s="24"/>
      <c r="AG592" s="24"/>
      <c r="AH592" s="24"/>
      <c r="AI592" s="24"/>
      <c r="AJ592" s="25"/>
      <c r="AK592" s="299"/>
      <c r="AL592" s="200"/>
    </row>
    <row r="593" spans="2:38" x14ac:dyDescent="0.4">
      <c r="B593" s="714"/>
      <c r="C593" s="196"/>
      <c r="D593" s="299"/>
      <c r="E593" s="3"/>
      <c r="F593" s="696"/>
      <c r="G593" s="263"/>
      <c r="H593" s="21">
        <v>3</v>
      </c>
      <c r="I593" s="216" t="s">
        <v>61</v>
      </c>
      <c r="J593" s="216" t="s">
        <v>61</v>
      </c>
      <c r="K593" s="217" t="s">
        <v>168</v>
      </c>
      <c r="L593" s="218"/>
      <c r="M593" s="218"/>
      <c r="N593" s="218"/>
      <c r="O593" s="218"/>
      <c r="P593" s="218"/>
      <c r="Q593" s="218"/>
      <c r="R593" s="218"/>
      <c r="S593" s="218"/>
      <c r="T593" s="219"/>
      <c r="U593" s="198"/>
      <c r="V593" s="696"/>
      <c r="W593" s="263"/>
      <c r="X593" s="21">
        <v>3</v>
      </c>
      <c r="Y593" s="22" t="s">
        <v>110</v>
      </c>
      <c r="Z593" s="23" t="s">
        <v>110</v>
      </c>
      <c r="AA593" s="23" t="s">
        <v>110</v>
      </c>
      <c r="AB593" s="24"/>
      <c r="AC593" s="24"/>
      <c r="AD593" s="24"/>
      <c r="AE593" s="24"/>
      <c r="AF593" s="24"/>
      <c r="AG593" s="24"/>
      <c r="AH593" s="24"/>
      <c r="AI593" s="24"/>
      <c r="AJ593" s="25"/>
      <c r="AK593" s="299"/>
      <c r="AL593" s="200"/>
    </row>
    <row r="594" spans="2:38" x14ac:dyDescent="0.4">
      <c r="B594" s="714"/>
      <c r="C594" s="196"/>
      <c r="D594" s="299"/>
      <c r="E594" s="3"/>
      <c r="F594" s="696"/>
      <c r="G594" s="264"/>
      <c r="H594" s="21">
        <v>4</v>
      </c>
      <c r="I594" s="216" t="s">
        <v>61</v>
      </c>
      <c r="J594" s="216" t="s">
        <v>61</v>
      </c>
      <c r="K594" s="217" t="s">
        <v>168</v>
      </c>
      <c r="L594" s="217" t="s">
        <v>168</v>
      </c>
      <c r="M594" s="218"/>
      <c r="N594" s="218"/>
      <c r="O594" s="218"/>
      <c r="P594" s="218"/>
      <c r="Q594" s="218"/>
      <c r="R594" s="218"/>
      <c r="S594" s="218"/>
      <c r="T594" s="219"/>
      <c r="U594" s="198"/>
      <c r="V594" s="696"/>
      <c r="W594" s="264"/>
      <c r="X594" s="21">
        <v>4</v>
      </c>
      <c r="Y594" s="22" t="s">
        <v>80</v>
      </c>
      <c r="Z594" s="23" t="s">
        <v>110</v>
      </c>
      <c r="AA594" s="23" t="s">
        <v>110</v>
      </c>
      <c r="AB594" s="23" t="s">
        <v>110</v>
      </c>
      <c r="AC594" s="24"/>
      <c r="AD594" s="24"/>
      <c r="AE594" s="24"/>
      <c r="AF594" s="24"/>
      <c r="AG594" s="24"/>
      <c r="AH594" s="24"/>
      <c r="AI594" s="24"/>
      <c r="AJ594" s="25"/>
      <c r="AK594" s="299"/>
      <c r="AL594" s="200"/>
    </row>
    <row r="595" spans="2:38" x14ac:dyDescent="0.4">
      <c r="B595" s="714"/>
      <c r="C595" s="196"/>
      <c r="D595" s="299"/>
      <c r="E595" s="3"/>
      <c r="F595" s="696"/>
      <c r="G595" s="264"/>
      <c r="H595" s="21">
        <v>5</v>
      </c>
      <c r="I595" s="216" t="s">
        <v>61</v>
      </c>
      <c r="J595" s="216" t="s">
        <v>61</v>
      </c>
      <c r="K595" s="217" t="s">
        <v>168</v>
      </c>
      <c r="L595" s="217" t="s">
        <v>168</v>
      </c>
      <c r="M595" s="217" t="s">
        <v>168</v>
      </c>
      <c r="N595" s="218"/>
      <c r="O595" s="218"/>
      <c r="P595" s="218"/>
      <c r="Q595" s="218"/>
      <c r="R595" s="218"/>
      <c r="S595" s="218"/>
      <c r="T595" s="219"/>
      <c r="U595" s="198"/>
      <c r="V595" s="696"/>
      <c r="W595" s="264"/>
      <c r="X595" s="21">
        <v>5</v>
      </c>
      <c r="Y595" s="22" t="s">
        <v>80</v>
      </c>
      <c r="Z595" s="23" t="s">
        <v>80</v>
      </c>
      <c r="AA595" s="23" t="s">
        <v>110</v>
      </c>
      <c r="AB595" s="23" t="s">
        <v>110</v>
      </c>
      <c r="AC595" s="23" t="s">
        <v>110</v>
      </c>
      <c r="AD595" s="24"/>
      <c r="AF595" s="24"/>
      <c r="AG595" s="24"/>
      <c r="AH595" s="24"/>
      <c r="AI595" s="24"/>
      <c r="AJ595" s="25"/>
      <c r="AK595" s="299"/>
      <c r="AL595" s="200"/>
    </row>
    <row r="596" spans="2:38" x14ac:dyDescent="0.4">
      <c r="B596" s="714"/>
      <c r="C596" s="196"/>
      <c r="D596" s="299"/>
      <c r="E596" s="3"/>
      <c r="F596" s="696"/>
      <c r="G596" s="264" t="s">
        <v>37</v>
      </c>
      <c r="H596" s="21">
        <v>6</v>
      </c>
      <c r="I596" s="216" t="s">
        <v>61</v>
      </c>
      <c r="J596" s="216" t="s">
        <v>61</v>
      </c>
      <c r="K596" s="217" t="s">
        <v>168</v>
      </c>
      <c r="L596" s="217" t="s">
        <v>168</v>
      </c>
      <c r="M596" s="217" t="s">
        <v>168</v>
      </c>
      <c r="N596" s="217" t="s">
        <v>168</v>
      </c>
      <c r="O596" s="218"/>
      <c r="P596" s="218"/>
      <c r="Q596" s="218"/>
      <c r="R596" s="218"/>
      <c r="S596" s="218"/>
      <c r="T596" s="219"/>
      <c r="U596" s="198"/>
      <c r="V596" s="696"/>
      <c r="W596" s="264" t="s">
        <v>37</v>
      </c>
      <c r="X596" s="21">
        <v>6</v>
      </c>
      <c r="Y596" s="22" t="s">
        <v>80</v>
      </c>
      <c r="Z596" s="23" t="s">
        <v>80</v>
      </c>
      <c r="AA596" s="23" t="s">
        <v>80</v>
      </c>
      <c r="AB596" s="23" t="s">
        <v>110</v>
      </c>
      <c r="AC596" s="23" t="s">
        <v>110</v>
      </c>
      <c r="AD596" s="23" t="s">
        <v>110</v>
      </c>
      <c r="AE596" s="24"/>
      <c r="AF596" s="24"/>
      <c r="AG596" s="24"/>
      <c r="AH596" s="24"/>
      <c r="AI596" s="24"/>
      <c r="AJ596" s="25"/>
      <c r="AK596" s="299"/>
      <c r="AL596" s="200"/>
    </row>
    <row r="597" spans="2:38" x14ac:dyDescent="0.4">
      <c r="B597" s="714"/>
      <c r="C597" s="196"/>
      <c r="D597" s="299"/>
      <c r="E597" s="3"/>
      <c r="F597" s="696"/>
      <c r="G597" s="265" t="str">
        <f>J589</f>
        <v>-</v>
      </c>
      <c r="H597" s="21">
        <v>7</v>
      </c>
      <c r="I597" s="220" t="s">
        <v>36</v>
      </c>
      <c r="J597" s="216" t="s">
        <v>61</v>
      </c>
      <c r="K597" s="217" t="s">
        <v>168</v>
      </c>
      <c r="L597" s="217" t="s">
        <v>168</v>
      </c>
      <c r="M597" s="217" t="s">
        <v>168</v>
      </c>
      <c r="N597" s="217" t="s">
        <v>168</v>
      </c>
      <c r="O597" s="217" t="s">
        <v>168</v>
      </c>
      <c r="P597" s="218"/>
      <c r="Q597" s="218"/>
      <c r="R597" s="218"/>
      <c r="S597" s="218"/>
      <c r="T597" s="219"/>
      <c r="U597" s="198"/>
      <c r="V597" s="696"/>
      <c r="W597" s="265" t="str">
        <f>Z589</f>
        <v>-</v>
      </c>
      <c r="X597" s="21">
        <v>7</v>
      </c>
      <c r="Y597" s="22" t="s">
        <v>80</v>
      </c>
      <c r="Z597" s="23" t="s">
        <v>80</v>
      </c>
      <c r="AA597" s="23" t="s">
        <v>80</v>
      </c>
      <c r="AB597" s="23" t="s">
        <v>80</v>
      </c>
      <c r="AC597" s="23" t="s">
        <v>110</v>
      </c>
      <c r="AD597" s="23" t="s">
        <v>110</v>
      </c>
      <c r="AE597" s="23" t="s">
        <v>110</v>
      </c>
      <c r="AF597" s="24"/>
      <c r="AG597" s="24"/>
      <c r="AH597" s="24"/>
      <c r="AI597" s="24"/>
      <c r="AJ597" s="25"/>
      <c r="AK597" s="299"/>
      <c r="AL597" s="200"/>
    </row>
    <row r="598" spans="2:38" x14ac:dyDescent="0.4">
      <c r="B598" s="714"/>
      <c r="C598" s="196"/>
      <c r="D598" s="299"/>
      <c r="E598" s="3"/>
      <c r="F598" s="696"/>
      <c r="G598" s="264" t="s">
        <v>4</v>
      </c>
      <c r="H598" s="21">
        <v>8</v>
      </c>
      <c r="I598" s="220" t="s">
        <v>36</v>
      </c>
      <c r="J598" s="218" t="s">
        <v>36</v>
      </c>
      <c r="K598" s="217" t="s">
        <v>168</v>
      </c>
      <c r="L598" s="217" t="s">
        <v>168</v>
      </c>
      <c r="M598" s="217" t="s">
        <v>168</v>
      </c>
      <c r="N598" s="217" t="s">
        <v>168</v>
      </c>
      <c r="O598" s="217" t="s">
        <v>168</v>
      </c>
      <c r="P598" s="217" t="s">
        <v>168</v>
      </c>
      <c r="Q598" s="218"/>
      <c r="R598" s="218"/>
      <c r="S598" s="218"/>
      <c r="T598" s="219"/>
      <c r="U598" s="198"/>
      <c r="V598" s="696"/>
      <c r="W598" s="264" t="s">
        <v>4</v>
      </c>
      <c r="X598" s="21">
        <v>8</v>
      </c>
      <c r="Y598" s="22" t="s">
        <v>80</v>
      </c>
      <c r="Z598" s="24" t="s">
        <v>80</v>
      </c>
      <c r="AA598" s="23" t="s">
        <v>80</v>
      </c>
      <c r="AB598" s="23" t="s">
        <v>80</v>
      </c>
      <c r="AC598" s="23" t="s">
        <v>80</v>
      </c>
      <c r="AD598" s="23" t="s">
        <v>110</v>
      </c>
      <c r="AE598" s="23" t="s">
        <v>110</v>
      </c>
      <c r="AF598" s="23" t="s">
        <v>110</v>
      </c>
      <c r="AG598" s="24"/>
      <c r="AH598" s="24"/>
      <c r="AI598" s="24"/>
      <c r="AJ598" s="25"/>
      <c r="AK598" s="299"/>
      <c r="AL598" s="200"/>
    </row>
    <row r="599" spans="2:38" x14ac:dyDescent="0.4">
      <c r="B599" s="714"/>
      <c r="C599" s="196"/>
      <c r="D599" s="299"/>
      <c r="E599" s="3"/>
      <c r="F599" s="696"/>
      <c r="G599" s="264"/>
      <c r="H599" s="21">
        <v>9</v>
      </c>
      <c r="I599" s="220" t="s">
        <v>36</v>
      </c>
      <c r="J599" s="218" t="s">
        <v>36</v>
      </c>
      <c r="K599" s="218" t="s">
        <v>36</v>
      </c>
      <c r="L599" s="217" t="s">
        <v>168</v>
      </c>
      <c r="M599" s="217" t="s">
        <v>168</v>
      </c>
      <c r="N599" s="217" t="s">
        <v>168</v>
      </c>
      <c r="O599" s="217" t="s">
        <v>168</v>
      </c>
      <c r="P599" s="217" t="s">
        <v>168</v>
      </c>
      <c r="Q599" s="217" t="s">
        <v>168</v>
      </c>
      <c r="R599" s="218"/>
      <c r="S599" s="218"/>
      <c r="T599" s="219"/>
      <c r="U599" s="198"/>
      <c r="V599" s="696"/>
      <c r="W599" s="264"/>
      <c r="X599" s="21">
        <v>9</v>
      </c>
      <c r="Y599" s="22" t="s">
        <v>80</v>
      </c>
      <c r="Z599" s="24" t="s">
        <v>80</v>
      </c>
      <c r="AA599" s="24" t="s">
        <v>80</v>
      </c>
      <c r="AB599" s="23" t="s">
        <v>80</v>
      </c>
      <c r="AC599" s="23" t="s">
        <v>80</v>
      </c>
      <c r="AD599" s="23" t="s">
        <v>80</v>
      </c>
      <c r="AE599" s="23" t="s">
        <v>110</v>
      </c>
      <c r="AF599" s="23" t="s">
        <v>110</v>
      </c>
      <c r="AG599" s="23" t="s">
        <v>110</v>
      </c>
      <c r="AH599" s="24"/>
      <c r="AI599" s="24"/>
      <c r="AJ599" s="25"/>
      <c r="AK599" s="299"/>
      <c r="AL599" s="200"/>
    </row>
    <row r="600" spans="2:38" x14ac:dyDescent="0.4">
      <c r="B600" s="714"/>
      <c r="C600" s="196"/>
      <c r="D600" s="299"/>
      <c r="E600" s="3"/>
      <c r="F600" s="696"/>
      <c r="G600" s="264"/>
      <c r="H600" s="21">
        <v>10</v>
      </c>
      <c r="I600" s="220" t="s">
        <v>36</v>
      </c>
      <c r="J600" s="218" t="s">
        <v>36</v>
      </c>
      <c r="K600" s="218" t="s">
        <v>36</v>
      </c>
      <c r="L600" s="218" t="s">
        <v>36</v>
      </c>
      <c r="M600" s="217" t="s">
        <v>168</v>
      </c>
      <c r="N600" s="217" t="s">
        <v>168</v>
      </c>
      <c r="O600" s="217" t="s">
        <v>168</v>
      </c>
      <c r="P600" s="217" t="s">
        <v>168</v>
      </c>
      <c r="Q600" s="217" t="s">
        <v>168</v>
      </c>
      <c r="R600" s="217" t="s">
        <v>168</v>
      </c>
      <c r="S600" s="218"/>
      <c r="T600" s="219"/>
      <c r="U600" s="198"/>
      <c r="V600" s="696"/>
      <c r="W600" s="264"/>
      <c r="X600" s="21">
        <v>10</v>
      </c>
      <c r="Y600" s="22" t="s">
        <v>80</v>
      </c>
      <c r="Z600" s="24" t="s">
        <v>80</v>
      </c>
      <c r="AA600" s="24" t="s">
        <v>80</v>
      </c>
      <c r="AB600" s="24" t="s">
        <v>80</v>
      </c>
      <c r="AC600" s="23" t="s">
        <v>80</v>
      </c>
      <c r="AD600" s="23" t="s">
        <v>80</v>
      </c>
      <c r="AE600" s="23" t="s">
        <v>80</v>
      </c>
      <c r="AF600" s="23" t="s">
        <v>110</v>
      </c>
      <c r="AG600" s="23" t="s">
        <v>110</v>
      </c>
      <c r="AH600" s="23" t="s">
        <v>110</v>
      </c>
      <c r="AI600" s="24"/>
      <c r="AJ600" s="25"/>
      <c r="AK600" s="299"/>
      <c r="AL600" s="200"/>
    </row>
    <row r="601" spans="2:38" x14ac:dyDescent="0.4">
      <c r="B601" s="714"/>
      <c r="C601" s="196"/>
      <c r="D601" s="299"/>
      <c r="E601" s="3"/>
      <c r="F601" s="696"/>
      <c r="G601" s="264"/>
      <c r="H601" s="21">
        <v>11</v>
      </c>
      <c r="I601" s="220" t="s">
        <v>36</v>
      </c>
      <c r="J601" s="218" t="s">
        <v>36</v>
      </c>
      <c r="K601" s="218" t="s">
        <v>36</v>
      </c>
      <c r="L601" s="218" t="s">
        <v>36</v>
      </c>
      <c r="M601" s="218" t="s">
        <v>36</v>
      </c>
      <c r="N601" s="217" t="s">
        <v>168</v>
      </c>
      <c r="O601" s="217" t="s">
        <v>168</v>
      </c>
      <c r="P601" s="217" t="s">
        <v>168</v>
      </c>
      <c r="Q601" s="217" t="s">
        <v>168</v>
      </c>
      <c r="R601" s="217" t="s">
        <v>168</v>
      </c>
      <c r="S601" s="217" t="s">
        <v>168</v>
      </c>
      <c r="T601" s="219"/>
      <c r="U601" s="198"/>
      <c r="V601" s="696"/>
      <c r="W601" s="264"/>
      <c r="X601" s="21">
        <v>11</v>
      </c>
      <c r="Y601" s="22" t="s">
        <v>80</v>
      </c>
      <c r="Z601" s="24" t="s">
        <v>80</v>
      </c>
      <c r="AA601" s="24" t="s">
        <v>80</v>
      </c>
      <c r="AB601" s="24" t="s">
        <v>80</v>
      </c>
      <c r="AC601" s="24" t="s">
        <v>80</v>
      </c>
      <c r="AD601" s="24" t="s">
        <v>80</v>
      </c>
      <c r="AE601" s="24" t="s">
        <v>80</v>
      </c>
      <c r="AF601" s="24" t="s">
        <v>80</v>
      </c>
      <c r="AG601" s="23" t="s">
        <v>110</v>
      </c>
      <c r="AH601" s="23" t="s">
        <v>110</v>
      </c>
      <c r="AI601" s="23" t="s">
        <v>110</v>
      </c>
      <c r="AJ601" s="25"/>
      <c r="AK601" s="299"/>
      <c r="AL601" s="200"/>
    </row>
    <row r="602" spans="2:38" ht="25.5" thickBot="1" x14ac:dyDescent="0.45">
      <c r="B602" s="714"/>
      <c r="C602" s="196"/>
      <c r="D602" s="299"/>
      <c r="E602" s="3"/>
      <c r="F602" s="696"/>
      <c r="G602" s="266"/>
      <c r="H602" s="15">
        <v>12</v>
      </c>
      <c r="I602" s="221" t="s">
        <v>36</v>
      </c>
      <c r="J602" s="222" t="s">
        <v>36</v>
      </c>
      <c r="K602" s="222" t="s">
        <v>36</v>
      </c>
      <c r="L602" s="222" t="s">
        <v>36</v>
      </c>
      <c r="M602" s="222" t="s">
        <v>36</v>
      </c>
      <c r="N602" s="222" t="s">
        <v>36</v>
      </c>
      <c r="O602" s="223" t="s">
        <v>168</v>
      </c>
      <c r="P602" s="223" t="s">
        <v>168</v>
      </c>
      <c r="Q602" s="223" t="s">
        <v>168</v>
      </c>
      <c r="R602" s="223" t="s">
        <v>168</v>
      </c>
      <c r="S602" s="223" t="s">
        <v>168</v>
      </c>
      <c r="T602" s="224" t="s">
        <v>168</v>
      </c>
      <c r="U602" s="198"/>
      <c r="V602" s="696"/>
      <c r="W602" s="266"/>
      <c r="X602" s="15">
        <v>12</v>
      </c>
      <c r="Y602" s="22" t="s">
        <v>80</v>
      </c>
      <c r="Z602" s="28" t="s">
        <v>80</v>
      </c>
      <c r="AA602" s="28" t="s">
        <v>80</v>
      </c>
      <c r="AB602" s="28" t="s">
        <v>80</v>
      </c>
      <c r="AC602" s="28" t="s">
        <v>80</v>
      </c>
      <c r="AD602" s="28" t="s">
        <v>80</v>
      </c>
      <c r="AE602" s="29" t="s">
        <v>80</v>
      </c>
      <c r="AF602" s="29" t="s">
        <v>80</v>
      </c>
      <c r="AG602" s="29" t="s">
        <v>80</v>
      </c>
      <c r="AH602" s="29" t="s">
        <v>110</v>
      </c>
      <c r="AI602" s="29" t="s">
        <v>110</v>
      </c>
      <c r="AJ602" s="30" t="s">
        <v>110</v>
      </c>
      <c r="AK602" s="299"/>
      <c r="AL602" s="200"/>
    </row>
    <row r="603" spans="2:38" x14ac:dyDescent="0.4">
      <c r="B603" s="714"/>
      <c r="C603" s="196"/>
      <c r="D603" s="299"/>
      <c r="E603" s="3"/>
      <c r="F603" s="696"/>
      <c r="G603" s="267"/>
      <c r="H603" s="70">
        <v>1</v>
      </c>
      <c r="I603" s="225" t="s">
        <v>35</v>
      </c>
      <c r="J603" s="214" t="s">
        <v>36</v>
      </c>
      <c r="K603" s="214" t="s">
        <v>36</v>
      </c>
      <c r="L603" s="214" t="s">
        <v>36</v>
      </c>
      <c r="M603" s="214" t="s">
        <v>36</v>
      </c>
      <c r="N603" s="214" t="s">
        <v>36</v>
      </c>
      <c r="O603" s="214" t="s">
        <v>36</v>
      </c>
      <c r="P603" s="226" t="s">
        <v>168</v>
      </c>
      <c r="Q603" s="226" t="s">
        <v>168</v>
      </c>
      <c r="R603" s="226" t="s">
        <v>168</v>
      </c>
      <c r="S603" s="226" t="s">
        <v>168</v>
      </c>
      <c r="T603" s="227" t="s">
        <v>168</v>
      </c>
      <c r="U603" s="198"/>
      <c r="V603" s="696"/>
      <c r="W603" s="267"/>
      <c r="X603" s="16">
        <v>1</v>
      </c>
      <c r="Y603" s="65" t="s">
        <v>80</v>
      </c>
      <c r="Z603" s="18" t="s">
        <v>80</v>
      </c>
      <c r="AA603" s="18" t="s">
        <v>80</v>
      </c>
      <c r="AB603" s="18" t="s">
        <v>80</v>
      </c>
      <c r="AC603" s="18" t="s">
        <v>80</v>
      </c>
      <c r="AD603" s="18" t="s">
        <v>80</v>
      </c>
      <c r="AE603" s="18" t="s">
        <v>80</v>
      </c>
      <c r="AF603" s="32" t="s">
        <v>80</v>
      </c>
      <c r="AG603" s="32" t="s">
        <v>80</v>
      </c>
      <c r="AH603" s="32" t="s">
        <v>80</v>
      </c>
      <c r="AI603" s="32" t="s">
        <v>110</v>
      </c>
      <c r="AJ603" s="33" t="s">
        <v>110</v>
      </c>
      <c r="AK603" s="299"/>
      <c r="AL603" s="200"/>
    </row>
    <row r="604" spans="2:38" x14ac:dyDescent="0.4">
      <c r="B604" s="714"/>
      <c r="C604" s="196"/>
      <c r="D604" s="299"/>
      <c r="E604" s="3"/>
      <c r="F604" s="696"/>
      <c r="G604" s="263"/>
      <c r="H604" s="21">
        <v>2</v>
      </c>
      <c r="I604" s="220" t="s">
        <v>35</v>
      </c>
      <c r="J604" s="218" t="s">
        <v>35</v>
      </c>
      <c r="K604" s="218" t="s">
        <v>36</v>
      </c>
      <c r="L604" s="218" t="s">
        <v>36</v>
      </c>
      <c r="M604" s="218" t="s">
        <v>36</v>
      </c>
      <c r="N604" s="218" t="s">
        <v>36</v>
      </c>
      <c r="O604" s="218" t="s">
        <v>36</v>
      </c>
      <c r="P604" s="218" t="s">
        <v>36</v>
      </c>
      <c r="Q604" s="217" t="s">
        <v>168</v>
      </c>
      <c r="R604" s="217" t="s">
        <v>168</v>
      </c>
      <c r="S604" s="217" t="s">
        <v>168</v>
      </c>
      <c r="T604" s="228" t="s">
        <v>168</v>
      </c>
      <c r="U604" s="198"/>
      <c r="V604" s="696"/>
      <c r="W604" s="263"/>
      <c r="X604" s="21">
        <v>2</v>
      </c>
      <c r="Y604" s="67" t="s">
        <v>80</v>
      </c>
      <c r="Z604" s="24" t="s">
        <v>80</v>
      </c>
      <c r="AA604" s="24" t="s">
        <v>80</v>
      </c>
      <c r="AB604" s="24" t="s">
        <v>80</v>
      </c>
      <c r="AC604" s="24" t="s">
        <v>80</v>
      </c>
      <c r="AD604" s="24" t="s">
        <v>80</v>
      </c>
      <c r="AE604" s="24" t="s">
        <v>80</v>
      </c>
      <c r="AF604" s="24" t="s">
        <v>80</v>
      </c>
      <c r="AG604" s="24" t="s">
        <v>80</v>
      </c>
      <c r="AH604" s="23" t="s">
        <v>80</v>
      </c>
      <c r="AI604" s="23" t="s">
        <v>80</v>
      </c>
      <c r="AJ604" s="34" t="s">
        <v>110</v>
      </c>
      <c r="AK604" s="299"/>
      <c r="AL604" s="200"/>
    </row>
    <row r="605" spans="2:38" x14ac:dyDescent="0.4">
      <c r="B605" s="714"/>
      <c r="C605" s="196"/>
      <c r="D605" s="299"/>
      <c r="E605" s="3"/>
      <c r="F605" s="696"/>
      <c r="G605" s="263"/>
      <c r="H605" s="21">
        <v>3</v>
      </c>
      <c r="I605" s="220" t="s">
        <v>35</v>
      </c>
      <c r="J605" s="218" t="s">
        <v>35</v>
      </c>
      <c r="K605" s="218" t="s">
        <v>35</v>
      </c>
      <c r="L605" s="218" t="s">
        <v>36</v>
      </c>
      <c r="M605" s="218" t="s">
        <v>36</v>
      </c>
      <c r="N605" s="218" t="s">
        <v>36</v>
      </c>
      <c r="O605" s="218" t="s">
        <v>36</v>
      </c>
      <c r="P605" s="218" t="s">
        <v>36</v>
      </c>
      <c r="Q605" s="218" t="s">
        <v>36</v>
      </c>
      <c r="R605" s="217" t="s">
        <v>168</v>
      </c>
      <c r="S605" s="217" t="s">
        <v>168</v>
      </c>
      <c r="T605" s="228" t="s">
        <v>168</v>
      </c>
      <c r="U605" s="198"/>
      <c r="V605" s="696"/>
      <c r="W605" s="263"/>
      <c r="X605" s="21">
        <v>3</v>
      </c>
      <c r="Y605" s="66" t="s">
        <v>80</v>
      </c>
      <c r="Z605" s="24" t="s">
        <v>80</v>
      </c>
      <c r="AA605" s="24" t="s">
        <v>80</v>
      </c>
      <c r="AB605" s="24" t="s">
        <v>80</v>
      </c>
      <c r="AC605" s="24" t="s">
        <v>80</v>
      </c>
      <c r="AD605" s="24" t="s">
        <v>80</v>
      </c>
      <c r="AE605" s="24" t="s">
        <v>80</v>
      </c>
      <c r="AF605" s="24" t="s">
        <v>80</v>
      </c>
      <c r="AG605" s="24" t="s">
        <v>80</v>
      </c>
      <c r="AH605" s="23" t="s">
        <v>80</v>
      </c>
      <c r="AI605" s="23" t="s">
        <v>80</v>
      </c>
      <c r="AJ605" s="34" t="s">
        <v>80</v>
      </c>
      <c r="AK605" s="299"/>
      <c r="AL605" s="200"/>
    </row>
    <row r="606" spans="2:38" x14ac:dyDescent="0.4">
      <c r="B606" s="714"/>
      <c r="C606" s="196"/>
      <c r="D606" s="299"/>
      <c r="E606" s="3"/>
      <c r="F606" s="696"/>
      <c r="G606" s="264"/>
      <c r="H606" s="21">
        <v>4</v>
      </c>
      <c r="I606" s="220"/>
      <c r="J606" s="218"/>
      <c r="K606" s="218"/>
      <c r="L606" s="218"/>
      <c r="M606" s="218" t="s">
        <v>36</v>
      </c>
      <c r="N606" s="218" t="s">
        <v>36</v>
      </c>
      <c r="O606" s="218" t="s">
        <v>36</v>
      </c>
      <c r="P606" s="218" t="s">
        <v>36</v>
      </c>
      <c r="Q606" s="218" t="s">
        <v>36</v>
      </c>
      <c r="R606" s="218" t="s">
        <v>36</v>
      </c>
      <c r="S606" s="217" t="s">
        <v>168</v>
      </c>
      <c r="T606" s="228" t="s">
        <v>168</v>
      </c>
      <c r="U606" s="198"/>
      <c r="V606" s="696"/>
      <c r="W606" s="264"/>
      <c r="X606" s="21">
        <v>4</v>
      </c>
      <c r="Y606" s="26"/>
      <c r="Z606" s="24"/>
      <c r="AA606" s="24"/>
      <c r="AB606" s="24"/>
      <c r="AC606" s="24" t="s">
        <v>80</v>
      </c>
      <c r="AD606" s="24" t="s">
        <v>80</v>
      </c>
      <c r="AE606" s="24" t="s">
        <v>80</v>
      </c>
      <c r="AF606" s="24" t="s">
        <v>80</v>
      </c>
      <c r="AG606" s="24" t="s">
        <v>80</v>
      </c>
      <c r="AH606" s="24" t="s">
        <v>80</v>
      </c>
      <c r="AI606" s="24" t="s">
        <v>80</v>
      </c>
      <c r="AJ606" s="34" t="s">
        <v>80</v>
      </c>
      <c r="AK606" s="299"/>
      <c r="AL606" s="200"/>
    </row>
    <row r="607" spans="2:38" x14ac:dyDescent="0.4">
      <c r="B607" s="714"/>
      <c r="C607" s="196"/>
      <c r="D607" s="299"/>
      <c r="E607" s="3"/>
      <c r="F607" s="696"/>
      <c r="G607" s="264" t="s">
        <v>37</v>
      </c>
      <c r="H607" s="21">
        <v>5</v>
      </c>
      <c r="I607" s="220"/>
      <c r="J607" s="218"/>
      <c r="K607" s="218"/>
      <c r="L607" s="218"/>
      <c r="M607" s="218" t="s">
        <v>35</v>
      </c>
      <c r="N607" s="218" t="s">
        <v>36</v>
      </c>
      <c r="O607" s="218" t="s">
        <v>36</v>
      </c>
      <c r="P607" s="218" t="s">
        <v>36</v>
      </c>
      <c r="Q607" s="218" t="s">
        <v>36</v>
      </c>
      <c r="R607" s="218" t="s">
        <v>36</v>
      </c>
      <c r="S607" s="218" t="s">
        <v>36</v>
      </c>
      <c r="T607" s="228" t="s">
        <v>168</v>
      </c>
      <c r="U607" s="198"/>
      <c r="V607" s="696"/>
      <c r="W607" s="264" t="s">
        <v>37</v>
      </c>
      <c r="X607" s="21">
        <v>5</v>
      </c>
      <c r="Y607" s="26"/>
      <c r="Z607" s="24"/>
      <c r="AA607" s="24"/>
      <c r="AB607" s="24"/>
      <c r="AC607" s="24" t="s">
        <v>80</v>
      </c>
      <c r="AD607" s="24" t="s">
        <v>80</v>
      </c>
      <c r="AE607" s="24" t="s">
        <v>80</v>
      </c>
      <c r="AF607" s="24" t="s">
        <v>80</v>
      </c>
      <c r="AG607" s="24" t="s">
        <v>80</v>
      </c>
      <c r="AH607" s="24" t="s">
        <v>80</v>
      </c>
      <c r="AI607" s="24" t="s">
        <v>80</v>
      </c>
      <c r="AJ607" s="25" t="s">
        <v>80</v>
      </c>
      <c r="AK607" s="299"/>
      <c r="AL607" s="200"/>
    </row>
    <row r="608" spans="2:38" x14ac:dyDescent="0.4">
      <c r="B608" s="714"/>
      <c r="C608" s="196"/>
      <c r="D608" s="299"/>
      <c r="E608" s="3"/>
      <c r="F608" s="696"/>
      <c r="G608" s="264" t="str">
        <f>IF(G597="-","-",G597+1)</f>
        <v>-</v>
      </c>
      <c r="H608" s="21">
        <v>6</v>
      </c>
      <c r="I608" s="220"/>
      <c r="J608" s="218"/>
      <c r="K608" s="218"/>
      <c r="L608" s="218"/>
      <c r="M608" s="218" t="s">
        <v>35</v>
      </c>
      <c r="N608" s="218" t="s">
        <v>35</v>
      </c>
      <c r="O608" s="218" t="s">
        <v>36</v>
      </c>
      <c r="P608" s="218" t="s">
        <v>36</v>
      </c>
      <c r="Q608" s="218" t="s">
        <v>36</v>
      </c>
      <c r="R608" s="218" t="s">
        <v>36</v>
      </c>
      <c r="S608" s="218" t="s">
        <v>36</v>
      </c>
      <c r="T608" s="294" t="s">
        <v>36</v>
      </c>
      <c r="U608" s="198"/>
      <c r="V608" s="696"/>
      <c r="W608" s="264" t="str">
        <f>IF(W597="-","-",W597+1)</f>
        <v>-</v>
      </c>
      <c r="X608" s="21">
        <v>6</v>
      </c>
      <c r="Y608" s="26"/>
      <c r="Z608" s="24"/>
      <c r="AA608" s="24"/>
      <c r="AB608" s="24"/>
      <c r="AC608" s="24" t="s">
        <v>80</v>
      </c>
      <c r="AD608" s="24" t="s">
        <v>80</v>
      </c>
      <c r="AE608" s="24" t="s">
        <v>80</v>
      </c>
      <c r="AF608" s="24" t="s">
        <v>80</v>
      </c>
      <c r="AG608" s="24" t="s">
        <v>80</v>
      </c>
      <c r="AH608" s="24" t="s">
        <v>80</v>
      </c>
      <c r="AI608" s="24" t="s">
        <v>80</v>
      </c>
      <c r="AJ608" s="25" t="s">
        <v>80</v>
      </c>
      <c r="AK608" s="299"/>
      <c r="AL608" s="200"/>
    </row>
    <row r="609" spans="2:38" x14ac:dyDescent="0.4">
      <c r="B609" s="714"/>
      <c r="C609" s="196"/>
      <c r="D609" s="299"/>
      <c r="E609" s="3"/>
      <c r="F609" s="696"/>
      <c r="G609" s="264" t="s">
        <v>4</v>
      </c>
      <c r="H609" s="21">
        <v>7</v>
      </c>
      <c r="I609" s="220"/>
      <c r="J609" s="218"/>
      <c r="K609" s="218"/>
      <c r="L609" s="218"/>
      <c r="M609" s="218" t="s">
        <v>35</v>
      </c>
      <c r="N609" s="218" t="s">
        <v>35</v>
      </c>
      <c r="O609" s="218" t="s">
        <v>35</v>
      </c>
      <c r="P609" s="218" t="s">
        <v>36</v>
      </c>
      <c r="Q609" s="218" t="s">
        <v>36</v>
      </c>
      <c r="R609" s="218" t="s">
        <v>36</v>
      </c>
      <c r="S609" s="218" t="s">
        <v>36</v>
      </c>
      <c r="T609" s="219" t="s">
        <v>36</v>
      </c>
      <c r="U609" s="198"/>
      <c r="V609" s="696"/>
      <c r="W609" s="264" t="s">
        <v>4</v>
      </c>
      <c r="X609" s="21">
        <v>7</v>
      </c>
      <c r="Y609" s="26"/>
      <c r="Z609" s="24"/>
      <c r="AA609" s="24"/>
      <c r="AB609" s="24"/>
      <c r="AC609" s="24" t="s">
        <v>80</v>
      </c>
      <c r="AD609" s="24" t="s">
        <v>80</v>
      </c>
      <c r="AE609" s="24" t="s">
        <v>80</v>
      </c>
      <c r="AF609" s="24" t="s">
        <v>80</v>
      </c>
      <c r="AG609" s="24" t="s">
        <v>80</v>
      </c>
      <c r="AH609" s="24" t="s">
        <v>80</v>
      </c>
      <c r="AI609" s="24" t="s">
        <v>80</v>
      </c>
      <c r="AJ609" s="25" t="s">
        <v>80</v>
      </c>
      <c r="AK609" s="299"/>
      <c r="AL609" s="200"/>
    </row>
    <row r="610" spans="2:38" x14ac:dyDescent="0.4">
      <c r="B610" s="714"/>
      <c r="C610" s="196"/>
      <c r="D610" s="299"/>
      <c r="E610" s="3"/>
      <c r="F610" s="696"/>
      <c r="G610" s="264"/>
      <c r="H610" s="21">
        <v>8</v>
      </c>
      <c r="I610" s="220"/>
      <c r="J610" s="218"/>
      <c r="K610" s="218"/>
      <c r="L610" s="218"/>
      <c r="M610" s="218" t="s">
        <v>35</v>
      </c>
      <c r="N610" s="218" t="s">
        <v>35</v>
      </c>
      <c r="O610" s="218" t="s">
        <v>35</v>
      </c>
      <c r="P610" s="218" t="s">
        <v>35</v>
      </c>
      <c r="Q610" s="218" t="s">
        <v>36</v>
      </c>
      <c r="R610" s="218" t="s">
        <v>36</v>
      </c>
      <c r="S610" s="218" t="s">
        <v>36</v>
      </c>
      <c r="T610" s="219" t="s">
        <v>36</v>
      </c>
      <c r="U610" s="198"/>
      <c r="V610" s="696"/>
      <c r="W610" s="264"/>
      <c r="X610" s="21">
        <v>8</v>
      </c>
      <c r="Y610" s="26"/>
      <c r="Z610" s="24"/>
      <c r="AA610" s="24"/>
      <c r="AB610" s="24"/>
      <c r="AC610" s="24" t="s">
        <v>80</v>
      </c>
      <c r="AD610" s="24" t="s">
        <v>80</v>
      </c>
      <c r="AE610" s="24" t="s">
        <v>80</v>
      </c>
      <c r="AF610" s="24" t="s">
        <v>80</v>
      </c>
      <c r="AG610" s="24" t="s">
        <v>80</v>
      </c>
      <c r="AH610" s="24" t="s">
        <v>80</v>
      </c>
      <c r="AI610" s="24" t="s">
        <v>80</v>
      </c>
      <c r="AJ610" s="25" t="s">
        <v>80</v>
      </c>
      <c r="AK610" s="299"/>
      <c r="AL610" s="200"/>
    </row>
    <row r="611" spans="2:38" x14ac:dyDescent="0.4">
      <c r="B611" s="714"/>
      <c r="C611" s="196"/>
      <c r="D611" s="299"/>
      <c r="E611" s="3"/>
      <c r="F611" s="696"/>
      <c r="G611" s="264"/>
      <c r="H611" s="21">
        <v>9</v>
      </c>
      <c r="I611" s="220"/>
      <c r="J611" s="218"/>
      <c r="K611" s="218"/>
      <c r="L611" s="218"/>
      <c r="M611" s="218" t="s">
        <v>35</v>
      </c>
      <c r="N611" s="218" t="s">
        <v>35</v>
      </c>
      <c r="O611" s="218" t="s">
        <v>35</v>
      </c>
      <c r="P611" s="218" t="s">
        <v>35</v>
      </c>
      <c r="Q611" s="218" t="s">
        <v>35</v>
      </c>
      <c r="R611" s="218" t="s">
        <v>36</v>
      </c>
      <c r="S611" s="218" t="s">
        <v>36</v>
      </c>
      <c r="T611" s="219" t="s">
        <v>36</v>
      </c>
      <c r="U611" s="198"/>
      <c r="V611" s="696"/>
      <c r="W611" s="264"/>
      <c r="X611" s="21">
        <v>9</v>
      </c>
      <c r="Y611" s="26"/>
      <c r="Z611" s="24"/>
      <c r="AA611" s="24"/>
      <c r="AB611" s="24"/>
      <c r="AC611" s="24" t="s">
        <v>80</v>
      </c>
      <c r="AD611" s="24" t="s">
        <v>80</v>
      </c>
      <c r="AE611" s="24" t="s">
        <v>80</v>
      </c>
      <c r="AF611" s="24" t="s">
        <v>80</v>
      </c>
      <c r="AG611" s="24" t="s">
        <v>80</v>
      </c>
      <c r="AH611" s="24" t="s">
        <v>80</v>
      </c>
      <c r="AI611" s="24" t="s">
        <v>80</v>
      </c>
      <c r="AJ611" s="25" t="s">
        <v>80</v>
      </c>
      <c r="AK611" s="299"/>
      <c r="AL611" s="200"/>
    </row>
    <row r="612" spans="2:38" x14ac:dyDescent="0.4">
      <c r="B612" s="714"/>
      <c r="C612" s="196"/>
      <c r="D612" s="299"/>
      <c r="E612" s="3"/>
      <c r="F612" s="696"/>
      <c r="G612" s="264"/>
      <c r="H612" s="21">
        <v>10</v>
      </c>
      <c r="I612" s="220"/>
      <c r="J612" s="218"/>
      <c r="K612" s="218"/>
      <c r="L612" s="218"/>
      <c r="M612" s="218" t="s">
        <v>35</v>
      </c>
      <c r="N612" s="218" t="s">
        <v>35</v>
      </c>
      <c r="O612" s="218" t="s">
        <v>35</v>
      </c>
      <c r="P612" s="218" t="s">
        <v>35</v>
      </c>
      <c r="Q612" s="218" t="s">
        <v>35</v>
      </c>
      <c r="R612" s="218" t="s">
        <v>35</v>
      </c>
      <c r="S612" s="218" t="s">
        <v>36</v>
      </c>
      <c r="T612" s="219" t="s">
        <v>36</v>
      </c>
      <c r="U612" s="198"/>
      <c r="V612" s="696"/>
      <c r="W612" s="264"/>
      <c r="X612" s="21">
        <v>10</v>
      </c>
      <c r="Y612" s="26"/>
      <c r="Z612" s="24"/>
      <c r="AA612" s="24"/>
      <c r="AB612" s="24"/>
      <c r="AC612" s="24" t="s">
        <v>80</v>
      </c>
      <c r="AD612" s="24" t="s">
        <v>80</v>
      </c>
      <c r="AE612" s="24" t="s">
        <v>80</v>
      </c>
      <c r="AF612" s="24" t="s">
        <v>80</v>
      </c>
      <c r="AG612" s="24" t="s">
        <v>80</v>
      </c>
      <c r="AH612" s="24" t="s">
        <v>80</v>
      </c>
      <c r="AI612" s="24" t="s">
        <v>80</v>
      </c>
      <c r="AJ612" s="25" t="s">
        <v>80</v>
      </c>
      <c r="AK612" s="299"/>
      <c r="AL612" s="200"/>
    </row>
    <row r="613" spans="2:38" x14ac:dyDescent="0.4">
      <c r="B613" s="714"/>
      <c r="C613" s="196"/>
      <c r="D613" s="299"/>
      <c r="E613" s="3"/>
      <c r="F613" s="696"/>
      <c r="G613" s="264"/>
      <c r="H613" s="21">
        <v>11</v>
      </c>
      <c r="I613" s="220"/>
      <c r="J613" s="218"/>
      <c r="K613" s="218"/>
      <c r="L613" s="218"/>
      <c r="M613" s="218" t="s">
        <v>35</v>
      </c>
      <c r="N613" s="218" t="s">
        <v>35</v>
      </c>
      <c r="O613" s="218" t="s">
        <v>35</v>
      </c>
      <c r="P613" s="218" t="s">
        <v>35</v>
      </c>
      <c r="Q613" s="218" t="s">
        <v>35</v>
      </c>
      <c r="R613" s="218" t="s">
        <v>35</v>
      </c>
      <c r="S613" s="218" t="s">
        <v>35</v>
      </c>
      <c r="T613" s="219" t="s">
        <v>36</v>
      </c>
      <c r="U613" s="198"/>
      <c r="V613" s="696"/>
      <c r="W613" s="264"/>
      <c r="X613" s="21">
        <v>11</v>
      </c>
      <c r="Y613" s="26"/>
      <c r="Z613" s="24"/>
      <c r="AA613" s="24"/>
      <c r="AB613" s="24"/>
      <c r="AC613" s="24" t="s">
        <v>80</v>
      </c>
      <c r="AD613" s="24" t="s">
        <v>80</v>
      </c>
      <c r="AE613" s="24" t="s">
        <v>80</v>
      </c>
      <c r="AF613" s="24" t="s">
        <v>80</v>
      </c>
      <c r="AG613" s="24" t="s">
        <v>80</v>
      </c>
      <c r="AH613" s="24" t="s">
        <v>80</v>
      </c>
      <c r="AI613" s="24" t="s">
        <v>80</v>
      </c>
      <c r="AJ613" s="25" t="s">
        <v>80</v>
      </c>
      <c r="AK613" s="299"/>
      <c r="AL613" s="200"/>
    </row>
    <row r="614" spans="2:38" ht="25.5" thickBot="1" x14ac:dyDescent="0.45">
      <c r="B614" s="714"/>
      <c r="C614" s="196"/>
      <c r="D614" s="299"/>
      <c r="E614" s="3"/>
      <c r="F614" s="696"/>
      <c r="G614" s="266"/>
      <c r="H614" s="15">
        <v>12</v>
      </c>
      <c r="I614" s="221"/>
      <c r="J614" s="222"/>
      <c r="K614" s="222"/>
      <c r="L614" s="222"/>
      <c r="M614" s="222" t="s">
        <v>35</v>
      </c>
      <c r="N614" s="222" t="s">
        <v>35</v>
      </c>
      <c r="O614" s="222" t="s">
        <v>35</v>
      </c>
      <c r="P614" s="222" t="s">
        <v>35</v>
      </c>
      <c r="Q614" s="222" t="s">
        <v>35</v>
      </c>
      <c r="R614" s="222" t="s">
        <v>35</v>
      </c>
      <c r="S614" s="222" t="s">
        <v>35</v>
      </c>
      <c r="T614" s="229" t="s">
        <v>35</v>
      </c>
      <c r="U614" s="198"/>
      <c r="V614" s="696"/>
      <c r="W614" s="266"/>
      <c r="X614" s="15">
        <v>12</v>
      </c>
      <c r="Y614" s="27"/>
      <c r="Z614" s="28"/>
      <c r="AA614" s="28"/>
      <c r="AB614" s="28"/>
      <c r="AC614" s="28" t="s">
        <v>80</v>
      </c>
      <c r="AD614" s="28" t="s">
        <v>80</v>
      </c>
      <c r="AE614" s="28" t="s">
        <v>80</v>
      </c>
      <c r="AF614" s="28" t="s">
        <v>80</v>
      </c>
      <c r="AG614" s="28" t="s">
        <v>80</v>
      </c>
      <c r="AH614" s="28" t="s">
        <v>80</v>
      </c>
      <c r="AI614" s="28" t="s">
        <v>80</v>
      </c>
      <c r="AJ614" s="35" t="s">
        <v>80</v>
      </c>
      <c r="AK614" s="299"/>
      <c r="AL614" s="200"/>
    </row>
    <row r="615" spans="2:38" x14ac:dyDescent="0.4">
      <c r="B615" s="714"/>
      <c r="C615" s="196"/>
      <c r="D615" s="299"/>
      <c r="E615" s="3"/>
      <c r="F615" s="696"/>
      <c r="G615" s="267" t="s">
        <v>37</v>
      </c>
      <c r="H615" s="16">
        <v>1</v>
      </c>
      <c r="I615" s="225"/>
      <c r="J615" s="214"/>
      <c r="K615" s="214"/>
      <c r="L615" s="214"/>
      <c r="M615" s="214" t="s">
        <v>35</v>
      </c>
      <c r="N615" s="214" t="s">
        <v>35</v>
      </c>
      <c r="O615" s="214" t="s">
        <v>35</v>
      </c>
      <c r="P615" s="214" t="s">
        <v>35</v>
      </c>
      <c r="Q615" s="214" t="s">
        <v>35</v>
      </c>
      <c r="R615" s="214" t="s">
        <v>35</v>
      </c>
      <c r="S615" s="214" t="s">
        <v>35</v>
      </c>
      <c r="T615" s="215" t="s">
        <v>35</v>
      </c>
      <c r="U615" s="198"/>
      <c r="V615" s="696"/>
      <c r="W615" s="267" t="s">
        <v>37</v>
      </c>
      <c r="X615" s="16">
        <v>1</v>
      </c>
      <c r="Y615" s="31"/>
      <c r="Z615" s="18"/>
      <c r="AA615" s="18"/>
      <c r="AB615" s="18"/>
      <c r="AC615" s="18" t="s">
        <v>80</v>
      </c>
      <c r="AD615" s="18" t="s">
        <v>80</v>
      </c>
      <c r="AE615" s="18" t="s">
        <v>80</v>
      </c>
      <c r="AF615" s="18" t="s">
        <v>80</v>
      </c>
      <c r="AG615" s="18" t="s">
        <v>80</v>
      </c>
      <c r="AH615" s="18" t="s">
        <v>80</v>
      </c>
      <c r="AI615" s="18" t="s">
        <v>80</v>
      </c>
      <c r="AJ615" s="19" t="s">
        <v>80</v>
      </c>
      <c r="AK615" s="299"/>
      <c r="AL615" s="200"/>
    </row>
    <row r="616" spans="2:38" x14ac:dyDescent="0.4">
      <c r="B616" s="714"/>
      <c r="C616" s="196"/>
      <c r="D616" s="299"/>
      <c r="E616" s="3"/>
      <c r="F616" s="696"/>
      <c r="G616" s="264" t="str">
        <f>IF(G608="-","-",G608+1)</f>
        <v>-</v>
      </c>
      <c r="H616" s="21">
        <v>2</v>
      </c>
      <c r="I616" s="220"/>
      <c r="J616" s="218"/>
      <c r="K616" s="218"/>
      <c r="L616" s="218"/>
      <c r="M616" s="218" t="s">
        <v>35</v>
      </c>
      <c r="N616" s="218" t="s">
        <v>35</v>
      </c>
      <c r="O616" s="218" t="s">
        <v>35</v>
      </c>
      <c r="P616" s="218" t="s">
        <v>35</v>
      </c>
      <c r="Q616" s="218" t="s">
        <v>35</v>
      </c>
      <c r="R616" s="218" t="s">
        <v>35</v>
      </c>
      <c r="S616" s="218" t="s">
        <v>35</v>
      </c>
      <c r="T616" s="219" t="s">
        <v>35</v>
      </c>
      <c r="U616" s="198"/>
      <c r="V616" s="696"/>
      <c r="W616" s="264" t="str">
        <f>IF(W608="-","-",W608+1)</f>
        <v>-</v>
      </c>
      <c r="X616" s="21">
        <v>2</v>
      </c>
      <c r="Y616" s="26"/>
      <c r="Z616" s="24"/>
      <c r="AA616" s="24"/>
      <c r="AB616" s="24"/>
      <c r="AC616" s="24" t="s">
        <v>80</v>
      </c>
      <c r="AD616" s="24" t="s">
        <v>80</v>
      </c>
      <c r="AE616" s="24" t="s">
        <v>80</v>
      </c>
      <c r="AF616" s="24" t="s">
        <v>80</v>
      </c>
      <c r="AG616" s="24" t="s">
        <v>80</v>
      </c>
      <c r="AH616" s="24" t="s">
        <v>80</v>
      </c>
      <c r="AI616" s="24" t="s">
        <v>80</v>
      </c>
      <c r="AJ616" s="25" t="s">
        <v>80</v>
      </c>
      <c r="AK616" s="299"/>
      <c r="AL616" s="200"/>
    </row>
    <row r="617" spans="2:38" ht="25.5" thickBot="1" x14ac:dyDescent="0.45">
      <c r="B617" s="715"/>
      <c r="C617" s="202"/>
      <c r="D617" s="302"/>
      <c r="E617" s="4"/>
      <c r="F617" s="697"/>
      <c r="G617" s="266" t="s">
        <v>4</v>
      </c>
      <c r="H617" s="15">
        <v>3</v>
      </c>
      <c r="I617" s="221"/>
      <c r="J617" s="222"/>
      <c r="K617" s="222"/>
      <c r="L617" s="222"/>
      <c r="M617" s="222" t="s">
        <v>35</v>
      </c>
      <c r="N617" s="222" t="s">
        <v>35</v>
      </c>
      <c r="O617" s="222" t="s">
        <v>35</v>
      </c>
      <c r="P617" s="222" t="s">
        <v>35</v>
      </c>
      <c r="Q617" s="222" t="s">
        <v>35</v>
      </c>
      <c r="R617" s="222" t="s">
        <v>35</v>
      </c>
      <c r="S617" s="222" t="s">
        <v>35</v>
      </c>
      <c r="T617" s="229" t="s">
        <v>35</v>
      </c>
      <c r="U617" s="203"/>
      <c r="V617" s="697"/>
      <c r="W617" s="266" t="s">
        <v>4</v>
      </c>
      <c r="X617" s="15">
        <v>3</v>
      </c>
      <c r="Y617" s="27"/>
      <c r="Z617" s="28"/>
      <c r="AA617" s="28"/>
      <c r="AB617" s="28"/>
      <c r="AC617" s="28" t="s">
        <v>80</v>
      </c>
      <c r="AD617" s="28" t="s">
        <v>80</v>
      </c>
      <c r="AE617" s="28" t="s">
        <v>80</v>
      </c>
      <c r="AF617" s="28" t="s">
        <v>80</v>
      </c>
      <c r="AG617" s="28" t="s">
        <v>80</v>
      </c>
      <c r="AH617" s="28" t="s">
        <v>80</v>
      </c>
      <c r="AI617" s="28" t="s">
        <v>80</v>
      </c>
      <c r="AJ617" s="35" t="s">
        <v>80</v>
      </c>
      <c r="AK617" s="302"/>
      <c r="AL617" s="204"/>
    </row>
    <row r="618" spans="2:38" ht="25.5" thickBot="1" x14ac:dyDescent="0.45">
      <c r="B618" s="276"/>
      <c r="C618" s="196"/>
      <c r="D618" s="302"/>
      <c r="E618" s="3"/>
      <c r="F618" s="254"/>
      <c r="G618" s="255"/>
      <c r="H618" s="201"/>
      <c r="I618" s="256"/>
      <c r="J618" s="256"/>
      <c r="K618" s="256"/>
      <c r="L618" s="256"/>
      <c r="M618" s="256"/>
      <c r="N618" s="256"/>
      <c r="O618" s="256"/>
      <c r="P618" s="256"/>
      <c r="Q618" s="256"/>
      <c r="R618" s="256"/>
      <c r="S618" s="256"/>
      <c r="T618" s="256"/>
      <c r="U618" s="198"/>
      <c r="V618" s="254"/>
      <c r="W618" s="255"/>
      <c r="X618" s="201"/>
      <c r="Y618" s="257"/>
      <c r="Z618" s="257"/>
      <c r="AA618" s="257"/>
      <c r="AB618" s="257"/>
      <c r="AC618" s="257"/>
      <c r="AD618" s="257"/>
      <c r="AE618" s="257"/>
      <c r="AF618" s="257"/>
      <c r="AG618" s="257"/>
      <c r="AH618" s="257"/>
      <c r="AI618" s="257"/>
      <c r="AJ618" s="257"/>
      <c r="AK618" s="299"/>
      <c r="AL618" s="200"/>
    </row>
    <row r="619" spans="2:38" ht="19.5" customHeight="1" thickBot="1" x14ac:dyDescent="0.45">
      <c r="B619" s="713" t="s">
        <v>218</v>
      </c>
      <c r="C619" s="193"/>
      <c r="D619" s="212" t="s">
        <v>160</v>
      </c>
      <c r="E619" s="208"/>
      <c r="F619" s="208"/>
      <c r="G619" s="208"/>
      <c r="H619" s="208"/>
      <c r="I619" s="208"/>
      <c r="J619" s="208"/>
      <c r="K619" s="208"/>
      <c r="L619" s="208"/>
      <c r="M619" s="208"/>
      <c r="N619" s="208"/>
      <c r="O619" s="208"/>
      <c r="P619" s="208"/>
      <c r="Q619" s="208"/>
      <c r="R619" s="208"/>
      <c r="S619" s="208"/>
      <c r="T619" s="208"/>
      <c r="U619" s="208"/>
      <c r="V619" s="208"/>
      <c r="W619" s="208"/>
      <c r="X619" s="208"/>
      <c r="Y619" s="208"/>
      <c r="Z619" s="208"/>
      <c r="AA619" s="208"/>
      <c r="AB619" s="208"/>
      <c r="AC619" s="208"/>
      <c r="AD619" s="194"/>
      <c r="AE619" s="194"/>
      <c r="AF619" s="194"/>
      <c r="AG619" s="194"/>
      <c r="AH619" s="194"/>
      <c r="AI619" s="194"/>
      <c r="AJ619" s="194"/>
      <c r="AK619" s="305"/>
      <c r="AL619" s="195"/>
    </row>
    <row r="620" spans="2:38" ht="45.75" customHeight="1" thickBot="1" x14ac:dyDescent="0.45">
      <c r="B620" s="714"/>
      <c r="C620" s="196"/>
      <c r="D620" s="297"/>
      <c r="E620" s="197"/>
      <c r="F620" s="701" t="s">
        <v>169</v>
      </c>
      <c r="G620" s="702"/>
      <c r="H620" s="702"/>
      <c r="I620" s="702"/>
      <c r="J620" s="702"/>
      <c r="K620" s="702"/>
      <c r="L620" s="716"/>
      <c r="M620" s="76" t="s">
        <v>37</v>
      </c>
      <c r="N620" s="75"/>
      <c r="O620" s="77" t="s">
        <v>4</v>
      </c>
      <c r="P620" s="75"/>
      <c r="Q620" s="78" t="s">
        <v>39</v>
      </c>
      <c r="R620" s="3"/>
      <c r="S620" s="3"/>
      <c r="T620" s="3"/>
      <c r="U620" s="198"/>
      <c r="V620" s="698" t="s">
        <v>113</v>
      </c>
      <c r="W620" s="699"/>
      <c r="X620" s="699"/>
      <c r="Y620" s="699"/>
      <c r="Z620" s="699"/>
      <c r="AA620" s="700"/>
      <c r="AB620" s="76" t="s">
        <v>37</v>
      </c>
      <c r="AC620" s="75"/>
      <c r="AD620" s="77" t="s">
        <v>4</v>
      </c>
      <c r="AE620" s="75"/>
      <c r="AF620" s="78" t="s">
        <v>39</v>
      </c>
      <c r="AG620" s="3"/>
      <c r="AH620" s="3"/>
      <c r="AI620" s="3"/>
      <c r="AJ620" s="198"/>
      <c r="AK620" s="306"/>
      <c r="AL620" s="199"/>
    </row>
    <row r="621" spans="2:38" ht="45.75" customHeight="1" thickBot="1" x14ac:dyDescent="0.45">
      <c r="B621" s="714"/>
      <c r="C621" s="196"/>
      <c r="D621" s="298" t="str">
        <f>IF(D620="","",INDEX('※削除不可（９データ）'!$B$3:$B$37,MATCH(D620,'※削除不可（９データ）'!$A$3:$A$37,1)))</f>
        <v/>
      </c>
      <c r="E621" s="197"/>
      <c r="F621" s="701" t="s">
        <v>197</v>
      </c>
      <c r="G621" s="702"/>
      <c r="H621" s="702"/>
      <c r="I621" s="702"/>
      <c r="J621" s="702"/>
      <c r="K621" s="702"/>
      <c r="L621" s="703"/>
      <c r="M621" s="75"/>
      <c r="N621" s="275" t="s">
        <v>112</v>
      </c>
      <c r="O621" s="710" t="str">
        <f>IF(M621="","-",IF(M621=D624,"〇","増加"))</f>
        <v>-</v>
      </c>
      <c r="P621" s="711"/>
      <c r="Q621" s="712"/>
      <c r="R621" s="3"/>
      <c r="S621" s="3"/>
      <c r="T621" s="3"/>
      <c r="U621" s="198"/>
      <c r="V621" s="698" t="s">
        <v>200</v>
      </c>
      <c r="W621" s="699"/>
      <c r="X621" s="699"/>
      <c r="Y621" s="699"/>
      <c r="Z621" s="699"/>
      <c r="AA621" s="700"/>
      <c r="AB621" s="75"/>
      <c r="AC621" s="275" t="s">
        <v>112</v>
      </c>
      <c r="AD621" s="710" t="str">
        <f>IF(AB621="","-",IF(AB621=D624,"〇","×"))</f>
        <v>-</v>
      </c>
      <c r="AE621" s="711"/>
      <c r="AF621" s="712"/>
      <c r="AG621" s="3"/>
      <c r="AH621" s="3"/>
      <c r="AI621" s="3"/>
      <c r="AJ621" s="198"/>
      <c r="AK621" s="306"/>
      <c r="AL621" s="199"/>
    </row>
    <row r="622" spans="2:38" ht="25.5" thickBot="1" x14ac:dyDescent="0.45">
      <c r="B622" s="714"/>
      <c r="C622" s="196"/>
      <c r="D622" s="299"/>
      <c r="E622" s="3"/>
      <c r="F622" s="81"/>
      <c r="G622" s="81"/>
      <c r="H622" s="3"/>
      <c r="I622" s="3"/>
      <c r="J622" s="3"/>
      <c r="K622" s="3"/>
      <c r="L622" s="3"/>
      <c r="M622" s="3"/>
      <c r="N622" s="3"/>
      <c r="O622" s="3"/>
      <c r="P622" s="3"/>
      <c r="Q622" s="3"/>
      <c r="R622" s="3"/>
      <c r="S622" s="3"/>
      <c r="T622" s="3"/>
      <c r="U622" s="3"/>
      <c r="V622" s="81"/>
      <c r="W622" s="81"/>
      <c r="X622" s="3"/>
      <c r="Y622" s="3"/>
      <c r="Z622" s="3"/>
      <c r="AA622" s="3"/>
      <c r="AB622" s="3"/>
      <c r="AC622" s="3"/>
      <c r="AD622" s="3"/>
      <c r="AE622" s="3"/>
      <c r="AF622" s="3"/>
      <c r="AG622" s="3"/>
      <c r="AH622" s="3"/>
      <c r="AI622" s="3"/>
      <c r="AJ622" s="3"/>
      <c r="AK622" s="299"/>
      <c r="AL622" s="200"/>
    </row>
    <row r="623" spans="2:38" x14ac:dyDescent="0.4">
      <c r="B623" s="714"/>
      <c r="C623" s="196"/>
      <c r="D623" s="300" t="s">
        <v>105</v>
      </c>
      <c r="E623" s="3"/>
      <c r="F623" s="704"/>
      <c r="G623" s="705"/>
      <c r="H623" s="706"/>
      <c r="I623" s="71" t="s">
        <v>3</v>
      </c>
      <c r="J623" s="72" t="str">
        <f>IF($N620="","-",$N620)</f>
        <v>-</v>
      </c>
      <c r="K623" s="71" t="s">
        <v>4</v>
      </c>
      <c r="L623" s="692" t="s">
        <v>111</v>
      </c>
      <c r="M623" s="692"/>
      <c r="N623" s="692"/>
      <c r="O623" s="692"/>
      <c r="P623" s="692"/>
      <c r="Q623" s="692"/>
      <c r="R623" s="692"/>
      <c r="S623" s="692"/>
      <c r="T623" s="693"/>
      <c r="U623" s="198"/>
      <c r="V623" s="704"/>
      <c r="W623" s="705"/>
      <c r="X623" s="706"/>
      <c r="Y623" s="71" t="s">
        <v>3</v>
      </c>
      <c r="Z623" s="72" t="str">
        <f>IF($AC620="","-",$AC620)</f>
        <v>-</v>
      </c>
      <c r="AA623" s="71" t="s">
        <v>4</v>
      </c>
      <c r="AB623" s="692" t="s">
        <v>79</v>
      </c>
      <c r="AC623" s="692"/>
      <c r="AD623" s="692"/>
      <c r="AE623" s="692"/>
      <c r="AF623" s="692"/>
      <c r="AG623" s="692"/>
      <c r="AH623" s="692"/>
      <c r="AI623" s="692"/>
      <c r="AJ623" s="693"/>
      <c r="AK623" s="299"/>
      <c r="AL623" s="200"/>
    </row>
    <row r="624" spans="2:38" ht="30" thickBot="1" x14ac:dyDescent="0.45">
      <c r="B624" s="714"/>
      <c r="C624" s="196"/>
      <c r="D624" s="301" t="str">
        <f>IF(D620="","",INDEX('※削除不可（９データ）'!$C$3:$C$37,MATCH(D620,'※削除不可（９データ）'!$A$3:$A$31,1)))</f>
        <v/>
      </c>
      <c r="E624" s="3"/>
      <c r="F624" s="694"/>
      <c r="G624" s="695"/>
      <c r="H624" s="86" t="s">
        <v>38</v>
      </c>
      <c r="I624" s="82">
        <v>1</v>
      </c>
      <c r="J624" s="83">
        <v>2</v>
      </c>
      <c r="K624" s="84">
        <v>3</v>
      </c>
      <c r="L624" s="84">
        <v>4</v>
      </c>
      <c r="M624" s="84">
        <v>5</v>
      </c>
      <c r="N624" s="84">
        <v>6</v>
      </c>
      <c r="O624" s="84">
        <v>7</v>
      </c>
      <c r="P624" s="84">
        <v>8</v>
      </c>
      <c r="Q624" s="84">
        <v>9</v>
      </c>
      <c r="R624" s="84">
        <v>10</v>
      </c>
      <c r="S624" s="84">
        <v>11</v>
      </c>
      <c r="T624" s="85">
        <v>12</v>
      </c>
      <c r="U624" s="201"/>
      <c r="V624" s="694"/>
      <c r="W624" s="695"/>
      <c r="X624" s="86" t="s">
        <v>38</v>
      </c>
      <c r="Y624" s="82">
        <v>1</v>
      </c>
      <c r="Z624" s="83">
        <v>2</v>
      </c>
      <c r="AA624" s="84">
        <v>3</v>
      </c>
      <c r="AB624" s="84">
        <v>4</v>
      </c>
      <c r="AC624" s="84">
        <v>5</v>
      </c>
      <c r="AD624" s="84">
        <v>6</v>
      </c>
      <c r="AE624" s="84">
        <v>7</v>
      </c>
      <c r="AF624" s="84">
        <v>8</v>
      </c>
      <c r="AG624" s="84">
        <v>9</v>
      </c>
      <c r="AH624" s="84">
        <v>10</v>
      </c>
      <c r="AI624" s="84">
        <v>11</v>
      </c>
      <c r="AJ624" s="85">
        <v>12</v>
      </c>
      <c r="AK624" s="299"/>
      <c r="AL624" s="200"/>
    </row>
    <row r="625" spans="2:38" ht="24.75" customHeight="1" x14ac:dyDescent="0.4">
      <c r="B625" s="714"/>
      <c r="C625" s="196"/>
      <c r="D625" s="299"/>
      <c r="E625" s="3"/>
      <c r="F625" s="696" t="s">
        <v>115</v>
      </c>
      <c r="G625" s="262"/>
      <c r="H625" s="16">
        <v>1</v>
      </c>
      <c r="I625" s="213" t="s">
        <v>61</v>
      </c>
      <c r="J625" s="214"/>
      <c r="K625" s="214"/>
      <c r="L625" s="214"/>
      <c r="M625" s="214"/>
      <c r="N625" s="214"/>
      <c r="O625" s="214"/>
      <c r="P625" s="214"/>
      <c r="Q625" s="214"/>
      <c r="R625" s="214"/>
      <c r="S625" s="214"/>
      <c r="T625" s="215"/>
      <c r="U625" s="198"/>
      <c r="V625" s="696" t="s">
        <v>115</v>
      </c>
      <c r="W625" s="262"/>
      <c r="X625" s="16">
        <v>1</v>
      </c>
      <c r="Y625" s="17" t="s">
        <v>60</v>
      </c>
      <c r="Z625" s="18"/>
      <c r="AA625" s="18"/>
      <c r="AB625" s="18"/>
      <c r="AC625" s="18"/>
      <c r="AD625" s="18"/>
      <c r="AE625" s="18"/>
      <c r="AF625" s="18"/>
      <c r="AG625" s="18"/>
      <c r="AH625" s="18"/>
      <c r="AI625" s="18"/>
      <c r="AJ625" s="19"/>
      <c r="AK625" s="299"/>
      <c r="AL625" s="175"/>
    </row>
    <row r="626" spans="2:38" x14ac:dyDescent="0.4">
      <c r="B626" s="714"/>
      <c r="C626" s="196"/>
      <c r="D626" s="299"/>
      <c r="E626" s="3"/>
      <c r="F626" s="696"/>
      <c r="G626" s="263"/>
      <c r="H626" s="21">
        <v>2</v>
      </c>
      <c r="I626" s="216" t="s">
        <v>61</v>
      </c>
      <c r="J626" s="216" t="s">
        <v>61</v>
      </c>
      <c r="K626" s="218"/>
      <c r="L626" s="218"/>
      <c r="M626" s="218"/>
      <c r="N626" s="218"/>
      <c r="O626" s="218"/>
      <c r="P626" s="218"/>
      <c r="Q626" s="218"/>
      <c r="R626" s="218"/>
      <c r="S626" s="218"/>
      <c r="T626" s="219"/>
      <c r="U626" s="198"/>
      <c r="V626" s="696"/>
      <c r="W626" s="263"/>
      <c r="X626" s="21">
        <v>2</v>
      </c>
      <c r="Y626" s="22" t="s">
        <v>110</v>
      </c>
      <c r="Z626" s="23" t="s">
        <v>110</v>
      </c>
      <c r="AA626" s="24"/>
      <c r="AB626" s="24"/>
      <c r="AC626" s="24"/>
      <c r="AD626" s="24"/>
      <c r="AE626" s="24"/>
      <c r="AF626" s="24"/>
      <c r="AG626" s="24"/>
      <c r="AH626" s="24"/>
      <c r="AI626" s="24"/>
      <c r="AJ626" s="25"/>
      <c r="AK626" s="299"/>
      <c r="AL626" s="200"/>
    </row>
    <row r="627" spans="2:38" x14ac:dyDescent="0.4">
      <c r="B627" s="714"/>
      <c r="C627" s="196"/>
      <c r="D627" s="299"/>
      <c r="E627" s="3"/>
      <c r="F627" s="696"/>
      <c r="G627" s="263"/>
      <c r="H627" s="21">
        <v>3</v>
      </c>
      <c r="I627" s="216" t="s">
        <v>61</v>
      </c>
      <c r="J627" s="216" t="s">
        <v>61</v>
      </c>
      <c r="K627" s="217" t="s">
        <v>168</v>
      </c>
      <c r="L627" s="218"/>
      <c r="M627" s="218"/>
      <c r="N627" s="218"/>
      <c r="O627" s="218"/>
      <c r="P627" s="218"/>
      <c r="Q627" s="218"/>
      <c r="R627" s="218"/>
      <c r="S627" s="218"/>
      <c r="T627" s="219"/>
      <c r="U627" s="198"/>
      <c r="V627" s="696"/>
      <c r="W627" s="263"/>
      <c r="X627" s="21">
        <v>3</v>
      </c>
      <c r="Y627" s="22" t="s">
        <v>110</v>
      </c>
      <c r="Z627" s="23" t="s">
        <v>110</v>
      </c>
      <c r="AA627" s="23" t="s">
        <v>110</v>
      </c>
      <c r="AB627" s="24"/>
      <c r="AC627" s="24"/>
      <c r="AD627" s="24"/>
      <c r="AE627" s="24"/>
      <c r="AF627" s="24"/>
      <c r="AG627" s="24"/>
      <c r="AH627" s="24"/>
      <c r="AI627" s="24"/>
      <c r="AJ627" s="25"/>
      <c r="AK627" s="299"/>
      <c r="AL627" s="200"/>
    </row>
    <row r="628" spans="2:38" x14ac:dyDescent="0.4">
      <c r="B628" s="714"/>
      <c r="C628" s="196"/>
      <c r="D628" s="299"/>
      <c r="E628" s="3"/>
      <c r="F628" s="696"/>
      <c r="G628" s="264"/>
      <c r="H628" s="21">
        <v>4</v>
      </c>
      <c r="I628" s="216" t="s">
        <v>61</v>
      </c>
      <c r="J628" s="216" t="s">
        <v>61</v>
      </c>
      <c r="K628" s="217" t="s">
        <v>168</v>
      </c>
      <c r="L628" s="217" t="s">
        <v>168</v>
      </c>
      <c r="M628" s="218"/>
      <c r="N628" s="218"/>
      <c r="O628" s="218"/>
      <c r="P628" s="218"/>
      <c r="Q628" s="218"/>
      <c r="R628" s="218"/>
      <c r="S628" s="218"/>
      <c r="T628" s="219"/>
      <c r="U628" s="198"/>
      <c r="V628" s="696"/>
      <c r="W628" s="264"/>
      <c r="X628" s="21">
        <v>4</v>
      </c>
      <c r="Y628" s="22" t="s">
        <v>80</v>
      </c>
      <c r="Z628" s="23" t="s">
        <v>110</v>
      </c>
      <c r="AA628" s="23" t="s">
        <v>110</v>
      </c>
      <c r="AB628" s="23" t="s">
        <v>110</v>
      </c>
      <c r="AC628" s="24"/>
      <c r="AD628" s="24"/>
      <c r="AE628" s="24"/>
      <c r="AF628" s="24"/>
      <c r="AG628" s="24"/>
      <c r="AH628" s="24"/>
      <c r="AI628" s="24"/>
      <c r="AJ628" s="25"/>
      <c r="AK628" s="299"/>
      <c r="AL628" s="200"/>
    </row>
    <row r="629" spans="2:38" x14ac:dyDescent="0.4">
      <c r="B629" s="714"/>
      <c r="C629" s="196"/>
      <c r="D629" s="299"/>
      <c r="E629" s="3"/>
      <c r="F629" s="696"/>
      <c r="G629" s="264"/>
      <c r="H629" s="21">
        <v>5</v>
      </c>
      <c r="I629" s="216" t="s">
        <v>61</v>
      </c>
      <c r="J629" s="216" t="s">
        <v>61</v>
      </c>
      <c r="K629" s="217" t="s">
        <v>168</v>
      </c>
      <c r="L629" s="217" t="s">
        <v>168</v>
      </c>
      <c r="M629" s="217" t="s">
        <v>168</v>
      </c>
      <c r="N629" s="218"/>
      <c r="O629" s="218"/>
      <c r="P629" s="218"/>
      <c r="Q629" s="218"/>
      <c r="R629" s="218"/>
      <c r="S629" s="218"/>
      <c r="T629" s="219"/>
      <c r="U629" s="198"/>
      <c r="V629" s="696"/>
      <c r="W629" s="264"/>
      <c r="X629" s="21">
        <v>5</v>
      </c>
      <c r="Y629" s="22" t="s">
        <v>80</v>
      </c>
      <c r="Z629" s="23" t="s">
        <v>80</v>
      </c>
      <c r="AA629" s="23" t="s">
        <v>110</v>
      </c>
      <c r="AB629" s="23" t="s">
        <v>110</v>
      </c>
      <c r="AC629" s="23" t="s">
        <v>110</v>
      </c>
      <c r="AD629" s="24"/>
      <c r="AF629" s="24"/>
      <c r="AG629" s="24"/>
      <c r="AH629" s="24"/>
      <c r="AI629" s="24"/>
      <c r="AJ629" s="25"/>
      <c r="AK629" s="299"/>
      <c r="AL629" s="200"/>
    </row>
    <row r="630" spans="2:38" x14ac:dyDescent="0.4">
      <c r="B630" s="714"/>
      <c r="C630" s="196"/>
      <c r="D630" s="299"/>
      <c r="E630" s="3"/>
      <c r="F630" s="696"/>
      <c r="G630" s="264" t="s">
        <v>37</v>
      </c>
      <c r="H630" s="21">
        <v>6</v>
      </c>
      <c r="I630" s="216" t="s">
        <v>61</v>
      </c>
      <c r="J630" s="216" t="s">
        <v>61</v>
      </c>
      <c r="K630" s="217" t="s">
        <v>168</v>
      </c>
      <c r="L630" s="217" t="s">
        <v>168</v>
      </c>
      <c r="M630" s="217" t="s">
        <v>168</v>
      </c>
      <c r="N630" s="217" t="s">
        <v>168</v>
      </c>
      <c r="O630" s="218"/>
      <c r="P630" s="218"/>
      <c r="Q630" s="218"/>
      <c r="R630" s="218"/>
      <c r="S630" s="218"/>
      <c r="T630" s="219"/>
      <c r="U630" s="198"/>
      <c r="V630" s="696"/>
      <c r="W630" s="264" t="s">
        <v>37</v>
      </c>
      <c r="X630" s="21">
        <v>6</v>
      </c>
      <c r="Y630" s="22" t="s">
        <v>80</v>
      </c>
      <c r="Z630" s="23" t="s">
        <v>80</v>
      </c>
      <c r="AA630" s="23" t="s">
        <v>80</v>
      </c>
      <c r="AB630" s="23" t="s">
        <v>110</v>
      </c>
      <c r="AC630" s="23" t="s">
        <v>110</v>
      </c>
      <c r="AD630" s="23" t="s">
        <v>110</v>
      </c>
      <c r="AE630" s="24"/>
      <c r="AF630" s="24"/>
      <c r="AG630" s="24"/>
      <c r="AH630" s="24"/>
      <c r="AI630" s="24"/>
      <c r="AJ630" s="25"/>
      <c r="AK630" s="299"/>
      <c r="AL630" s="200"/>
    </row>
    <row r="631" spans="2:38" x14ac:dyDescent="0.4">
      <c r="B631" s="714"/>
      <c r="C631" s="196"/>
      <c r="D631" s="299"/>
      <c r="E631" s="3"/>
      <c r="F631" s="696"/>
      <c r="G631" s="265" t="str">
        <f>J623</f>
        <v>-</v>
      </c>
      <c r="H631" s="21">
        <v>7</v>
      </c>
      <c r="I631" s="220" t="s">
        <v>36</v>
      </c>
      <c r="J631" s="216" t="s">
        <v>61</v>
      </c>
      <c r="K631" s="217" t="s">
        <v>168</v>
      </c>
      <c r="L631" s="217" t="s">
        <v>168</v>
      </c>
      <c r="M631" s="217" t="s">
        <v>168</v>
      </c>
      <c r="N631" s="217" t="s">
        <v>168</v>
      </c>
      <c r="O631" s="217" t="s">
        <v>168</v>
      </c>
      <c r="P631" s="218"/>
      <c r="Q631" s="218"/>
      <c r="R631" s="218"/>
      <c r="S631" s="218"/>
      <c r="T631" s="219"/>
      <c r="U631" s="198"/>
      <c r="V631" s="696"/>
      <c r="W631" s="265" t="str">
        <f>Z623</f>
        <v>-</v>
      </c>
      <c r="X631" s="21">
        <v>7</v>
      </c>
      <c r="Y631" s="22" t="s">
        <v>80</v>
      </c>
      <c r="Z631" s="23" t="s">
        <v>80</v>
      </c>
      <c r="AA631" s="23" t="s">
        <v>80</v>
      </c>
      <c r="AB631" s="23" t="s">
        <v>80</v>
      </c>
      <c r="AC631" s="23" t="s">
        <v>110</v>
      </c>
      <c r="AD631" s="23" t="s">
        <v>110</v>
      </c>
      <c r="AE631" s="23" t="s">
        <v>110</v>
      </c>
      <c r="AF631" s="24"/>
      <c r="AG631" s="24"/>
      <c r="AH631" s="24"/>
      <c r="AI631" s="24"/>
      <c r="AJ631" s="25"/>
      <c r="AK631" s="299"/>
      <c r="AL631" s="200"/>
    </row>
    <row r="632" spans="2:38" x14ac:dyDescent="0.4">
      <c r="B632" s="714"/>
      <c r="C632" s="196"/>
      <c r="D632" s="299"/>
      <c r="E632" s="3"/>
      <c r="F632" s="696"/>
      <c r="G632" s="264" t="s">
        <v>4</v>
      </c>
      <c r="H632" s="21">
        <v>8</v>
      </c>
      <c r="I632" s="220" t="s">
        <v>36</v>
      </c>
      <c r="J632" s="218" t="s">
        <v>36</v>
      </c>
      <c r="K632" s="217" t="s">
        <v>168</v>
      </c>
      <c r="L632" s="217" t="s">
        <v>168</v>
      </c>
      <c r="M632" s="217" t="s">
        <v>168</v>
      </c>
      <c r="N632" s="217" t="s">
        <v>168</v>
      </c>
      <c r="O632" s="217" t="s">
        <v>168</v>
      </c>
      <c r="P632" s="217" t="s">
        <v>168</v>
      </c>
      <c r="Q632" s="218"/>
      <c r="R632" s="218"/>
      <c r="S632" s="218"/>
      <c r="T632" s="219"/>
      <c r="U632" s="198"/>
      <c r="V632" s="696"/>
      <c r="W632" s="264" t="s">
        <v>4</v>
      </c>
      <c r="X632" s="21">
        <v>8</v>
      </c>
      <c r="Y632" s="22" t="s">
        <v>80</v>
      </c>
      <c r="Z632" s="24" t="s">
        <v>80</v>
      </c>
      <c r="AA632" s="23" t="s">
        <v>80</v>
      </c>
      <c r="AB632" s="23" t="s">
        <v>80</v>
      </c>
      <c r="AC632" s="23" t="s">
        <v>80</v>
      </c>
      <c r="AD632" s="23" t="s">
        <v>110</v>
      </c>
      <c r="AE632" s="23" t="s">
        <v>110</v>
      </c>
      <c r="AF632" s="23" t="s">
        <v>110</v>
      </c>
      <c r="AG632" s="24"/>
      <c r="AH632" s="24"/>
      <c r="AI632" s="24"/>
      <c r="AJ632" s="25"/>
      <c r="AK632" s="299"/>
      <c r="AL632" s="200"/>
    </row>
    <row r="633" spans="2:38" x14ac:dyDescent="0.4">
      <c r="B633" s="714"/>
      <c r="C633" s="196"/>
      <c r="D633" s="299"/>
      <c r="E633" s="3"/>
      <c r="F633" s="696"/>
      <c r="G633" s="264"/>
      <c r="H633" s="21">
        <v>9</v>
      </c>
      <c r="I633" s="220" t="s">
        <v>36</v>
      </c>
      <c r="J633" s="218" t="s">
        <v>36</v>
      </c>
      <c r="K633" s="218" t="s">
        <v>36</v>
      </c>
      <c r="L633" s="217" t="s">
        <v>168</v>
      </c>
      <c r="M633" s="217" t="s">
        <v>168</v>
      </c>
      <c r="N633" s="217" t="s">
        <v>168</v>
      </c>
      <c r="O633" s="217" t="s">
        <v>168</v>
      </c>
      <c r="P633" s="217" t="s">
        <v>168</v>
      </c>
      <c r="Q633" s="217" t="s">
        <v>168</v>
      </c>
      <c r="R633" s="218"/>
      <c r="S633" s="218"/>
      <c r="T633" s="219"/>
      <c r="U633" s="198"/>
      <c r="V633" s="696"/>
      <c r="W633" s="264"/>
      <c r="X633" s="21">
        <v>9</v>
      </c>
      <c r="Y633" s="22" t="s">
        <v>80</v>
      </c>
      <c r="Z633" s="24" t="s">
        <v>80</v>
      </c>
      <c r="AA633" s="24" t="s">
        <v>80</v>
      </c>
      <c r="AB633" s="23" t="s">
        <v>80</v>
      </c>
      <c r="AC633" s="23" t="s">
        <v>80</v>
      </c>
      <c r="AD633" s="23" t="s">
        <v>80</v>
      </c>
      <c r="AE633" s="23" t="s">
        <v>110</v>
      </c>
      <c r="AF633" s="23" t="s">
        <v>110</v>
      </c>
      <c r="AG633" s="23" t="s">
        <v>110</v>
      </c>
      <c r="AH633" s="24"/>
      <c r="AI633" s="24"/>
      <c r="AJ633" s="25"/>
      <c r="AK633" s="299"/>
      <c r="AL633" s="200"/>
    </row>
    <row r="634" spans="2:38" x14ac:dyDescent="0.4">
      <c r="B634" s="714"/>
      <c r="C634" s="196"/>
      <c r="D634" s="299"/>
      <c r="E634" s="3"/>
      <c r="F634" s="696"/>
      <c r="G634" s="264"/>
      <c r="H634" s="21">
        <v>10</v>
      </c>
      <c r="I634" s="220" t="s">
        <v>36</v>
      </c>
      <c r="J634" s="218" t="s">
        <v>36</v>
      </c>
      <c r="K634" s="218" t="s">
        <v>36</v>
      </c>
      <c r="L634" s="218" t="s">
        <v>36</v>
      </c>
      <c r="M634" s="217" t="s">
        <v>168</v>
      </c>
      <c r="N634" s="217" t="s">
        <v>168</v>
      </c>
      <c r="O634" s="217" t="s">
        <v>168</v>
      </c>
      <c r="P634" s="217" t="s">
        <v>168</v>
      </c>
      <c r="Q634" s="217" t="s">
        <v>168</v>
      </c>
      <c r="R634" s="217" t="s">
        <v>168</v>
      </c>
      <c r="S634" s="218"/>
      <c r="T634" s="219"/>
      <c r="U634" s="198"/>
      <c r="V634" s="696"/>
      <c r="W634" s="264"/>
      <c r="X634" s="21">
        <v>10</v>
      </c>
      <c r="Y634" s="22" t="s">
        <v>80</v>
      </c>
      <c r="Z634" s="24" t="s">
        <v>80</v>
      </c>
      <c r="AA634" s="24" t="s">
        <v>80</v>
      </c>
      <c r="AB634" s="24" t="s">
        <v>80</v>
      </c>
      <c r="AC634" s="23" t="s">
        <v>80</v>
      </c>
      <c r="AD634" s="23" t="s">
        <v>80</v>
      </c>
      <c r="AE634" s="23" t="s">
        <v>80</v>
      </c>
      <c r="AF634" s="23" t="s">
        <v>110</v>
      </c>
      <c r="AG634" s="23" t="s">
        <v>110</v>
      </c>
      <c r="AH634" s="23" t="s">
        <v>110</v>
      </c>
      <c r="AI634" s="24"/>
      <c r="AJ634" s="25"/>
      <c r="AK634" s="299"/>
      <c r="AL634" s="200"/>
    </row>
    <row r="635" spans="2:38" x14ac:dyDescent="0.4">
      <c r="B635" s="714"/>
      <c r="C635" s="196"/>
      <c r="D635" s="299"/>
      <c r="E635" s="3"/>
      <c r="F635" s="696"/>
      <c r="G635" s="264"/>
      <c r="H635" s="21">
        <v>11</v>
      </c>
      <c r="I635" s="220" t="s">
        <v>36</v>
      </c>
      <c r="J635" s="218" t="s">
        <v>36</v>
      </c>
      <c r="K635" s="218" t="s">
        <v>36</v>
      </c>
      <c r="L635" s="218" t="s">
        <v>36</v>
      </c>
      <c r="M635" s="218" t="s">
        <v>36</v>
      </c>
      <c r="N635" s="217" t="s">
        <v>168</v>
      </c>
      <c r="O635" s="217" t="s">
        <v>168</v>
      </c>
      <c r="P635" s="217" t="s">
        <v>168</v>
      </c>
      <c r="Q635" s="217" t="s">
        <v>168</v>
      </c>
      <c r="R635" s="217" t="s">
        <v>168</v>
      </c>
      <c r="S635" s="217" t="s">
        <v>168</v>
      </c>
      <c r="T635" s="219"/>
      <c r="U635" s="198"/>
      <c r="V635" s="696"/>
      <c r="W635" s="264"/>
      <c r="X635" s="21">
        <v>11</v>
      </c>
      <c r="Y635" s="22" t="s">
        <v>80</v>
      </c>
      <c r="Z635" s="24" t="s">
        <v>80</v>
      </c>
      <c r="AA635" s="24" t="s">
        <v>80</v>
      </c>
      <c r="AB635" s="24" t="s">
        <v>80</v>
      </c>
      <c r="AC635" s="24" t="s">
        <v>80</v>
      </c>
      <c r="AD635" s="24" t="s">
        <v>80</v>
      </c>
      <c r="AE635" s="24" t="s">
        <v>80</v>
      </c>
      <c r="AF635" s="24" t="s">
        <v>80</v>
      </c>
      <c r="AG635" s="23" t="s">
        <v>110</v>
      </c>
      <c r="AH635" s="23" t="s">
        <v>110</v>
      </c>
      <c r="AI635" s="23" t="s">
        <v>110</v>
      </c>
      <c r="AJ635" s="25"/>
      <c r="AK635" s="299"/>
      <c r="AL635" s="200"/>
    </row>
    <row r="636" spans="2:38" ht="25.5" thickBot="1" x14ac:dyDescent="0.45">
      <c r="B636" s="714"/>
      <c r="C636" s="196"/>
      <c r="D636" s="299"/>
      <c r="E636" s="3"/>
      <c r="F636" s="696"/>
      <c r="G636" s="266"/>
      <c r="H636" s="15">
        <v>12</v>
      </c>
      <c r="I636" s="221" t="s">
        <v>36</v>
      </c>
      <c r="J636" s="222" t="s">
        <v>36</v>
      </c>
      <c r="K636" s="222" t="s">
        <v>36</v>
      </c>
      <c r="L636" s="222" t="s">
        <v>36</v>
      </c>
      <c r="M636" s="222" t="s">
        <v>36</v>
      </c>
      <c r="N636" s="222" t="s">
        <v>36</v>
      </c>
      <c r="O636" s="223" t="s">
        <v>168</v>
      </c>
      <c r="P636" s="223" t="s">
        <v>168</v>
      </c>
      <c r="Q636" s="223" t="s">
        <v>168</v>
      </c>
      <c r="R636" s="223" t="s">
        <v>168</v>
      </c>
      <c r="S636" s="223" t="s">
        <v>168</v>
      </c>
      <c r="T636" s="224" t="s">
        <v>168</v>
      </c>
      <c r="U636" s="198"/>
      <c r="V636" s="696"/>
      <c r="W636" s="266"/>
      <c r="X636" s="15">
        <v>12</v>
      </c>
      <c r="Y636" s="22" t="s">
        <v>80</v>
      </c>
      <c r="Z636" s="28" t="s">
        <v>80</v>
      </c>
      <c r="AA636" s="28" t="s">
        <v>80</v>
      </c>
      <c r="AB636" s="28" t="s">
        <v>80</v>
      </c>
      <c r="AC636" s="28" t="s">
        <v>80</v>
      </c>
      <c r="AD636" s="28" t="s">
        <v>80</v>
      </c>
      <c r="AE636" s="29" t="s">
        <v>80</v>
      </c>
      <c r="AF636" s="29" t="s">
        <v>80</v>
      </c>
      <c r="AG636" s="29" t="s">
        <v>80</v>
      </c>
      <c r="AH636" s="29" t="s">
        <v>110</v>
      </c>
      <c r="AI636" s="29" t="s">
        <v>110</v>
      </c>
      <c r="AJ636" s="30" t="s">
        <v>110</v>
      </c>
      <c r="AK636" s="299"/>
      <c r="AL636" s="200"/>
    </row>
    <row r="637" spans="2:38" x14ac:dyDescent="0.4">
      <c r="B637" s="714"/>
      <c r="C637" s="196"/>
      <c r="D637" s="299"/>
      <c r="E637" s="3"/>
      <c r="F637" s="696"/>
      <c r="G637" s="267"/>
      <c r="H637" s="70">
        <v>1</v>
      </c>
      <c r="I637" s="225" t="s">
        <v>35</v>
      </c>
      <c r="J637" s="214" t="s">
        <v>36</v>
      </c>
      <c r="K637" s="214" t="s">
        <v>36</v>
      </c>
      <c r="L637" s="214" t="s">
        <v>36</v>
      </c>
      <c r="M637" s="214" t="s">
        <v>36</v>
      </c>
      <c r="N637" s="214" t="s">
        <v>36</v>
      </c>
      <c r="O637" s="214" t="s">
        <v>36</v>
      </c>
      <c r="P637" s="226" t="s">
        <v>168</v>
      </c>
      <c r="Q637" s="226" t="s">
        <v>168</v>
      </c>
      <c r="R637" s="226" t="s">
        <v>168</v>
      </c>
      <c r="S637" s="226" t="s">
        <v>168</v>
      </c>
      <c r="T637" s="227" t="s">
        <v>168</v>
      </c>
      <c r="U637" s="198"/>
      <c r="V637" s="696"/>
      <c r="W637" s="267"/>
      <c r="X637" s="16">
        <v>1</v>
      </c>
      <c r="Y637" s="65" t="s">
        <v>80</v>
      </c>
      <c r="Z637" s="18" t="s">
        <v>80</v>
      </c>
      <c r="AA637" s="18" t="s">
        <v>80</v>
      </c>
      <c r="AB637" s="18" t="s">
        <v>80</v>
      </c>
      <c r="AC637" s="18" t="s">
        <v>80</v>
      </c>
      <c r="AD637" s="18" t="s">
        <v>80</v>
      </c>
      <c r="AE637" s="18" t="s">
        <v>80</v>
      </c>
      <c r="AF637" s="32" t="s">
        <v>80</v>
      </c>
      <c r="AG637" s="32" t="s">
        <v>80</v>
      </c>
      <c r="AH637" s="32" t="s">
        <v>80</v>
      </c>
      <c r="AI637" s="32" t="s">
        <v>110</v>
      </c>
      <c r="AJ637" s="33" t="s">
        <v>110</v>
      </c>
      <c r="AK637" s="299"/>
      <c r="AL637" s="200"/>
    </row>
    <row r="638" spans="2:38" x14ac:dyDescent="0.4">
      <c r="B638" s="714"/>
      <c r="C638" s="196"/>
      <c r="D638" s="299"/>
      <c r="E638" s="3"/>
      <c r="F638" s="696"/>
      <c r="G638" s="263"/>
      <c r="H638" s="21">
        <v>2</v>
      </c>
      <c r="I638" s="220" t="s">
        <v>35</v>
      </c>
      <c r="J638" s="218" t="s">
        <v>35</v>
      </c>
      <c r="K638" s="218" t="s">
        <v>36</v>
      </c>
      <c r="L638" s="218" t="s">
        <v>36</v>
      </c>
      <c r="M638" s="218" t="s">
        <v>36</v>
      </c>
      <c r="N638" s="218" t="s">
        <v>36</v>
      </c>
      <c r="O638" s="218" t="s">
        <v>36</v>
      </c>
      <c r="P638" s="218" t="s">
        <v>36</v>
      </c>
      <c r="Q638" s="217" t="s">
        <v>168</v>
      </c>
      <c r="R638" s="217" t="s">
        <v>168</v>
      </c>
      <c r="S638" s="217" t="s">
        <v>168</v>
      </c>
      <c r="T638" s="228" t="s">
        <v>168</v>
      </c>
      <c r="U638" s="198"/>
      <c r="V638" s="696"/>
      <c r="W638" s="263"/>
      <c r="X638" s="21">
        <v>2</v>
      </c>
      <c r="Y638" s="67" t="s">
        <v>80</v>
      </c>
      <c r="Z638" s="24" t="s">
        <v>80</v>
      </c>
      <c r="AA638" s="24" t="s">
        <v>80</v>
      </c>
      <c r="AB638" s="24" t="s">
        <v>80</v>
      </c>
      <c r="AC638" s="24" t="s">
        <v>80</v>
      </c>
      <c r="AD638" s="24" t="s">
        <v>80</v>
      </c>
      <c r="AE638" s="24" t="s">
        <v>80</v>
      </c>
      <c r="AF638" s="24" t="s">
        <v>80</v>
      </c>
      <c r="AG638" s="24" t="s">
        <v>80</v>
      </c>
      <c r="AH638" s="23" t="s">
        <v>80</v>
      </c>
      <c r="AI638" s="23" t="s">
        <v>80</v>
      </c>
      <c r="AJ638" s="34" t="s">
        <v>110</v>
      </c>
      <c r="AK638" s="299"/>
      <c r="AL638" s="200"/>
    </row>
    <row r="639" spans="2:38" x14ac:dyDescent="0.4">
      <c r="B639" s="714"/>
      <c r="C639" s="196"/>
      <c r="D639" s="299"/>
      <c r="E639" s="3"/>
      <c r="F639" s="696"/>
      <c r="G639" s="263"/>
      <c r="H639" s="21">
        <v>3</v>
      </c>
      <c r="I639" s="220" t="s">
        <v>35</v>
      </c>
      <c r="J639" s="218" t="s">
        <v>35</v>
      </c>
      <c r="K639" s="218" t="s">
        <v>35</v>
      </c>
      <c r="L639" s="218" t="s">
        <v>36</v>
      </c>
      <c r="M639" s="218" t="s">
        <v>36</v>
      </c>
      <c r="N639" s="218" t="s">
        <v>36</v>
      </c>
      <c r="O639" s="218" t="s">
        <v>36</v>
      </c>
      <c r="P639" s="218" t="s">
        <v>36</v>
      </c>
      <c r="Q639" s="218" t="s">
        <v>36</v>
      </c>
      <c r="R639" s="217" t="s">
        <v>168</v>
      </c>
      <c r="S639" s="217" t="s">
        <v>168</v>
      </c>
      <c r="T639" s="228" t="s">
        <v>168</v>
      </c>
      <c r="U639" s="198"/>
      <c r="V639" s="696"/>
      <c r="W639" s="263"/>
      <c r="X639" s="21">
        <v>3</v>
      </c>
      <c r="Y639" s="66" t="s">
        <v>80</v>
      </c>
      <c r="Z639" s="24" t="s">
        <v>80</v>
      </c>
      <c r="AA639" s="24" t="s">
        <v>80</v>
      </c>
      <c r="AB639" s="24" t="s">
        <v>80</v>
      </c>
      <c r="AC639" s="24" t="s">
        <v>80</v>
      </c>
      <c r="AD639" s="24" t="s">
        <v>80</v>
      </c>
      <c r="AE639" s="24" t="s">
        <v>80</v>
      </c>
      <c r="AF639" s="24" t="s">
        <v>80</v>
      </c>
      <c r="AG639" s="24" t="s">
        <v>80</v>
      </c>
      <c r="AH639" s="23" t="s">
        <v>80</v>
      </c>
      <c r="AI639" s="23" t="s">
        <v>80</v>
      </c>
      <c r="AJ639" s="34" t="s">
        <v>80</v>
      </c>
      <c r="AK639" s="299"/>
      <c r="AL639" s="200"/>
    </row>
    <row r="640" spans="2:38" x14ac:dyDescent="0.4">
      <c r="B640" s="714"/>
      <c r="C640" s="196"/>
      <c r="D640" s="299"/>
      <c r="E640" s="3"/>
      <c r="F640" s="696"/>
      <c r="G640" s="264"/>
      <c r="H640" s="21">
        <v>4</v>
      </c>
      <c r="I640" s="220"/>
      <c r="J640" s="218"/>
      <c r="K640" s="218"/>
      <c r="L640" s="218"/>
      <c r="M640" s="218" t="s">
        <v>36</v>
      </c>
      <c r="N640" s="218" t="s">
        <v>36</v>
      </c>
      <c r="O640" s="218" t="s">
        <v>36</v>
      </c>
      <c r="P640" s="218" t="s">
        <v>36</v>
      </c>
      <c r="Q640" s="218" t="s">
        <v>36</v>
      </c>
      <c r="R640" s="218" t="s">
        <v>36</v>
      </c>
      <c r="S640" s="217" t="s">
        <v>168</v>
      </c>
      <c r="T640" s="228" t="s">
        <v>168</v>
      </c>
      <c r="U640" s="198"/>
      <c r="V640" s="696"/>
      <c r="W640" s="264"/>
      <c r="X640" s="21">
        <v>4</v>
      </c>
      <c r="Y640" s="26"/>
      <c r="Z640" s="24"/>
      <c r="AA640" s="24"/>
      <c r="AB640" s="24"/>
      <c r="AC640" s="24" t="s">
        <v>80</v>
      </c>
      <c r="AD640" s="24" t="s">
        <v>80</v>
      </c>
      <c r="AE640" s="24" t="s">
        <v>80</v>
      </c>
      <c r="AF640" s="24" t="s">
        <v>80</v>
      </c>
      <c r="AG640" s="24" t="s">
        <v>80</v>
      </c>
      <c r="AH640" s="24" t="s">
        <v>80</v>
      </c>
      <c r="AI640" s="24" t="s">
        <v>80</v>
      </c>
      <c r="AJ640" s="34" t="s">
        <v>80</v>
      </c>
      <c r="AK640" s="299"/>
      <c r="AL640" s="200"/>
    </row>
    <row r="641" spans="2:38" x14ac:dyDescent="0.4">
      <c r="B641" s="714"/>
      <c r="C641" s="196"/>
      <c r="D641" s="299"/>
      <c r="E641" s="3"/>
      <c r="F641" s="696"/>
      <c r="G641" s="264" t="s">
        <v>37</v>
      </c>
      <c r="H641" s="21">
        <v>5</v>
      </c>
      <c r="I641" s="220"/>
      <c r="J641" s="218"/>
      <c r="K641" s="218"/>
      <c r="L641" s="218"/>
      <c r="M641" s="218" t="s">
        <v>35</v>
      </c>
      <c r="N641" s="218" t="s">
        <v>36</v>
      </c>
      <c r="O641" s="218" t="s">
        <v>36</v>
      </c>
      <c r="P641" s="218" t="s">
        <v>36</v>
      </c>
      <c r="Q641" s="218" t="s">
        <v>36</v>
      </c>
      <c r="R641" s="218" t="s">
        <v>36</v>
      </c>
      <c r="S641" s="218" t="s">
        <v>36</v>
      </c>
      <c r="T641" s="228" t="s">
        <v>168</v>
      </c>
      <c r="U641" s="198"/>
      <c r="V641" s="696"/>
      <c r="W641" s="264" t="s">
        <v>37</v>
      </c>
      <c r="X641" s="21">
        <v>5</v>
      </c>
      <c r="Y641" s="26"/>
      <c r="Z641" s="24"/>
      <c r="AA641" s="24"/>
      <c r="AB641" s="24"/>
      <c r="AC641" s="24" t="s">
        <v>80</v>
      </c>
      <c r="AD641" s="24" t="s">
        <v>80</v>
      </c>
      <c r="AE641" s="24" t="s">
        <v>80</v>
      </c>
      <c r="AF641" s="24" t="s">
        <v>80</v>
      </c>
      <c r="AG641" s="24" t="s">
        <v>80</v>
      </c>
      <c r="AH641" s="24" t="s">
        <v>80</v>
      </c>
      <c r="AI641" s="24" t="s">
        <v>80</v>
      </c>
      <c r="AJ641" s="25" t="s">
        <v>80</v>
      </c>
      <c r="AK641" s="299"/>
      <c r="AL641" s="200"/>
    </row>
    <row r="642" spans="2:38" x14ac:dyDescent="0.4">
      <c r="B642" s="714"/>
      <c r="C642" s="196"/>
      <c r="D642" s="299"/>
      <c r="E642" s="3"/>
      <c r="F642" s="696"/>
      <c r="G642" s="264" t="str">
        <f>IF(G631="-","-",G631+1)</f>
        <v>-</v>
      </c>
      <c r="H642" s="21">
        <v>6</v>
      </c>
      <c r="I642" s="220"/>
      <c r="J642" s="218"/>
      <c r="K642" s="218"/>
      <c r="L642" s="218"/>
      <c r="M642" s="218" t="s">
        <v>35</v>
      </c>
      <c r="N642" s="218" t="s">
        <v>35</v>
      </c>
      <c r="O642" s="218" t="s">
        <v>36</v>
      </c>
      <c r="P642" s="218" t="s">
        <v>36</v>
      </c>
      <c r="Q642" s="218" t="s">
        <v>36</v>
      </c>
      <c r="R642" s="218" t="s">
        <v>36</v>
      </c>
      <c r="S642" s="218" t="s">
        <v>36</v>
      </c>
      <c r="T642" s="294" t="s">
        <v>36</v>
      </c>
      <c r="U642" s="198"/>
      <c r="V642" s="696"/>
      <c r="W642" s="264" t="str">
        <f>IF(W631="-","-",W631+1)</f>
        <v>-</v>
      </c>
      <c r="X642" s="21">
        <v>6</v>
      </c>
      <c r="Y642" s="26"/>
      <c r="Z642" s="24"/>
      <c r="AA642" s="24"/>
      <c r="AB642" s="24"/>
      <c r="AC642" s="24" t="s">
        <v>80</v>
      </c>
      <c r="AD642" s="24" t="s">
        <v>80</v>
      </c>
      <c r="AE642" s="24" t="s">
        <v>80</v>
      </c>
      <c r="AF642" s="24" t="s">
        <v>80</v>
      </c>
      <c r="AG642" s="24" t="s">
        <v>80</v>
      </c>
      <c r="AH642" s="24" t="s">
        <v>80</v>
      </c>
      <c r="AI642" s="24" t="s">
        <v>80</v>
      </c>
      <c r="AJ642" s="25" t="s">
        <v>80</v>
      </c>
      <c r="AK642" s="299"/>
      <c r="AL642" s="200"/>
    </row>
    <row r="643" spans="2:38" x14ac:dyDescent="0.4">
      <c r="B643" s="714"/>
      <c r="C643" s="196"/>
      <c r="D643" s="299"/>
      <c r="E643" s="3"/>
      <c r="F643" s="696"/>
      <c r="G643" s="264" t="s">
        <v>4</v>
      </c>
      <c r="H643" s="21">
        <v>7</v>
      </c>
      <c r="I643" s="220"/>
      <c r="J643" s="218"/>
      <c r="K643" s="218"/>
      <c r="L643" s="218"/>
      <c r="M643" s="218" t="s">
        <v>35</v>
      </c>
      <c r="N643" s="218" t="s">
        <v>35</v>
      </c>
      <c r="O643" s="218" t="s">
        <v>35</v>
      </c>
      <c r="P643" s="218" t="s">
        <v>36</v>
      </c>
      <c r="Q643" s="218" t="s">
        <v>36</v>
      </c>
      <c r="R643" s="218" t="s">
        <v>36</v>
      </c>
      <c r="S643" s="218" t="s">
        <v>36</v>
      </c>
      <c r="T643" s="219" t="s">
        <v>36</v>
      </c>
      <c r="U643" s="198"/>
      <c r="V643" s="696"/>
      <c r="W643" s="264" t="s">
        <v>4</v>
      </c>
      <c r="X643" s="21">
        <v>7</v>
      </c>
      <c r="Y643" s="26"/>
      <c r="Z643" s="24"/>
      <c r="AA643" s="24"/>
      <c r="AB643" s="24"/>
      <c r="AC643" s="24" t="s">
        <v>80</v>
      </c>
      <c r="AD643" s="24" t="s">
        <v>80</v>
      </c>
      <c r="AE643" s="24" t="s">
        <v>80</v>
      </c>
      <c r="AF643" s="24" t="s">
        <v>80</v>
      </c>
      <c r="AG643" s="24" t="s">
        <v>80</v>
      </c>
      <c r="AH643" s="24" t="s">
        <v>80</v>
      </c>
      <c r="AI643" s="24" t="s">
        <v>80</v>
      </c>
      <c r="AJ643" s="25" t="s">
        <v>80</v>
      </c>
      <c r="AK643" s="299"/>
      <c r="AL643" s="200"/>
    </row>
    <row r="644" spans="2:38" x14ac:dyDescent="0.4">
      <c r="B644" s="714"/>
      <c r="C644" s="196"/>
      <c r="D644" s="299"/>
      <c r="E644" s="3"/>
      <c r="F644" s="696"/>
      <c r="G644" s="264"/>
      <c r="H644" s="21">
        <v>8</v>
      </c>
      <c r="I644" s="220"/>
      <c r="J644" s="218"/>
      <c r="K644" s="218"/>
      <c r="L644" s="218"/>
      <c r="M644" s="218" t="s">
        <v>35</v>
      </c>
      <c r="N644" s="218" t="s">
        <v>35</v>
      </c>
      <c r="O644" s="218" t="s">
        <v>35</v>
      </c>
      <c r="P644" s="218" t="s">
        <v>35</v>
      </c>
      <c r="Q644" s="218" t="s">
        <v>36</v>
      </c>
      <c r="R644" s="218" t="s">
        <v>36</v>
      </c>
      <c r="S644" s="218" t="s">
        <v>36</v>
      </c>
      <c r="T644" s="219" t="s">
        <v>36</v>
      </c>
      <c r="U644" s="198"/>
      <c r="V644" s="696"/>
      <c r="W644" s="264"/>
      <c r="X644" s="21">
        <v>8</v>
      </c>
      <c r="Y644" s="26"/>
      <c r="Z644" s="24"/>
      <c r="AA644" s="24"/>
      <c r="AB644" s="24"/>
      <c r="AC644" s="24" t="s">
        <v>80</v>
      </c>
      <c r="AD644" s="24" t="s">
        <v>80</v>
      </c>
      <c r="AE644" s="24" t="s">
        <v>80</v>
      </c>
      <c r="AF644" s="24" t="s">
        <v>80</v>
      </c>
      <c r="AG644" s="24" t="s">
        <v>80</v>
      </c>
      <c r="AH644" s="24" t="s">
        <v>80</v>
      </c>
      <c r="AI644" s="24" t="s">
        <v>80</v>
      </c>
      <c r="AJ644" s="25" t="s">
        <v>80</v>
      </c>
      <c r="AK644" s="299"/>
      <c r="AL644" s="200"/>
    </row>
    <row r="645" spans="2:38" x14ac:dyDescent="0.4">
      <c r="B645" s="714"/>
      <c r="C645" s="196"/>
      <c r="D645" s="299"/>
      <c r="E645" s="3"/>
      <c r="F645" s="696"/>
      <c r="G645" s="264"/>
      <c r="H645" s="21">
        <v>9</v>
      </c>
      <c r="I645" s="220"/>
      <c r="J645" s="218"/>
      <c r="K645" s="218"/>
      <c r="L645" s="218"/>
      <c r="M645" s="218" t="s">
        <v>35</v>
      </c>
      <c r="N645" s="218" t="s">
        <v>35</v>
      </c>
      <c r="O645" s="218" t="s">
        <v>35</v>
      </c>
      <c r="P645" s="218" t="s">
        <v>35</v>
      </c>
      <c r="Q645" s="218" t="s">
        <v>35</v>
      </c>
      <c r="R645" s="218" t="s">
        <v>36</v>
      </c>
      <c r="S645" s="218" t="s">
        <v>36</v>
      </c>
      <c r="T645" s="219" t="s">
        <v>36</v>
      </c>
      <c r="U645" s="198"/>
      <c r="V645" s="696"/>
      <c r="W645" s="264"/>
      <c r="X645" s="21">
        <v>9</v>
      </c>
      <c r="Y645" s="26"/>
      <c r="Z645" s="24"/>
      <c r="AA645" s="24"/>
      <c r="AB645" s="24"/>
      <c r="AC645" s="24" t="s">
        <v>80</v>
      </c>
      <c r="AD645" s="24" t="s">
        <v>80</v>
      </c>
      <c r="AE645" s="24" t="s">
        <v>80</v>
      </c>
      <c r="AF645" s="24" t="s">
        <v>80</v>
      </c>
      <c r="AG645" s="24" t="s">
        <v>80</v>
      </c>
      <c r="AH645" s="24" t="s">
        <v>80</v>
      </c>
      <c r="AI645" s="24" t="s">
        <v>80</v>
      </c>
      <c r="AJ645" s="25" t="s">
        <v>80</v>
      </c>
      <c r="AK645" s="299"/>
      <c r="AL645" s="200"/>
    </row>
    <row r="646" spans="2:38" x14ac:dyDescent="0.4">
      <c r="B646" s="714"/>
      <c r="C646" s="196"/>
      <c r="D646" s="299"/>
      <c r="E646" s="3"/>
      <c r="F646" s="696"/>
      <c r="G646" s="264"/>
      <c r="H646" s="21">
        <v>10</v>
      </c>
      <c r="I646" s="220"/>
      <c r="J646" s="218"/>
      <c r="K646" s="218"/>
      <c r="L646" s="218"/>
      <c r="M646" s="218" t="s">
        <v>35</v>
      </c>
      <c r="N646" s="218" t="s">
        <v>35</v>
      </c>
      <c r="O646" s="218" t="s">
        <v>35</v>
      </c>
      <c r="P646" s="218" t="s">
        <v>35</v>
      </c>
      <c r="Q646" s="218" t="s">
        <v>35</v>
      </c>
      <c r="R646" s="218" t="s">
        <v>35</v>
      </c>
      <c r="S646" s="218" t="s">
        <v>36</v>
      </c>
      <c r="T646" s="219" t="s">
        <v>36</v>
      </c>
      <c r="U646" s="198"/>
      <c r="V646" s="696"/>
      <c r="W646" s="264"/>
      <c r="X646" s="21">
        <v>10</v>
      </c>
      <c r="Y646" s="26"/>
      <c r="Z646" s="24"/>
      <c r="AA646" s="24"/>
      <c r="AB646" s="24"/>
      <c r="AC646" s="24" t="s">
        <v>80</v>
      </c>
      <c r="AD646" s="24" t="s">
        <v>80</v>
      </c>
      <c r="AE646" s="24" t="s">
        <v>80</v>
      </c>
      <c r="AF646" s="24" t="s">
        <v>80</v>
      </c>
      <c r="AG646" s="24" t="s">
        <v>80</v>
      </c>
      <c r="AH646" s="24" t="s">
        <v>80</v>
      </c>
      <c r="AI646" s="24" t="s">
        <v>80</v>
      </c>
      <c r="AJ646" s="25" t="s">
        <v>80</v>
      </c>
      <c r="AK646" s="299"/>
      <c r="AL646" s="200"/>
    </row>
    <row r="647" spans="2:38" x14ac:dyDescent="0.4">
      <c r="B647" s="714"/>
      <c r="C647" s="196"/>
      <c r="D647" s="299"/>
      <c r="E647" s="3"/>
      <c r="F647" s="696"/>
      <c r="G647" s="264"/>
      <c r="H647" s="21">
        <v>11</v>
      </c>
      <c r="I647" s="220"/>
      <c r="J647" s="218"/>
      <c r="K647" s="218"/>
      <c r="L647" s="218"/>
      <c r="M647" s="218" t="s">
        <v>35</v>
      </c>
      <c r="N647" s="218" t="s">
        <v>35</v>
      </c>
      <c r="O647" s="218" t="s">
        <v>35</v>
      </c>
      <c r="P647" s="218" t="s">
        <v>35</v>
      </c>
      <c r="Q647" s="218" t="s">
        <v>35</v>
      </c>
      <c r="R647" s="218" t="s">
        <v>35</v>
      </c>
      <c r="S647" s="218" t="s">
        <v>35</v>
      </c>
      <c r="T647" s="219" t="s">
        <v>36</v>
      </c>
      <c r="U647" s="198"/>
      <c r="V647" s="696"/>
      <c r="W647" s="264"/>
      <c r="X647" s="21">
        <v>11</v>
      </c>
      <c r="Y647" s="26"/>
      <c r="Z647" s="24"/>
      <c r="AA647" s="24"/>
      <c r="AB647" s="24"/>
      <c r="AC647" s="24" t="s">
        <v>80</v>
      </c>
      <c r="AD647" s="24" t="s">
        <v>80</v>
      </c>
      <c r="AE647" s="24" t="s">
        <v>80</v>
      </c>
      <c r="AF647" s="24" t="s">
        <v>80</v>
      </c>
      <c r="AG647" s="24" t="s">
        <v>80</v>
      </c>
      <c r="AH647" s="24" t="s">
        <v>80</v>
      </c>
      <c r="AI647" s="24" t="s">
        <v>80</v>
      </c>
      <c r="AJ647" s="25" t="s">
        <v>80</v>
      </c>
      <c r="AK647" s="299"/>
      <c r="AL647" s="200"/>
    </row>
    <row r="648" spans="2:38" ht="25.5" thickBot="1" x14ac:dyDescent="0.45">
      <c r="B648" s="714"/>
      <c r="C648" s="196"/>
      <c r="D648" s="299"/>
      <c r="E648" s="3"/>
      <c r="F648" s="696"/>
      <c r="G648" s="266"/>
      <c r="H648" s="15">
        <v>12</v>
      </c>
      <c r="I648" s="221"/>
      <c r="J648" s="222"/>
      <c r="K648" s="222"/>
      <c r="L648" s="222"/>
      <c r="M648" s="222" t="s">
        <v>35</v>
      </c>
      <c r="N648" s="222" t="s">
        <v>35</v>
      </c>
      <c r="O648" s="222" t="s">
        <v>35</v>
      </c>
      <c r="P648" s="222" t="s">
        <v>35</v>
      </c>
      <c r="Q648" s="222" t="s">
        <v>35</v>
      </c>
      <c r="R648" s="222" t="s">
        <v>35</v>
      </c>
      <c r="S648" s="222" t="s">
        <v>35</v>
      </c>
      <c r="T648" s="229" t="s">
        <v>35</v>
      </c>
      <c r="U648" s="198"/>
      <c r="V648" s="696"/>
      <c r="W648" s="266"/>
      <c r="X648" s="15">
        <v>12</v>
      </c>
      <c r="Y648" s="27"/>
      <c r="Z648" s="28"/>
      <c r="AA648" s="28"/>
      <c r="AB648" s="28"/>
      <c r="AC648" s="28" t="s">
        <v>80</v>
      </c>
      <c r="AD648" s="28" t="s">
        <v>80</v>
      </c>
      <c r="AE648" s="28" t="s">
        <v>80</v>
      </c>
      <c r="AF648" s="28" t="s">
        <v>80</v>
      </c>
      <c r="AG648" s="28" t="s">
        <v>80</v>
      </c>
      <c r="AH648" s="28" t="s">
        <v>80</v>
      </c>
      <c r="AI648" s="28" t="s">
        <v>80</v>
      </c>
      <c r="AJ648" s="35" t="s">
        <v>80</v>
      </c>
      <c r="AK648" s="299"/>
      <c r="AL648" s="200"/>
    </row>
    <row r="649" spans="2:38" x14ac:dyDescent="0.4">
      <c r="B649" s="714"/>
      <c r="C649" s="196"/>
      <c r="D649" s="299"/>
      <c r="E649" s="3"/>
      <c r="F649" s="696"/>
      <c r="G649" s="267" t="s">
        <v>37</v>
      </c>
      <c r="H649" s="16">
        <v>1</v>
      </c>
      <c r="I649" s="225"/>
      <c r="J649" s="214"/>
      <c r="K649" s="214"/>
      <c r="L649" s="214"/>
      <c r="M649" s="214" t="s">
        <v>35</v>
      </c>
      <c r="N649" s="214" t="s">
        <v>35</v>
      </c>
      <c r="O649" s="214" t="s">
        <v>35</v>
      </c>
      <c r="P649" s="214" t="s">
        <v>35</v>
      </c>
      <c r="Q649" s="214" t="s">
        <v>35</v>
      </c>
      <c r="R649" s="214" t="s">
        <v>35</v>
      </c>
      <c r="S649" s="214" t="s">
        <v>35</v>
      </c>
      <c r="T649" s="215" t="s">
        <v>35</v>
      </c>
      <c r="U649" s="198"/>
      <c r="V649" s="696"/>
      <c r="W649" s="267" t="s">
        <v>37</v>
      </c>
      <c r="X649" s="16">
        <v>1</v>
      </c>
      <c r="Y649" s="31"/>
      <c r="Z649" s="18"/>
      <c r="AA649" s="18"/>
      <c r="AB649" s="18"/>
      <c r="AC649" s="18" t="s">
        <v>80</v>
      </c>
      <c r="AD649" s="18" t="s">
        <v>80</v>
      </c>
      <c r="AE649" s="18" t="s">
        <v>80</v>
      </c>
      <c r="AF649" s="18" t="s">
        <v>80</v>
      </c>
      <c r="AG649" s="18" t="s">
        <v>80</v>
      </c>
      <c r="AH649" s="18" t="s">
        <v>80</v>
      </c>
      <c r="AI649" s="18" t="s">
        <v>80</v>
      </c>
      <c r="AJ649" s="19" t="s">
        <v>80</v>
      </c>
      <c r="AK649" s="299"/>
      <c r="AL649" s="200"/>
    </row>
    <row r="650" spans="2:38" x14ac:dyDescent="0.4">
      <c r="B650" s="714"/>
      <c r="C650" s="196"/>
      <c r="D650" s="299"/>
      <c r="E650" s="3"/>
      <c r="F650" s="696"/>
      <c r="G650" s="264" t="str">
        <f>IF(G642="-","-",G642+1)</f>
        <v>-</v>
      </c>
      <c r="H650" s="21">
        <v>2</v>
      </c>
      <c r="I650" s="220"/>
      <c r="J650" s="218"/>
      <c r="K650" s="218"/>
      <c r="L650" s="218"/>
      <c r="M650" s="218" t="s">
        <v>35</v>
      </c>
      <c r="N650" s="218" t="s">
        <v>35</v>
      </c>
      <c r="O650" s="218" t="s">
        <v>35</v>
      </c>
      <c r="P650" s="218" t="s">
        <v>35</v>
      </c>
      <c r="Q650" s="218" t="s">
        <v>35</v>
      </c>
      <c r="R650" s="218" t="s">
        <v>35</v>
      </c>
      <c r="S650" s="218" t="s">
        <v>35</v>
      </c>
      <c r="T650" s="219" t="s">
        <v>35</v>
      </c>
      <c r="U650" s="198"/>
      <c r="V650" s="696"/>
      <c r="W650" s="264" t="str">
        <f>IF(W642="-","-",W642+1)</f>
        <v>-</v>
      </c>
      <c r="X650" s="21">
        <v>2</v>
      </c>
      <c r="Y650" s="26"/>
      <c r="Z650" s="24"/>
      <c r="AA650" s="24"/>
      <c r="AB650" s="24"/>
      <c r="AC650" s="24" t="s">
        <v>80</v>
      </c>
      <c r="AD650" s="24" t="s">
        <v>80</v>
      </c>
      <c r="AE650" s="24" t="s">
        <v>80</v>
      </c>
      <c r="AF650" s="24" t="s">
        <v>80</v>
      </c>
      <c r="AG650" s="24" t="s">
        <v>80</v>
      </c>
      <c r="AH650" s="24" t="s">
        <v>80</v>
      </c>
      <c r="AI650" s="24" t="s">
        <v>80</v>
      </c>
      <c r="AJ650" s="25" t="s">
        <v>80</v>
      </c>
      <c r="AK650" s="299"/>
      <c r="AL650" s="200"/>
    </row>
    <row r="651" spans="2:38" ht="25.5" thickBot="1" x14ac:dyDescent="0.45">
      <c r="B651" s="715"/>
      <c r="C651" s="202"/>
      <c r="D651" s="302"/>
      <c r="E651" s="4"/>
      <c r="F651" s="697"/>
      <c r="G651" s="266" t="s">
        <v>4</v>
      </c>
      <c r="H651" s="15">
        <v>3</v>
      </c>
      <c r="I651" s="221"/>
      <c r="J651" s="222"/>
      <c r="K651" s="222"/>
      <c r="L651" s="222"/>
      <c r="M651" s="222" t="s">
        <v>35</v>
      </c>
      <c r="N651" s="222" t="s">
        <v>35</v>
      </c>
      <c r="O651" s="222" t="s">
        <v>35</v>
      </c>
      <c r="P651" s="222" t="s">
        <v>35</v>
      </c>
      <c r="Q651" s="222" t="s">
        <v>35</v>
      </c>
      <c r="R651" s="222" t="s">
        <v>35</v>
      </c>
      <c r="S651" s="222" t="s">
        <v>35</v>
      </c>
      <c r="T651" s="229" t="s">
        <v>35</v>
      </c>
      <c r="U651" s="203"/>
      <c r="V651" s="697"/>
      <c r="W651" s="266" t="s">
        <v>4</v>
      </c>
      <c r="X651" s="15">
        <v>3</v>
      </c>
      <c r="Y651" s="27"/>
      <c r="Z651" s="28"/>
      <c r="AA651" s="28"/>
      <c r="AB651" s="28"/>
      <c r="AC651" s="28" t="s">
        <v>80</v>
      </c>
      <c r="AD651" s="28" t="s">
        <v>80</v>
      </c>
      <c r="AE651" s="28" t="s">
        <v>80</v>
      </c>
      <c r="AF651" s="28" t="s">
        <v>80</v>
      </c>
      <c r="AG651" s="28" t="s">
        <v>80</v>
      </c>
      <c r="AH651" s="28" t="s">
        <v>80</v>
      </c>
      <c r="AI651" s="28" t="s">
        <v>80</v>
      </c>
      <c r="AJ651" s="35" t="s">
        <v>80</v>
      </c>
      <c r="AK651" s="302"/>
      <c r="AL651" s="204"/>
    </row>
    <row r="652" spans="2:38" ht="25.5" thickBot="1" x14ac:dyDescent="0.45"/>
    <row r="653" spans="2:38" ht="19.5" thickBot="1" x14ac:dyDescent="0.45">
      <c r="B653" s="713" t="s">
        <v>219</v>
      </c>
      <c r="C653" s="193"/>
      <c r="D653" s="212" t="s">
        <v>160</v>
      </c>
      <c r="E653" s="208"/>
      <c r="F653" s="208"/>
      <c r="G653" s="208"/>
      <c r="H653" s="208"/>
      <c r="I653" s="208"/>
      <c r="J653" s="208"/>
      <c r="K653" s="208"/>
      <c r="L653" s="208"/>
      <c r="M653" s="208"/>
      <c r="N653" s="208"/>
      <c r="O653" s="208"/>
      <c r="P653" s="208"/>
      <c r="Q653" s="208"/>
      <c r="R653" s="208"/>
      <c r="S653" s="208"/>
      <c r="T653" s="208"/>
      <c r="U653" s="208"/>
      <c r="V653" s="208"/>
      <c r="W653" s="208"/>
      <c r="X653" s="208"/>
      <c r="Y653" s="208"/>
      <c r="Z653" s="208"/>
      <c r="AA653" s="208"/>
      <c r="AB653" s="208"/>
      <c r="AC653" s="208"/>
      <c r="AD653" s="194"/>
      <c r="AE653" s="194"/>
      <c r="AF653" s="194"/>
      <c r="AG653" s="194"/>
      <c r="AH653" s="194"/>
      <c r="AI653" s="194"/>
      <c r="AJ653" s="194"/>
      <c r="AK653" s="305"/>
      <c r="AL653" s="195"/>
    </row>
    <row r="654" spans="2:38" ht="25.5" thickBot="1" x14ac:dyDescent="0.45">
      <c r="B654" s="714"/>
      <c r="C654" s="196"/>
      <c r="D654" s="297"/>
      <c r="E654" s="197"/>
      <c r="F654" s="701" t="s">
        <v>169</v>
      </c>
      <c r="G654" s="702"/>
      <c r="H654" s="702"/>
      <c r="I654" s="702"/>
      <c r="J654" s="702"/>
      <c r="K654" s="702"/>
      <c r="L654" s="716"/>
      <c r="M654" s="76" t="s">
        <v>37</v>
      </c>
      <c r="N654" s="75"/>
      <c r="O654" s="77" t="s">
        <v>4</v>
      </c>
      <c r="P654" s="75"/>
      <c r="Q654" s="78" t="s">
        <v>39</v>
      </c>
      <c r="R654" s="3"/>
      <c r="S654" s="3"/>
      <c r="T654" s="3"/>
      <c r="U654" s="198"/>
      <c r="V654" s="698" t="s">
        <v>113</v>
      </c>
      <c r="W654" s="699"/>
      <c r="X654" s="699"/>
      <c r="Y654" s="699"/>
      <c r="Z654" s="699"/>
      <c r="AA654" s="700"/>
      <c r="AB654" s="76" t="s">
        <v>37</v>
      </c>
      <c r="AC654" s="75"/>
      <c r="AD654" s="77" t="s">
        <v>4</v>
      </c>
      <c r="AE654" s="75"/>
      <c r="AF654" s="78" t="s">
        <v>39</v>
      </c>
      <c r="AG654" s="3"/>
      <c r="AH654" s="3"/>
      <c r="AI654" s="3"/>
      <c r="AJ654" s="198"/>
      <c r="AK654" s="306"/>
      <c r="AL654" s="199"/>
    </row>
    <row r="655" spans="2:38" ht="25.5" thickBot="1" x14ac:dyDescent="0.45">
      <c r="B655" s="714"/>
      <c r="C655" s="196"/>
      <c r="D655" s="298" t="str">
        <f>IF(D654="","",INDEX('※削除不可（９データ）'!$B$3:$B$37,MATCH(D654,'※削除不可（９データ）'!$A$3:$A$37,1)))</f>
        <v/>
      </c>
      <c r="E655" s="197"/>
      <c r="F655" s="701" t="s">
        <v>197</v>
      </c>
      <c r="G655" s="702"/>
      <c r="H655" s="702"/>
      <c r="I655" s="702"/>
      <c r="J655" s="702"/>
      <c r="K655" s="702"/>
      <c r="L655" s="703"/>
      <c r="M655" s="75"/>
      <c r="N655" s="275" t="s">
        <v>112</v>
      </c>
      <c r="O655" s="710" t="str">
        <f>IF(M655="","-",IF(M655=D658,"〇","増加"))</f>
        <v>-</v>
      </c>
      <c r="P655" s="711"/>
      <c r="Q655" s="712"/>
      <c r="R655" s="3"/>
      <c r="S655" s="3"/>
      <c r="T655" s="3"/>
      <c r="U655" s="198"/>
      <c r="V655" s="698" t="s">
        <v>200</v>
      </c>
      <c r="W655" s="699"/>
      <c r="X655" s="699"/>
      <c r="Y655" s="699"/>
      <c r="Z655" s="699"/>
      <c r="AA655" s="700"/>
      <c r="AB655" s="75"/>
      <c r="AC655" s="275" t="s">
        <v>112</v>
      </c>
      <c r="AD655" s="710" t="str">
        <f>IF(AB655="","-",IF(AB655=D658,"〇","×"))</f>
        <v>-</v>
      </c>
      <c r="AE655" s="711"/>
      <c r="AF655" s="712"/>
      <c r="AG655" s="3"/>
      <c r="AH655" s="3"/>
      <c r="AI655" s="3"/>
      <c r="AJ655" s="198"/>
      <c r="AK655" s="306"/>
      <c r="AL655" s="199"/>
    </row>
    <row r="656" spans="2:38" ht="25.5" thickBot="1" x14ac:dyDescent="0.45">
      <c r="B656" s="714"/>
      <c r="C656" s="196"/>
      <c r="D656" s="299"/>
      <c r="E656" s="3"/>
      <c r="F656" s="81"/>
      <c r="G656" s="81"/>
      <c r="H656" s="3"/>
      <c r="I656" s="3"/>
      <c r="J656" s="3"/>
      <c r="K656" s="3"/>
      <c r="L656" s="3"/>
      <c r="M656" s="3"/>
      <c r="N656" s="3"/>
      <c r="O656" s="3"/>
      <c r="P656" s="3"/>
      <c r="Q656" s="3"/>
      <c r="R656" s="3"/>
      <c r="S656" s="3"/>
      <c r="T656" s="3"/>
      <c r="U656" s="3"/>
      <c r="V656" s="81"/>
      <c r="W656" s="81"/>
      <c r="X656" s="3"/>
      <c r="Y656" s="3"/>
      <c r="Z656" s="3"/>
      <c r="AA656" s="3"/>
      <c r="AB656" s="3"/>
      <c r="AC656" s="3"/>
      <c r="AD656" s="3"/>
      <c r="AE656" s="3"/>
      <c r="AF656" s="3"/>
      <c r="AG656" s="3"/>
      <c r="AH656" s="3"/>
      <c r="AI656" s="3"/>
      <c r="AJ656" s="3"/>
      <c r="AK656" s="299"/>
      <c r="AL656" s="200"/>
    </row>
    <row r="657" spans="2:38" x14ac:dyDescent="0.4">
      <c r="B657" s="714"/>
      <c r="C657" s="196"/>
      <c r="D657" s="300" t="s">
        <v>105</v>
      </c>
      <c r="E657" s="3"/>
      <c r="F657" s="704"/>
      <c r="G657" s="705"/>
      <c r="H657" s="706"/>
      <c r="I657" s="71" t="s">
        <v>3</v>
      </c>
      <c r="J657" s="72" t="str">
        <f>IF($N654="","-",$N654)</f>
        <v>-</v>
      </c>
      <c r="K657" s="71" t="s">
        <v>4</v>
      </c>
      <c r="L657" s="692" t="s">
        <v>111</v>
      </c>
      <c r="M657" s="692"/>
      <c r="N657" s="692"/>
      <c r="O657" s="692"/>
      <c r="P657" s="692"/>
      <c r="Q657" s="692"/>
      <c r="R657" s="692"/>
      <c r="S657" s="692"/>
      <c r="T657" s="693"/>
      <c r="U657" s="198"/>
      <c r="V657" s="704"/>
      <c r="W657" s="705"/>
      <c r="X657" s="706"/>
      <c r="Y657" s="71" t="s">
        <v>3</v>
      </c>
      <c r="Z657" s="72" t="str">
        <f>IF($AC654="","-",$AC654)</f>
        <v>-</v>
      </c>
      <c r="AA657" s="71" t="s">
        <v>4</v>
      </c>
      <c r="AB657" s="692" t="s">
        <v>79</v>
      </c>
      <c r="AC657" s="692"/>
      <c r="AD657" s="692"/>
      <c r="AE657" s="692"/>
      <c r="AF657" s="692"/>
      <c r="AG657" s="692"/>
      <c r="AH657" s="692"/>
      <c r="AI657" s="692"/>
      <c r="AJ657" s="693"/>
      <c r="AK657" s="299"/>
      <c r="AL657" s="200"/>
    </row>
    <row r="658" spans="2:38" ht="30" thickBot="1" x14ac:dyDescent="0.45">
      <c r="B658" s="714"/>
      <c r="C658" s="196"/>
      <c r="D658" s="301" t="str">
        <f>IF(D654="","",INDEX('※削除不可（９データ）'!$C$3:$C$37,MATCH(D654,'※削除不可（９データ）'!$A$3:$A$31,1)))</f>
        <v/>
      </c>
      <c r="E658" s="3"/>
      <c r="F658" s="694"/>
      <c r="G658" s="695"/>
      <c r="H658" s="86" t="s">
        <v>38</v>
      </c>
      <c r="I658" s="82">
        <v>1</v>
      </c>
      <c r="J658" s="83">
        <v>2</v>
      </c>
      <c r="K658" s="84">
        <v>3</v>
      </c>
      <c r="L658" s="84">
        <v>4</v>
      </c>
      <c r="M658" s="84">
        <v>5</v>
      </c>
      <c r="N658" s="84">
        <v>6</v>
      </c>
      <c r="O658" s="84">
        <v>7</v>
      </c>
      <c r="P658" s="84">
        <v>8</v>
      </c>
      <c r="Q658" s="84">
        <v>9</v>
      </c>
      <c r="R658" s="84">
        <v>10</v>
      </c>
      <c r="S658" s="84">
        <v>11</v>
      </c>
      <c r="T658" s="85">
        <v>12</v>
      </c>
      <c r="U658" s="201"/>
      <c r="V658" s="694"/>
      <c r="W658" s="695"/>
      <c r="X658" s="86" t="s">
        <v>38</v>
      </c>
      <c r="Y658" s="82">
        <v>1</v>
      </c>
      <c r="Z658" s="83">
        <v>2</v>
      </c>
      <c r="AA658" s="84">
        <v>3</v>
      </c>
      <c r="AB658" s="84">
        <v>4</v>
      </c>
      <c r="AC658" s="84">
        <v>5</v>
      </c>
      <c r="AD658" s="84">
        <v>6</v>
      </c>
      <c r="AE658" s="84">
        <v>7</v>
      </c>
      <c r="AF658" s="84">
        <v>8</v>
      </c>
      <c r="AG658" s="84">
        <v>9</v>
      </c>
      <c r="AH658" s="84">
        <v>10</v>
      </c>
      <c r="AI658" s="84">
        <v>11</v>
      </c>
      <c r="AJ658" s="85">
        <v>12</v>
      </c>
      <c r="AK658" s="299"/>
      <c r="AL658" s="200"/>
    </row>
    <row r="659" spans="2:38" x14ac:dyDescent="0.4">
      <c r="B659" s="714"/>
      <c r="C659" s="196"/>
      <c r="D659" s="299"/>
      <c r="E659" s="3"/>
      <c r="F659" s="696" t="s">
        <v>115</v>
      </c>
      <c r="G659" s="262"/>
      <c r="H659" s="16">
        <v>1</v>
      </c>
      <c r="I659" s="213" t="s">
        <v>61</v>
      </c>
      <c r="J659" s="214"/>
      <c r="K659" s="214"/>
      <c r="L659" s="214"/>
      <c r="M659" s="214"/>
      <c r="N659" s="214"/>
      <c r="O659" s="214"/>
      <c r="P659" s="214"/>
      <c r="Q659" s="214"/>
      <c r="R659" s="214"/>
      <c r="S659" s="214"/>
      <c r="T659" s="215"/>
      <c r="U659" s="198"/>
      <c r="V659" s="696" t="s">
        <v>115</v>
      </c>
      <c r="W659" s="262"/>
      <c r="X659" s="16">
        <v>1</v>
      </c>
      <c r="Y659" s="17" t="s">
        <v>60</v>
      </c>
      <c r="Z659" s="18"/>
      <c r="AA659" s="18"/>
      <c r="AB659" s="18"/>
      <c r="AC659" s="18"/>
      <c r="AD659" s="18"/>
      <c r="AE659" s="18"/>
      <c r="AF659" s="18"/>
      <c r="AG659" s="18"/>
      <c r="AH659" s="18"/>
      <c r="AI659" s="18"/>
      <c r="AJ659" s="19"/>
      <c r="AK659" s="299"/>
      <c r="AL659" s="175"/>
    </row>
    <row r="660" spans="2:38" x14ac:dyDescent="0.4">
      <c r="B660" s="714"/>
      <c r="C660" s="196"/>
      <c r="D660" s="299"/>
      <c r="E660" s="3"/>
      <c r="F660" s="696"/>
      <c r="G660" s="263"/>
      <c r="H660" s="21">
        <v>2</v>
      </c>
      <c r="I660" s="216" t="s">
        <v>61</v>
      </c>
      <c r="J660" s="216" t="s">
        <v>61</v>
      </c>
      <c r="K660" s="218"/>
      <c r="L660" s="218"/>
      <c r="M660" s="218"/>
      <c r="N660" s="218"/>
      <c r="O660" s="218"/>
      <c r="P660" s="218"/>
      <c r="Q660" s="218"/>
      <c r="R660" s="218"/>
      <c r="S660" s="218"/>
      <c r="T660" s="219"/>
      <c r="U660" s="198"/>
      <c r="V660" s="696"/>
      <c r="W660" s="263"/>
      <c r="X660" s="21">
        <v>2</v>
      </c>
      <c r="Y660" s="22" t="s">
        <v>110</v>
      </c>
      <c r="Z660" s="23" t="s">
        <v>110</v>
      </c>
      <c r="AA660" s="24"/>
      <c r="AB660" s="24"/>
      <c r="AC660" s="24"/>
      <c r="AD660" s="24"/>
      <c r="AE660" s="24"/>
      <c r="AF660" s="24"/>
      <c r="AG660" s="24"/>
      <c r="AH660" s="24"/>
      <c r="AI660" s="24"/>
      <c r="AJ660" s="25"/>
      <c r="AK660" s="299"/>
      <c r="AL660" s="200"/>
    </row>
    <row r="661" spans="2:38" x14ac:dyDescent="0.4">
      <c r="B661" s="714"/>
      <c r="C661" s="196"/>
      <c r="D661" s="299"/>
      <c r="E661" s="3"/>
      <c r="F661" s="696"/>
      <c r="G661" s="263"/>
      <c r="H661" s="21">
        <v>3</v>
      </c>
      <c r="I661" s="216" t="s">
        <v>61</v>
      </c>
      <c r="J661" s="216" t="s">
        <v>61</v>
      </c>
      <c r="K661" s="217" t="s">
        <v>168</v>
      </c>
      <c r="L661" s="218"/>
      <c r="M661" s="218"/>
      <c r="N661" s="218"/>
      <c r="O661" s="218"/>
      <c r="P661" s="218"/>
      <c r="Q661" s="218"/>
      <c r="R661" s="218"/>
      <c r="S661" s="218"/>
      <c r="T661" s="219"/>
      <c r="U661" s="198"/>
      <c r="V661" s="696"/>
      <c r="W661" s="263"/>
      <c r="X661" s="21">
        <v>3</v>
      </c>
      <c r="Y661" s="22" t="s">
        <v>110</v>
      </c>
      <c r="Z661" s="23" t="s">
        <v>110</v>
      </c>
      <c r="AA661" s="23" t="s">
        <v>110</v>
      </c>
      <c r="AB661" s="24"/>
      <c r="AC661" s="24"/>
      <c r="AD661" s="24"/>
      <c r="AE661" s="24"/>
      <c r="AF661" s="24"/>
      <c r="AG661" s="24"/>
      <c r="AH661" s="24"/>
      <c r="AI661" s="24"/>
      <c r="AJ661" s="25"/>
      <c r="AK661" s="299"/>
      <c r="AL661" s="200"/>
    </row>
    <row r="662" spans="2:38" x14ac:dyDescent="0.4">
      <c r="B662" s="714"/>
      <c r="C662" s="196"/>
      <c r="D662" s="299"/>
      <c r="E662" s="3"/>
      <c r="F662" s="696"/>
      <c r="G662" s="264"/>
      <c r="H662" s="21">
        <v>4</v>
      </c>
      <c r="I662" s="216" t="s">
        <v>61</v>
      </c>
      <c r="J662" s="216" t="s">
        <v>61</v>
      </c>
      <c r="K662" s="217" t="s">
        <v>168</v>
      </c>
      <c r="L662" s="217" t="s">
        <v>168</v>
      </c>
      <c r="M662" s="218"/>
      <c r="N662" s="218"/>
      <c r="O662" s="218"/>
      <c r="P662" s="218"/>
      <c r="Q662" s="218"/>
      <c r="R662" s="218"/>
      <c r="S662" s="218"/>
      <c r="T662" s="219"/>
      <c r="U662" s="198"/>
      <c r="V662" s="696"/>
      <c r="W662" s="264"/>
      <c r="X662" s="21">
        <v>4</v>
      </c>
      <c r="Y662" s="22" t="s">
        <v>80</v>
      </c>
      <c r="Z662" s="23" t="s">
        <v>110</v>
      </c>
      <c r="AA662" s="23" t="s">
        <v>110</v>
      </c>
      <c r="AB662" s="23" t="s">
        <v>110</v>
      </c>
      <c r="AC662" s="24"/>
      <c r="AD662" s="24"/>
      <c r="AE662" s="24"/>
      <c r="AF662" s="24"/>
      <c r="AG662" s="24"/>
      <c r="AH662" s="24"/>
      <c r="AI662" s="24"/>
      <c r="AJ662" s="25"/>
      <c r="AK662" s="299"/>
      <c r="AL662" s="200"/>
    </row>
    <row r="663" spans="2:38" x14ac:dyDescent="0.4">
      <c r="B663" s="714"/>
      <c r="C663" s="196"/>
      <c r="D663" s="299"/>
      <c r="E663" s="3"/>
      <c r="F663" s="696"/>
      <c r="G663" s="264"/>
      <c r="H663" s="21">
        <v>5</v>
      </c>
      <c r="I663" s="216" t="s">
        <v>61</v>
      </c>
      <c r="J663" s="216" t="s">
        <v>61</v>
      </c>
      <c r="K663" s="217" t="s">
        <v>168</v>
      </c>
      <c r="L663" s="217" t="s">
        <v>168</v>
      </c>
      <c r="M663" s="217" t="s">
        <v>168</v>
      </c>
      <c r="N663" s="218"/>
      <c r="O663" s="218"/>
      <c r="P663" s="218"/>
      <c r="Q663" s="218"/>
      <c r="R663" s="218"/>
      <c r="S663" s="218"/>
      <c r="T663" s="219"/>
      <c r="U663" s="198"/>
      <c r="V663" s="696"/>
      <c r="W663" s="264"/>
      <c r="X663" s="21">
        <v>5</v>
      </c>
      <c r="Y663" s="22" t="s">
        <v>80</v>
      </c>
      <c r="Z663" s="23" t="s">
        <v>80</v>
      </c>
      <c r="AA663" s="23" t="s">
        <v>110</v>
      </c>
      <c r="AB663" s="23" t="s">
        <v>110</v>
      </c>
      <c r="AC663" s="23" t="s">
        <v>110</v>
      </c>
      <c r="AD663" s="24"/>
      <c r="AF663" s="24"/>
      <c r="AG663" s="24"/>
      <c r="AH663" s="24"/>
      <c r="AI663" s="24"/>
      <c r="AJ663" s="25"/>
      <c r="AK663" s="299"/>
      <c r="AL663" s="200"/>
    </row>
    <row r="664" spans="2:38" x14ac:dyDescent="0.4">
      <c r="B664" s="714"/>
      <c r="C664" s="196"/>
      <c r="D664" s="299"/>
      <c r="E664" s="3"/>
      <c r="F664" s="696"/>
      <c r="G664" s="264" t="s">
        <v>37</v>
      </c>
      <c r="H664" s="21">
        <v>6</v>
      </c>
      <c r="I664" s="216" t="s">
        <v>61</v>
      </c>
      <c r="J664" s="216" t="s">
        <v>61</v>
      </c>
      <c r="K664" s="217" t="s">
        <v>168</v>
      </c>
      <c r="L664" s="217" t="s">
        <v>168</v>
      </c>
      <c r="M664" s="217" t="s">
        <v>168</v>
      </c>
      <c r="N664" s="217" t="s">
        <v>168</v>
      </c>
      <c r="O664" s="218"/>
      <c r="P664" s="218"/>
      <c r="Q664" s="218"/>
      <c r="R664" s="218"/>
      <c r="S664" s="218"/>
      <c r="T664" s="219"/>
      <c r="U664" s="198"/>
      <c r="V664" s="696"/>
      <c r="W664" s="264" t="s">
        <v>37</v>
      </c>
      <c r="X664" s="21">
        <v>6</v>
      </c>
      <c r="Y664" s="22" t="s">
        <v>80</v>
      </c>
      <c r="Z664" s="23" t="s">
        <v>80</v>
      </c>
      <c r="AA664" s="23" t="s">
        <v>80</v>
      </c>
      <c r="AB664" s="23" t="s">
        <v>110</v>
      </c>
      <c r="AC664" s="23" t="s">
        <v>110</v>
      </c>
      <c r="AD664" s="23" t="s">
        <v>110</v>
      </c>
      <c r="AE664" s="24"/>
      <c r="AF664" s="24"/>
      <c r="AG664" s="24"/>
      <c r="AH664" s="24"/>
      <c r="AI664" s="24"/>
      <c r="AJ664" s="25"/>
      <c r="AK664" s="299"/>
      <c r="AL664" s="200"/>
    </row>
    <row r="665" spans="2:38" x14ac:dyDescent="0.4">
      <c r="B665" s="714"/>
      <c r="C665" s="196"/>
      <c r="D665" s="299"/>
      <c r="E665" s="3"/>
      <c r="F665" s="696"/>
      <c r="G665" s="265" t="str">
        <f>J657</f>
        <v>-</v>
      </c>
      <c r="H665" s="21">
        <v>7</v>
      </c>
      <c r="I665" s="220" t="s">
        <v>36</v>
      </c>
      <c r="J665" s="216" t="s">
        <v>61</v>
      </c>
      <c r="K665" s="217" t="s">
        <v>168</v>
      </c>
      <c r="L665" s="217" t="s">
        <v>168</v>
      </c>
      <c r="M665" s="217" t="s">
        <v>168</v>
      </c>
      <c r="N665" s="217" t="s">
        <v>168</v>
      </c>
      <c r="O665" s="217" t="s">
        <v>168</v>
      </c>
      <c r="P665" s="218"/>
      <c r="Q665" s="218"/>
      <c r="R665" s="218"/>
      <c r="S665" s="218"/>
      <c r="T665" s="219"/>
      <c r="U665" s="198"/>
      <c r="V665" s="696"/>
      <c r="W665" s="265" t="str">
        <f>Z657</f>
        <v>-</v>
      </c>
      <c r="X665" s="21">
        <v>7</v>
      </c>
      <c r="Y665" s="22" t="s">
        <v>80</v>
      </c>
      <c r="Z665" s="23" t="s">
        <v>80</v>
      </c>
      <c r="AA665" s="23" t="s">
        <v>80</v>
      </c>
      <c r="AB665" s="23" t="s">
        <v>80</v>
      </c>
      <c r="AC665" s="23" t="s">
        <v>110</v>
      </c>
      <c r="AD665" s="23" t="s">
        <v>110</v>
      </c>
      <c r="AE665" s="23" t="s">
        <v>110</v>
      </c>
      <c r="AF665" s="24"/>
      <c r="AG665" s="24"/>
      <c r="AH665" s="24"/>
      <c r="AI665" s="24"/>
      <c r="AJ665" s="25"/>
      <c r="AK665" s="299"/>
      <c r="AL665" s="200"/>
    </row>
    <row r="666" spans="2:38" x14ac:dyDescent="0.4">
      <c r="B666" s="714"/>
      <c r="C666" s="196"/>
      <c r="D666" s="299"/>
      <c r="E666" s="3"/>
      <c r="F666" s="696"/>
      <c r="G666" s="264" t="s">
        <v>4</v>
      </c>
      <c r="H666" s="21">
        <v>8</v>
      </c>
      <c r="I666" s="220" t="s">
        <v>36</v>
      </c>
      <c r="J666" s="218" t="s">
        <v>36</v>
      </c>
      <c r="K666" s="217" t="s">
        <v>168</v>
      </c>
      <c r="L666" s="217" t="s">
        <v>168</v>
      </c>
      <c r="M666" s="217" t="s">
        <v>168</v>
      </c>
      <c r="N666" s="217" t="s">
        <v>168</v>
      </c>
      <c r="O666" s="217" t="s">
        <v>168</v>
      </c>
      <c r="P666" s="217" t="s">
        <v>168</v>
      </c>
      <c r="Q666" s="218"/>
      <c r="R666" s="218"/>
      <c r="S666" s="218"/>
      <c r="T666" s="219"/>
      <c r="U666" s="198"/>
      <c r="V666" s="696"/>
      <c r="W666" s="264" t="s">
        <v>4</v>
      </c>
      <c r="X666" s="21">
        <v>8</v>
      </c>
      <c r="Y666" s="22" t="s">
        <v>80</v>
      </c>
      <c r="Z666" s="24" t="s">
        <v>80</v>
      </c>
      <c r="AA666" s="23" t="s">
        <v>80</v>
      </c>
      <c r="AB666" s="23" t="s">
        <v>80</v>
      </c>
      <c r="AC666" s="23" t="s">
        <v>80</v>
      </c>
      <c r="AD666" s="23" t="s">
        <v>110</v>
      </c>
      <c r="AE666" s="23" t="s">
        <v>110</v>
      </c>
      <c r="AF666" s="23" t="s">
        <v>110</v>
      </c>
      <c r="AG666" s="24"/>
      <c r="AH666" s="24"/>
      <c r="AI666" s="24"/>
      <c r="AJ666" s="25"/>
      <c r="AK666" s="299"/>
      <c r="AL666" s="200"/>
    </row>
    <row r="667" spans="2:38" x14ac:dyDescent="0.4">
      <c r="B667" s="714"/>
      <c r="C667" s="196"/>
      <c r="D667" s="299"/>
      <c r="E667" s="3"/>
      <c r="F667" s="696"/>
      <c r="G667" s="264"/>
      <c r="H667" s="21">
        <v>9</v>
      </c>
      <c r="I667" s="220" t="s">
        <v>36</v>
      </c>
      <c r="J667" s="218" t="s">
        <v>36</v>
      </c>
      <c r="K667" s="218" t="s">
        <v>36</v>
      </c>
      <c r="L667" s="217" t="s">
        <v>168</v>
      </c>
      <c r="M667" s="217" t="s">
        <v>168</v>
      </c>
      <c r="N667" s="217" t="s">
        <v>168</v>
      </c>
      <c r="O667" s="217" t="s">
        <v>168</v>
      </c>
      <c r="P667" s="217" t="s">
        <v>168</v>
      </c>
      <c r="Q667" s="217" t="s">
        <v>168</v>
      </c>
      <c r="R667" s="218"/>
      <c r="S667" s="218"/>
      <c r="T667" s="219"/>
      <c r="U667" s="198"/>
      <c r="V667" s="696"/>
      <c r="W667" s="264"/>
      <c r="X667" s="21">
        <v>9</v>
      </c>
      <c r="Y667" s="22" t="s">
        <v>80</v>
      </c>
      <c r="Z667" s="24" t="s">
        <v>80</v>
      </c>
      <c r="AA667" s="24" t="s">
        <v>80</v>
      </c>
      <c r="AB667" s="23" t="s">
        <v>80</v>
      </c>
      <c r="AC667" s="23" t="s">
        <v>80</v>
      </c>
      <c r="AD667" s="23" t="s">
        <v>80</v>
      </c>
      <c r="AE667" s="23" t="s">
        <v>110</v>
      </c>
      <c r="AF667" s="23" t="s">
        <v>110</v>
      </c>
      <c r="AG667" s="23" t="s">
        <v>110</v>
      </c>
      <c r="AH667" s="24"/>
      <c r="AI667" s="24"/>
      <c r="AJ667" s="25"/>
      <c r="AK667" s="299"/>
      <c r="AL667" s="200"/>
    </row>
    <row r="668" spans="2:38" x14ac:dyDescent="0.4">
      <c r="B668" s="714"/>
      <c r="C668" s="196"/>
      <c r="D668" s="299"/>
      <c r="E668" s="3"/>
      <c r="F668" s="696"/>
      <c r="G668" s="264"/>
      <c r="H668" s="21">
        <v>10</v>
      </c>
      <c r="I668" s="220" t="s">
        <v>36</v>
      </c>
      <c r="J668" s="218" t="s">
        <v>36</v>
      </c>
      <c r="K668" s="218" t="s">
        <v>36</v>
      </c>
      <c r="L668" s="218" t="s">
        <v>36</v>
      </c>
      <c r="M668" s="217" t="s">
        <v>168</v>
      </c>
      <c r="N668" s="217" t="s">
        <v>168</v>
      </c>
      <c r="O668" s="217" t="s">
        <v>168</v>
      </c>
      <c r="P668" s="217" t="s">
        <v>168</v>
      </c>
      <c r="Q668" s="217" t="s">
        <v>168</v>
      </c>
      <c r="R668" s="217" t="s">
        <v>168</v>
      </c>
      <c r="S668" s="218"/>
      <c r="T668" s="219"/>
      <c r="U668" s="198"/>
      <c r="V668" s="696"/>
      <c r="W668" s="264"/>
      <c r="X668" s="21">
        <v>10</v>
      </c>
      <c r="Y668" s="22" t="s">
        <v>80</v>
      </c>
      <c r="Z668" s="24" t="s">
        <v>80</v>
      </c>
      <c r="AA668" s="24" t="s">
        <v>80</v>
      </c>
      <c r="AB668" s="24" t="s">
        <v>80</v>
      </c>
      <c r="AC668" s="23" t="s">
        <v>80</v>
      </c>
      <c r="AD668" s="23" t="s">
        <v>80</v>
      </c>
      <c r="AE668" s="23" t="s">
        <v>80</v>
      </c>
      <c r="AF668" s="23" t="s">
        <v>110</v>
      </c>
      <c r="AG668" s="23" t="s">
        <v>110</v>
      </c>
      <c r="AH668" s="23" t="s">
        <v>110</v>
      </c>
      <c r="AI668" s="24"/>
      <c r="AJ668" s="25"/>
      <c r="AK668" s="299"/>
      <c r="AL668" s="200"/>
    </row>
    <row r="669" spans="2:38" x14ac:dyDescent="0.4">
      <c r="B669" s="714"/>
      <c r="C669" s="196"/>
      <c r="D669" s="299"/>
      <c r="E669" s="3"/>
      <c r="F669" s="696"/>
      <c r="G669" s="264"/>
      <c r="H669" s="21">
        <v>11</v>
      </c>
      <c r="I669" s="220" t="s">
        <v>36</v>
      </c>
      <c r="J669" s="218" t="s">
        <v>36</v>
      </c>
      <c r="K669" s="218" t="s">
        <v>36</v>
      </c>
      <c r="L669" s="218" t="s">
        <v>36</v>
      </c>
      <c r="M669" s="218" t="s">
        <v>36</v>
      </c>
      <c r="N669" s="217" t="s">
        <v>168</v>
      </c>
      <c r="O669" s="217" t="s">
        <v>168</v>
      </c>
      <c r="P669" s="217" t="s">
        <v>168</v>
      </c>
      <c r="Q669" s="217" t="s">
        <v>168</v>
      </c>
      <c r="R669" s="217" t="s">
        <v>168</v>
      </c>
      <c r="S669" s="217" t="s">
        <v>168</v>
      </c>
      <c r="T669" s="219"/>
      <c r="U669" s="198"/>
      <c r="V669" s="696"/>
      <c r="W669" s="264"/>
      <c r="X669" s="21">
        <v>11</v>
      </c>
      <c r="Y669" s="22" t="s">
        <v>80</v>
      </c>
      <c r="Z669" s="24" t="s">
        <v>80</v>
      </c>
      <c r="AA669" s="24" t="s">
        <v>80</v>
      </c>
      <c r="AB669" s="24" t="s">
        <v>80</v>
      </c>
      <c r="AC669" s="24" t="s">
        <v>80</v>
      </c>
      <c r="AD669" s="24" t="s">
        <v>80</v>
      </c>
      <c r="AE669" s="24" t="s">
        <v>80</v>
      </c>
      <c r="AF669" s="24" t="s">
        <v>80</v>
      </c>
      <c r="AG669" s="23" t="s">
        <v>110</v>
      </c>
      <c r="AH669" s="23" t="s">
        <v>110</v>
      </c>
      <c r="AI669" s="23" t="s">
        <v>110</v>
      </c>
      <c r="AJ669" s="25"/>
      <c r="AK669" s="299"/>
      <c r="AL669" s="200"/>
    </row>
    <row r="670" spans="2:38" ht="25.5" thickBot="1" x14ac:dyDescent="0.45">
      <c r="B670" s="714"/>
      <c r="C670" s="196"/>
      <c r="D670" s="299"/>
      <c r="E670" s="3"/>
      <c r="F670" s="696"/>
      <c r="G670" s="266"/>
      <c r="H670" s="15">
        <v>12</v>
      </c>
      <c r="I670" s="221" t="s">
        <v>36</v>
      </c>
      <c r="J670" s="222" t="s">
        <v>36</v>
      </c>
      <c r="K670" s="222" t="s">
        <v>36</v>
      </c>
      <c r="L670" s="222" t="s">
        <v>36</v>
      </c>
      <c r="M670" s="222" t="s">
        <v>36</v>
      </c>
      <c r="N670" s="222" t="s">
        <v>36</v>
      </c>
      <c r="O670" s="223" t="s">
        <v>168</v>
      </c>
      <c r="P670" s="223" t="s">
        <v>168</v>
      </c>
      <c r="Q670" s="223" t="s">
        <v>168</v>
      </c>
      <c r="R670" s="223" t="s">
        <v>168</v>
      </c>
      <c r="S670" s="223" t="s">
        <v>168</v>
      </c>
      <c r="T670" s="224" t="s">
        <v>168</v>
      </c>
      <c r="U670" s="198"/>
      <c r="V670" s="696"/>
      <c r="W670" s="266"/>
      <c r="X670" s="15">
        <v>12</v>
      </c>
      <c r="Y670" s="22" t="s">
        <v>80</v>
      </c>
      <c r="Z670" s="28" t="s">
        <v>80</v>
      </c>
      <c r="AA670" s="28" t="s">
        <v>80</v>
      </c>
      <c r="AB670" s="28" t="s">
        <v>80</v>
      </c>
      <c r="AC670" s="28" t="s">
        <v>80</v>
      </c>
      <c r="AD670" s="28" t="s">
        <v>80</v>
      </c>
      <c r="AE670" s="29" t="s">
        <v>80</v>
      </c>
      <c r="AF670" s="29" t="s">
        <v>80</v>
      </c>
      <c r="AG670" s="29" t="s">
        <v>80</v>
      </c>
      <c r="AH670" s="29" t="s">
        <v>110</v>
      </c>
      <c r="AI670" s="29" t="s">
        <v>110</v>
      </c>
      <c r="AJ670" s="30" t="s">
        <v>110</v>
      </c>
      <c r="AK670" s="299"/>
      <c r="AL670" s="200"/>
    </row>
    <row r="671" spans="2:38" x14ac:dyDescent="0.4">
      <c r="B671" s="714"/>
      <c r="C671" s="196"/>
      <c r="D671" s="299"/>
      <c r="E671" s="3"/>
      <c r="F671" s="696"/>
      <c r="G671" s="267"/>
      <c r="H671" s="70">
        <v>1</v>
      </c>
      <c r="I671" s="225" t="s">
        <v>35</v>
      </c>
      <c r="J671" s="214" t="s">
        <v>36</v>
      </c>
      <c r="K671" s="214" t="s">
        <v>36</v>
      </c>
      <c r="L671" s="214" t="s">
        <v>36</v>
      </c>
      <c r="M671" s="214" t="s">
        <v>36</v>
      </c>
      <c r="N671" s="214" t="s">
        <v>36</v>
      </c>
      <c r="O671" s="214" t="s">
        <v>36</v>
      </c>
      <c r="P671" s="226" t="s">
        <v>168</v>
      </c>
      <c r="Q671" s="226" t="s">
        <v>168</v>
      </c>
      <c r="R671" s="226" t="s">
        <v>168</v>
      </c>
      <c r="S671" s="226" t="s">
        <v>168</v>
      </c>
      <c r="T671" s="227" t="s">
        <v>168</v>
      </c>
      <c r="U671" s="198"/>
      <c r="V671" s="696"/>
      <c r="W671" s="267"/>
      <c r="X671" s="16">
        <v>1</v>
      </c>
      <c r="Y671" s="65" t="s">
        <v>80</v>
      </c>
      <c r="Z671" s="18" t="s">
        <v>80</v>
      </c>
      <c r="AA671" s="18" t="s">
        <v>80</v>
      </c>
      <c r="AB671" s="18" t="s">
        <v>80</v>
      </c>
      <c r="AC671" s="18" t="s">
        <v>80</v>
      </c>
      <c r="AD671" s="18" t="s">
        <v>80</v>
      </c>
      <c r="AE671" s="18" t="s">
        <v>80</v>
      </c>
      <c r="AF671" s="32" t="s">
        <v>80</v>
      </c>
      <c r="AG671" s="32" t="s">
        <v>80</v>
      </c>
      <c r="AH671" s="32" t="s">
        <v>80</v>
      </c>
      <c r="AI671" s="32" t="s">
        <v>110</v>
      </c>
      <c r="AJ671" s="33" t="s">
        <v>110</v>
      </c>
      <c r="AK671" s="299"/>
      <c r="AL671" s="200"/>
    </row>
    <row r="672" spans="2:38" x14ac:dyDescent="0.4">
      <c r="B672" s="714"/>
      <c r="C672" s="196"/>
      <c r="D672" s="299"/>
      <c r="E672" s="3"/>
      <c r="F672" s="696"/>
      <c r="G672" s="263"/>
      <c r="H672" s="21">
        <v>2</v>
      </c>
      <c r="I672" s="220" t="s">
        <v>35</v>
      </c>
      <c r="J672" s="218" t="s">
        <v>35</v>
      </c>
      <c r="K672" s="218" t="s">
        <v>36</v>
      </c>
      <c r="L672" s="218" t="s">
        <v>36</v>
      </c>
      <c r="M672" s="218" t="s">
        <v>36</v>
      </c>
      <c r="N672" s="218" t="s">
        <v>36</v>
      </c>
      <c r="O672" s="218" t="s">
        <v>36</v>
      </c>
      <c r="P672" s="218" t="s">
        <v>36</v>
      </c>
      <c r="Q672" s="217" t="s">
        <v>168</v>
      </c>
      <c r="R672" s="217" t="s">
        <v>168</v>
      </c>
      <c r="S672" s="217" t="s">
        <v>168</v>
      </c>
      <c r="T672" s="228" t="s">
        <v>168</v>
      </c>
      <c r="U672" s="198"/>
      <c r="V672" s="696"/>
      <c r="W672" s="263"/>
      <c r="X672" s="21">
        <v>2</v>
      </c>
      <c r="Y672" s="67" t="s">
        <v>80</v>
      </c>
      <c r="Z672" s="24" t="s">
        <v>80</v>
      </c>
      <c r="AA672" s="24" t="s">
        <v>80</v>
      </c>
      <c r="AB672" s="24" t="s">
        <v>80</v>
      </c>
      <c r="AC672" s="24" t="s">
        <v>80</v>
      </c>
      <c r="AD672" s="24" t="s">
        <v>80</v>
      </c>
      <c r="AE672" s="24" t="s">
        <v>80</v>
      </c>
      <c r="AF672" s="24" t="s">
        <v>80</v>
      </c>
      <c r="AG672" s="24" t="s">
        <v>80</v>
      </c>
      <c r="AH672" s="23" t="s">
        <v>80</v>
      </c>
      <c r="AI672" s="23" t="s">
        <v>80</v>
      </c>
      <c r="AJ672" s="34" t="s">
        <v>110</v>
      </c>
      <c r="AK672" s="299"/>
      <c r="AL672" s="200"/>
    </row>
    <row r="673" spans="2:38" x14ac:dyDescent="0.4">
      <c r="B673" s="714"/>
      <c r="C673" s="196"/>
      <c r="D673" s="299"/>
      <c r="E673" s="3"/>
      <c r="F673" s="696"/>
      <c r="G673" s="263"/>
      <c r="H673" s="21">
        <v>3</v>
      </c>
      <c r="I673" s="220" t="s">
        <v>35</v>
      </c>
      <c r="J673" s="218" t="s">
        <v>35</v>
      </c>
      <c r="K673" s="218" t="s">
        <v>35</v>
      </c>
      <c r="L673" s="218" t="s">
        <v>36</v>
      </c>
      <c r="M673" s="218" t="s">
        <v>36</v>
      </c>
      <c r="N673" s="218" t="s">
        <v>36</v>
      </c>
      <c r="O673" s="218" t="s">
        <v>36</v>
      </c>
      <c r="P673" s="218" t="s">
        <v>36</v>
      </c>
      <c r="Q673" s="218" t="s">
        <v>36</v>
      </c>
      <c r="R673" s="217" t="s">
        <v>168</v>
      </c>
      <c r="S673" s="217" t="s">
        <v>168</v>
      </c>
      <c r="T673" s="228" t="s">
        <v>168</v>
      </c>
      <c r="U673" s="198"/>
      <c r="V673" s="696"/>
      <c r="W673" s="263"/>
      <c r="X673" s="21">
        <v>3</v>
      </c>
      <c r="Y673" s="66" t="s">
        <v>80</v>
      </c>
      <c r="Z673" s="24" t="s">
        <v>80</v>
      </c>
      <c r="AA673" s="24" t="s">
        <v>80</v>
      </c>
      <c r="AB673" s="24" t="s">
        <v>80</v>
      </c>
      <c r="AC673" s="24" t="s">
        <v>80</v>
      </c>
      <c r="AD673" s="24" t="s">
        <v>80</v>
      </c>
      <c r="AE673" s="24" t="s">
        <v>80</v>
      </c>
      <c r="AF673" s="24" t="s">
        <v>80</v>
      </c>
      <c r="AG673" s="24" t="s">
        <v>80</v>
      </c>
      <c r="AH673" s="23" t="s">
        <v>80</v>
      </c>
      <c r="AI673" s="23" t="s">
        <v>80</v>
      </c>
      <c r="AJ673" s="34" t="s">
        <v>80</v>
      </c>
      <c r="AK673" s="299"/>
      <c r="AL673" s="200"/>
    </row>
    <row r="674" spans="2:38" x14ac:dyDescent="0.4">
      <c r="B674" s="714"/>
      <c r="C674" s="196"/>
      <c r="D674" s="299"/>
      <c r="E674" s="3"/>
      <c r="F674" s="696"/>
      <c r="G674" s="264"/>
      <c r="H674" s="21">
        <v>4</v>
      </c>
      <c r="I674" s="220"/>
      <c r="J674" s="218"/>
      <c r="K674" s="218"/>
      <c r="L674" s="218"/>
      <c r="M674" s="218" t="s">
        <v>36</v>
      </c>
      <c r="N674" s="218" t="s">
        <v>36</v>
      </c>
      <c r="O674" s="218" t="s">
        <v>36</v>
      </c>
      <c r="P674" s="218" t="s">
        <v>36</v>
      </c>
      <c r="Q674" s="218" t="s">
        <v>36</v>
      </c>
      <c r="R674" s="218" t="s">
        <v>36</v>
      </c>
      <c r="S674" s="217" t="s">
        <v>168</v>
      </c>
      <c r="T674" s="228" t="s">
        <v>168</v>
      </c>
      <c r="U674" s="198"/>
      <c r="V674" s="696"/>
      <c r="W674" s="264"/>
      <c r="X674" s="21">
        <v>4</v>
      </c>
      <c r="Y674" s="26"/>
      <c r="Z674" s="24"/>
      <c r="AA674" s="24"/>
      <c r="AB674" s="24"/>
      <c r="AC674" s="24" t="s">
        <v>80</v>
      </c>
      <c r="AD674" s="24" t="s">
        <v>80</v>
      </c>
      <c r="AE674" s="24" t="s">
        <v>80</v>
      </c>
      <c r="AF674" s="24" t="s">
        <v>80</v>
      </c>
      <c r="AG674" s="24" t="s">
        <v>80</v>
      </c>
      <c r="AH674" s="24" t="s">
        <v>80</v>
      </c>
      <c r="AI674" s="24" t="s">
        <v>80</v>
      </c>
      <c r="AJ674" s="34" t="s">
        <v>80</v>
      </c>
      <c r="AK674" s="299"/>
      <c r="AL674" s="200"/>
    </row>
    <row r="675" spans="2:38" x14ac:dyDescent="0.4">
      <c r="B675" s="714"/>
      <c r="C675" s="196"/>
      <c r="D675" s="299"/>
      <c r="E675" s="3"/>
      <c r="F675" s="696"/>
      <c r="G675" s="264" t="s">
        <v>37</v>
      </c>
      <c r="H675" s="21">
        <v>5</v>
      </c>
      <c r="I675" s="220"/>
      <c r="J675" s="218"/>
      <c r="K675" s="218"/>
      <c r="L675" s="218"/>
      <c r="M675" s="218" t="s">
        <v>35</v>
      </c>
      <c r="N675" s="218" t="s">
        <v>36</v>
      </c>
      <c r="O675" s="218" t="s">
        <v>36</v>
      </c>
      <c r="P675" s="218" t="s">
        <v>36</v>
      </c>
      <c r="Q675" s="218" t="s">
        <v>36</v>
      </c>
      <c r="R675" s="218" t="s">
        <v>36</v>
      </c>
      <c r="S675" s="218" t="s">
        <v>36</v>
      </c>
      <c r="T675" s="228" t="s">
        <v>168</v>
      </c>
      <c r="U675" s="198"/>
      <c r="V675" s="696"/>
      <c r="W675" s="264" t="s">
        <v>37</v>
      </c>
      <c r="X675" s="21">
        <v>5</v>
      </c>
      <c r="Y675" s="26"/>
      <c r="Z675" s="24"/>
      <c r="AA675" s="24"/>
      <c r="AB675" s="24"/>
      <c r="AC675" s="24" t="s">
        <v>80</v>
      </c>
      <c r="AD675" s="24" t="s">
        <v>80</v>
      </c>
      <c r="AE675" s="24" t="s">
        <v>80</v>
      </c>
      <c r="AF675" s="24" t="s">
        <v>80</v>
      </c>
      <c r="AG675" s="24" t="s">
        <v>80</v>
      </c>
      <c r="AH675" s="24" t="s">
        <v>80</v>
      </c>
      <c r="AI675" s="24" t="s">
        <v>80</v>
      </c>
      <c r="AJ675" s="25" t="s">
        <v>80</v>
      </c>
      <c r="AK675" s="299"/>
      <c r="AL675" s="200"/>
    </row>
    <row r="676" spans="2:38" x14ac:dyDescent="0.4">
      <c r="B676" s="714"/>
      <c r="C676" s="196"/>
      <c r="D676" s="299"/>
      <c r="E676" s="3"/>
      <c r="F676" s="696"/>
      <c r="G676" s="264" t="str">
        <f>IF(G665="-","-",G665+1)</f>
        <v>-</v>
      </c>
      <c r="H676" s="21">
        <v>6</v>
      </c>
      <c r="I676" s="220"/>
      <c r="J676" s="218"/>
      <c r="K676" s="218"/>
      <c r="L676" s="218"/>
      <c r="M676" s="218" t="s">
        <v>35</v>
      </c>
      <c r="N676" s="218" t="s">
        <v>35</v>
      </c>
      <c r="O676" s="218" t="s">
        <v>36</v>
      </c>
      <c r="P676" s="218" t="s">
        <v>36</v>
      </c>
      <c r="Q676" s="218" t="s">
        <v>36</v>
      </c>
      <c r="R676" s="218" t="s">
        <v>36</v>
      </c>
      <c r="S676" s="218" t="s">
        <v>36</v>
      </c>
      <c r="T676" s="294" t="s">
        <v>36</v>
      </c>
      <c r="U676" s="198"/>
      <c r="V676" s="696"/>
      <c r="W676" s="264" t="str">
        <f>IF(W665="-","-",W665+1)</f>
        <v>-</v>
      </c>
      <c r="X676" s="21">
        <v>6</v>
      </c>
      <c r="Y676" s="26"/>
      <c r="Z676" s="24"/>
      <c r="AA676" s="24"/>
      <c r="AB676" s="24"/>
      <c r="AC676" s="24" t="s">
        <v>80</v>
      </c>
      <c r="AD676" s="24" t="s">
        <v>80</v>
      </c>
      <c r="AE676" s="24" t="s">
        <v>80</v>
      </c>
      <c r="AF676" s="24" t="s">
        <v>80</v>
      </c>
      <c r="AG676" s="24" t="s">
        <v>80</v>
      </c>
      <c r="AH676" s="24" t="s">
        <v>80</v>
      </c>
      <c r="AI676" s="24" t="s">
        <v>80</v>
      </c>
      <c r="AJ676" s="25" t="s">
        <v>80</v>
      </c>
      <c r="AK676" s="299"/>
      <c r="AL676" s="200"/>
    </row>
    <row r="677" spans="2:38" x14ac:dyDescent="0.4">
      <c r="B677" s="714"/>
      <c r="C677" s="196"/>
      <c r="D677" s="299"/>
      <c r="E677" s="3"/>
      <c r="F677" s="696"/>
      <c r="G677" s="264" t="s">
        <v>4</v>
      </c>
      <c r="H677" s="21">
        <v>7</v>
      </c>
      <c r="I677" s="220"/>
      <c r="J677" s="218"/>
      <c r="K677" s="218"/>
      <c r="L677" s="218"/>
      <c r="M677" s="218" t="s">
        <v>35</v>
      </c>
      <c r="N677" s="218" t="s">
        <v>35</v>
      </c>
      <c r="O677" s="218" t="s">
        <v>35</v>
      </c>
      <c r="P677" s="218" t="s">
        <v>36</v>
      </c>
      <c r="Q677" s="218" t="s">
        <v>36</v>
      </c>
      <c r="R677" s="218" t="s">
        <v>36</v>
      </c>
      <c r="S677" s="218" t="s">
        <v>36</v>
      </c>
      <c r="T677" s="219" t="s">
        <v>36</v>
      </c>
      <c r="U677" s="198"/>
      <c r="V677" s="696"/>
      <c r="W677" s="264" t="s">
        <v>4</v>
      </c>
      <c r="X677" s="21">
        <v>7</v>
      </c>
      <c r="Y677" s="26"/>
      <c r="Z677" s="24"/>
      <c r="AA677" s="24"/>
      <c r="AB677" s="24"/>
      <c r="AC677" s="24" t="s">
        <v>80</v>
      </c>
      <c r="AD677" s="24" t="s">
        <v>80</v>
      </c>
      <c r="AE677" s="24" t="s">
        <v>80</v>
      </c>
      <c r="AF677" s="24" t="s">
        <v>80</v>
      </c>
      <c r="AG677" s="24" t="s">
        <v>80</v>
      </c>
      <c r="AH677" s="24" t="s">
        <v>80</v>
      </c>
      <c r="AI677" s="24" t="s">
        <v>80</v>
      </c>
      <c r="AJ677" s="25" t="s">
        <v>80</v>
      </c>
      <c r="AK677" s="299"/>
      <c r="AL677" s="200"/>
    </row>
    <row r="678" spans="2:38" x14ac:dyDescent="0.4">
      <c r="B678" s="714"/>
      <c r="C678" s="196"/>
      <c r="D678" s="299"/>
      <c r="E678" s="3"/>
      <c r="F678" s="696"/>
      <c r="G678" s="264"/>
      <c r="H678" s="21">
        <v>8</v>
      </c>
      <c r="I678" s="220"/>
      <c r="J678" s="218"/>
      <c r="K678" s="218"/>
      <c r="L678" s="218"/>
      <c r="M678" s="218" t="s">
        <v>35</v>
      </c>
      <c r="N678" s="218" t="s">
        <v>35</v>
      </c>
      <c r="O678" s="218" t="s">
        <v>35</v>
      </c>
      <c r="P678" s="218" t="s">
        <v>35</v>
      </c>
      <c r="Q678" s="218" t="s">
        <v>36</v>
      </c>
      <c r="R678" s="218" t="s">
        <v>36</v>
      </c>
      <c r="S678" s="218" t="s">
        <v>36</v>
      </c>
      <c r="T678" s="219" t="s">
        <v>36</v>
      </c>
      <c r="U678" s="198"/>
      <c r="V678" s="696"/>
      <c r="W678" s="264"/>
      <c r="X678" s="21">
        <v>8</v>
      </c>
      <c r="Y678" s="26"/>
      <c r="Z678" s="24"/>
      <c r="AA678" s="24"/>
      <c r="AB678" s="24"/>
      <c r="AC678" s="24" t="s">
        <v>80</v>
      </c>
      <c r="AD678" s="24" t="s">
        <v>80</v>
      </c>
      <c r="AE678" s="24" t="s">
        <v>80</v>
      </c>
      <c r="AF678" s="24" t="s">
        <v>80</v>
      </c>
      <c r="AG678" s="24" t="s">
        <v>80</v>
      </c>
      <c r="AH678" s="24" t="s">
        <v>80</v>
      </c>
      <c r="AI678" s="24" t="s">
        <v>80</v>
      </c>
      <c r="AJ678" s="25" t="s">
        <v>80</v>
      </c>
      <c r="AK678" s="299"/>
      <c r="AL678" s="200"/>
    </row>
    <row r="679" spans="2:38" x14ac:dyDescent="0.4">
      <c r="B679" s="714"/>
      <c r="C679" s="196"/>
      <c r="D679" s="299"/>
      <c r="E679" s="3"/>
      <c r="F679" s="696"/>
      <c r="G679" s="264"/>
      <c r="H679" s="21">
        <v>9</v>
      </c>
      <c r="I679" s="220"/>
      <c r="J679" s="218"/>
      <c r="K679" s="218"/>
      <c r="L679" s="218"/>
      <c r="M679" s="218" t="s">
        <v>35</v>
      </c>
      <c r="N679" s="218" t="s">
        <v>35</v>
      </c>
      <c r="O679" s="218" t="s">
        <v>35</v>
      </c>
      <c r="P679" s="218" t="s">
        <v>35</v>
      </c>
      <c r="Q679" s="218" t="s">
        <v>35</v>
      </c>
      <c r="R679" s="218" t="s">
        <v>36</v>
      </c>
      <c r="S679" s="218" t="s">
        <v>36</v>
      </c>
      <c r="T679" s="219" t="s">
        <v>36</v>
      </c>
      <c r="U679" s="198"/>
      <c r="V679" s="696"/>
      <c r="W679" s="264"/>
      <c r="X679" s="21">
        <v>9</v>
      </c>
      <c r="Y679" s="26"/>
      <c r="Z679" s="24"/>
      <c r="AA679" s="24"/>
      <c r="AB679" s="24"/>
      <c r="AC679" s="24" t="s">
        <v>80</v>
      </c>
      <c r="AD679" s="24" t="s">
        <v>80</v>
      </c>
      <c r="AE679" s="24" t="s">
        <v>80</v>
      </c>
      <c r="AF679" s="24" t="s">
        <v>80</v>
      </c>
      <c r="AG679" s="24" t="s">
        <v>80</v>
      </c>
      <c r="AH679" s="24" t="s">
        <v>80</v>
      </c>
      <c r="AI679" s="24" t="s">
        <v>80</v>
      </c>
      <c r="AJ679" s="25" t="s">
        <v>80</v>
      </c>
      <c r="AK679" s="299"/>
      <c r="AL679" s="200"/>
    </row>
    <row r="680" spans="2:38" x14ac:dyDescent="0.4">
      <c r="B680" s="714"/>
      <c r="C680" s="196"/>
      <c r="D680" s="299"/>
      <c r="E680" s="3"/>
      <c r="F680" s="696"/>
      <c r="G680" s="264"/>
      <c r="H680" s="21">
        <v>10</v>
      </c>
      <c r="I680" s="220"/>
      <c r="J680" s="218"/>
      <c r="K680" s="218"/>
      <c r="L680" s="218"/>
      <c r="M680" s="218" t="s">
        <v>35</v>
      </c>
      <c r="N680" s="218" t="s">
        <v>35</v>
      </c>
      <c r="O680" s="218" t="s">
        <v>35</v>
      </c>
      <c r="P680" s="218" t="s">
        <v>35</v>
      </c>
      <c r="Q680" s="218" t="s">
        <v>35</v>
      </c>
      <c r="R680" s="218" t="s">
        <v>35</v>
      </c>
      <c r="S680" s="218" t="s">
        <v>36</v>
      </c>
      <c r="T680" s="219" t="s">
        <v>36</v>
      </c>
      <c r="U680" s="198"/>
      <c r="V680" s="696"/>
      <c r="W680" s="264"/>
      <c r="X680" s="21">
        <v>10</v>
      </c>
      <c r="Y680" s="26"/>
      <c r="Z680" s="24"/>
      <c r="AA680" s="24"/>
      <c r="AB680" s="24"/>
      <c r="AC680" s="24" t="s">
        <v>80</v>
      </c>
      <c r="AD680" s="24" t="s">
        <v>80</v>
      </c>
      <c r="AE680" s="24" t="s">
        <v>80</v>
      </c>
      <c r="AF680" s="24" t="s">
        <v>80</v>
      </c>
      <c r="AG680" s="24" t="s">
        <v>80</v>
      </c>
      <c r="AH680" s="24" t="s">
        <v>80</v>
      </c>
      <c r="AI680" s="24" t="s">
        <v>80</v>
      </c>
      <c r="AJ680" s="25" t="s">
        <v>80</v>
      </c>
      <c r="AK680" s="299"/>
      <c r="AL680" s="200"/>
    </row>
    <row r="681" spans="2:38" x14ac:dyDescent="0.4">
      <c r="B681" s="714"/>
      <c r="C681" s="196"/>
      <c r="D681" s="299"/>
      <c r="E681" s="3"/>
      <c r="F681" s="696"/>
      <c r="G681" s="264"/>
      <c r="H681" s="21">
        <v>11</v>
      </c>
      <c r="I681" s="220"/>
      <c r="J681" s="218"/>
      <c r="K681" s="218"/>
      <c r="L681" s="218"/>
      <c r="M681" s="218" t="s">
        <v>35</v>
      </c>
      <c r="N681" s="218" t="s">
        <v>35</v>
      </c>
      <c r="O681" s="218" t="s">
        <v>35</v>
      </c>
      <c r="P681" s="218" t="s">
        <v>35</v>
      </c>
      <c r="Q681" s="218" t="s">
        <v>35</v>
      </c>
      <c r="R681" s="218" t="s">
        <v>35</v>
      </c>
      <c r="S681" s="218" t="s">
        <v>35</v>
      </c>
      <c r="T681" s="219" t="s">
        <v>36</v>
      </c>
      <c r="U681" s="198"/>
      <c r="V681" s="696"/>
      <c r="W681" s="264"/>
      <c r="X681" s="21">
        <v>11</v>
      </c>
      <c r="Y681" s="26"/>
      <c r="Z681" s="24"/>
      <c r="AA681" s="24"/>
      <c r="AB681" s="24"/>
      <c r="AC681" s="24" t="s">
        <v>80</v>
      </c>
      <c r="AD681" s="24" t="s">
        <v>80</v>
      </c>
      <c r="AE681" s="24" t="s">
        <v>80</v>
      </c>
      <c r="AF681" s="24" t="s">
        <v>80</v>
      </c>
      <c r="AG681" s="24" t="s">
        <v>80</v>
      </c>
      <c r="AH681" s="24" t="s">
        <v>80</v>
      </c>
      <c r="AI681" s="24" t="s">
        <v>80</v>
      </c>
      <c r="AJ681" s="25" t="s">
        <v>80</v>
      </c>
      <c r="AK681" s="299"/>
      <c r="AL681" s="200"/>
    </row>
    <row r="682" spans="2:38" ht="25.5" thickBot="1" x14ac:dyDescent="0.45">
      <c r="B682" s="714"/>
      <c r="C682" s="196"/>
      <c r="D682" s="299"/>
      <c r="E682" s="3"/>
      <c r="F682" s="696"/>
      <c r="G682" s="266"/>
      <c r="H682" s="15">
        <v>12</v>
      </c>
      <c r="I682" s="221"/>
      <c r="J682" s="222"/>
      <c r="K682" s="222"/>
      <c r="L682" s="222"/>
      <c r="M682" s="222" t="s">
        <v>35</v>
      </c>
      <c r="N682" s="222" t="s">
        <v>35</v>
      </c>
      <c r="O682" s="222" t="s">
        <v>35</v>
      </c>
      <c r="P682" s="222" t="s">
        <v>35</v>
      </c>
      <c r="Q682" s="222" t="s">
        <v>35</v>
      </c>
      <c r="R682" s="222" t="s">
        <v>35</v>
      </c>
      <c r="S682" s="222" t="s">
        <v>35</v>
      </c>
      <c r="T682" s="229" t="s">
        <v>35</v>
      </c>
      <c r="U682" s="198"/>
      <c r="V682" s="696"/>
      <c r="W682" s="266"/>
      <c r="X682" s="15">
        <v>12</v>
      </c>
      <c r="Y682" s="27"/>
      <c r="Z682" s="28"/>
      <c r="AA682" s="28"/>
      <c r="AB682" s="28"/>
      <c r="AC682" s="28" t="s">
        <v>80</v>
      </c>
      <c r="AD682" s="28" t="s">
        <v>80</v>
      </c>
      <c r="AE682" s="28" t="s">
        <v>80</v>
      </c>
      <c r="AF682" s="28" t="s">
        <v>80</v>
      </c>
      <c r="AG682" s="28" t="s">
        <v>80</v>
      </c>
      <c r="AH682" s="28" t="s">
        <v>80</v>
      </c>
      <c r="AI682" s="28" t="s">
        <v>80</v>
      </c>
      <c r="AJ682" s="35" t="s">
        <v>80</v>
      </c>
      <c r="AK682" s="299"/>
      <c r="AL682" s="200"/>
    </row>
    <row r="683" spans="2:38" x14ac:dyDescent="0.4">
      <c r="B683" s="714"/>
      <c r="C683" s="196"/>
      <c r="D683" s="299"/>
      <c r="E683" s="3"/>
      <c r="F683" s="696"/>
      <c r="G683" s="267" t="s">
        <v>37</v>
      </c>
      <c r="H683" s="16">
        <v>1</v>
      </c>
      <c r="I683" s="225"/>
      <c r="J683" s="214"/>
      <c r="K683" s="214"/>
      <c r="L683" s="214"/>
      <c r="M683" s="214" t="s">
        <v>35</v>
      </c>
      <c r="N683" s="214" t="s">
        <v>35</v>
      </c>
      <c r="O683" s="214" t="s">
        <v>35</v>
      </c>
      <c r="P683" s="214" t="s">
        <v>35</v>
      </c>
      <c r="Q683" s="214" t="s">
        <v>35</v>
      </c>
      <c r="R683" s="214" t="s">
        <v>35</v>
      </c>
      <c r="S683" s="214" t="s">
        <v>35</v>
      </c>
      <c r="T683" s="215" t="s">
        <v>35</v>
      </c>
      <c r="U683" s="198"/>
      <c r="V683" s="696"/>
      <c r="W683" s="267" t="s">
        <v>37</v>
      </c>
      <c r="X683" s="16">
        <v>1</v>
      </c>
      <c r="Y683" s="31"/>
      <c r="Z683" s="18"/>
      <c r="AA683" s="18"/>
      <c r="AB683" s="18"/>
      <c r="AC683" s="18" t="s">
        <v>80</v>
      </c>
      <c r="AD683" s="18" t="s">
        <v>80</v>
      </c>
      <c r="AE683" s="18" t="s">
        <v>80</v>
      </c>
      <c r="AF683" s="18" t="s">
        <v>80</v>
      </c>
      <c r="AG683" s="18" t="s">
        <v>80</v>
      </c>
      <c r="AH683" s="18" t="s">
        <v>80</v>
      </c>
      <c r="AI683" s="18" t="s">
        <v>80</v>
      </c>
      <c r="AJ683" s="19" t="s">
        <v>80</v>
      </c>
      <c r="AK683" s="299"/>
      <c r="AL683" s="200"/>
    </row>
    <row r="684" spans="2:38" x14ac:dyDescent="0.4">
      <c r="B684" s="714"/>
      <c r="C684" s="196"/>
      <c r="D684" s="299"/>
      <c r="E684" s="3"/>
      <c r="F684" s="696"/>
      <c r="G684" s="264" t="str">
        <f>IF(G676="-","-",G676+1)</f>
        <v>-</v>
      </c>
      <c r="H684" s="21">
        <v>2</v>
      </c>
      <c r="I684" s="220"/>
      <c r="J684" s="218"/>
      <c r="K684" s="218"/>
      <c r="L684" s="218"/>
      <c r="M684" s="218" t="s">
        <v>35</v>
      </c>
      <c r="N684" s="218" t="s">
        <v>35</v>
      </c>
      <c r="O684" s="218" t="s">
        <v>35</v>
      </c>
      <c r="P684" s="218" t="s">
        <v>35</v>
      </c>
      <c r="Q684" s="218" t="s">
        <v>35</v>
      </c>
      <c r="R684" s="218" t="s">
        <v>35</v>
      </c>
      <c r="S684" s="218" t="s">
        <v>35</v>
      </c>
      <c r="T684" s="219" t="s">
        <v>35</v>
      </c>
      <c r="U684" s="198"/>
      <c r="V684" s="696"/>
      <c r="W684" s="264" t="str">
        <f>IF(W676="-","-",W676+1)</f>
        <v>-</v>
      </c>
      <c r="X684" s="21">
        <v>2</v>
      </c>
      <c r="Y684" s="26"/>
      <c r="Z684" s="24"/>
      <c r="AA684" s="24"/>
      <c r="AB684" s="24"/>
      <c r="AC684" s="24" t="s">
        <v>80</v>
      </c>
      <c r="AD684" s="24" t="s">
        <v>80</v>
      </c>
      <c r="AE684" s="24" t="s">
        <v>80</v>
      </c>
      <c r="AF684" s="24" t="s">
        <v>80</v>
      </c>
      <c r="AG684" s="24" t="s">
        <v>80</v>
      </c>
      <c r="AH684" s="24" t="s">
        <v>80</v>
      </c>
      <c r="AI684" s="24" t="s">
        <v>80</v>
      </c>
      <c r="AJ684" s="25" t="s">
        <v>80</v>
      </c>
      <c r="AK684" s="299"/>
      <c r="AL684" s="200"/>
    </row>
    <row r="685" spans="2:38" ht="25.5" thickBot="1" x14ac:dyDescent="0.45">
      <c r="B685" s="715"/>
      <c r="C685" s="202"/>
      <c r="D685" s="302"/>
      <c r="E685" s="4"/>
      <c r="F685" s="697"/>
      <c r="G685" s="266" t="s">
        <v>4</v>
      </c>
      <c r="H685" s="15">
        <v>3</v>
      </c>
      <c r="I685" s="221"/>
      <c r="J685" s="222"/>
      <c r="K685" s="222"/>
      <c r="L685" s="222"/>
      <c r="M685" s="222" t="s">
        <v>35</v>
      </c>
      <c r="N685" s="222" t="s">
        <v>35</v>
      </c>
      <c r="O685" s="222" t="s">
        <v>35</v>
      </c>
      <c r="P685" s="222" t="s">
        <v>35</v>
      </c>
      <c r="Q685" s="222" t="s">
        <v>35</v>
      </c>
      <c r="R685" s="222" t="s">
        <v>35</v>
      </c>
      <c r="S685" s="222" t="s">
        <v>35</v>
      </c>
      <c r="T685" s="229" t="s">
        <v>35</v>
      </c>
      <c r="U685" s="203"/>
      <c r="V685" s="697"/>
      <c r="W685" s="266" t="s">
        <v>4</v>
      </c>
      <c r="X685" s="15">
        <v>3</v>
      </c>
      <c r="Y685" s="27"/>
      <c r="Z685" s="28"/>
      <c r="AA685" s="28"/>
      <c r="AB685" s="28"/>
      <c r="AC685" s="28" t="s">
        <v>80</v>
      </c>
      <c r="AD685" s="28" t="s">
        <v>80</v>
      </c>
      <c r="AE685" s="28" t="s">
        <v>80</v>
      </c>
      <c r="AF685" s="28" t="s">
        <v>80</v>
      </c>
      <c r="AG685" s="28" t="s">
        <v>80</v>
      </c>
      <c r="AH685" s="28" t="s">
        <v>80</v>
      </c>
      <c r="AI685" s="28" t="s">
        <v>80</v>
      </c>
      <c r="AJ685" s="35" t="s">
        <v>80</v>
      </c>
      <c r="AK685" s="302"/>
      <c r="AL685" s="204"/>
    </row>
  </sheetData>
  <sheetProtection algorithmName="SHA-512" hashValue="PMbdkIXglsOwuZPp7pPwRTc/Dqf6EUtV8OLPujdAvK24txSK7+wocrCoAZq6MubcQ9KtEcqt74PbYMVHv0gcsw==" saltValue="rtRK+r8v7KSSJPXjWbcEAw==" spinCount="100000" sheet="1" objects="1" scenarios="1"/>
  <protectedRanges>
    <protectedRange sqref="D314 N314 P314 M315 AC314 AE314 AB315 D348 N348 P348 M349 AC348 AE348 AB349 D382 N382 P382 M383 AC382 AE382 AB383 D416 N416 P416 M417 AC416 AE416 AB417 D450 N450 P450 M451 AC450 AE450 AB451 D484 N484 P484 M485 AC484 AE484 AB485 D518 N518 P518 M519 AC518 AE518 AB519 D552 N552 P552 M553 AC552 AE552 AB553 D586 N586 P586 M587 AC586 AE586 AB587 D620 N620 P620 M621 AC620 AE620 AB621 D654 N654 P654 M655 AC654 AE654 AB655" name="範囲10"/>
    <protectedRange sqref="D280 N280 P280 M281 AC280 AE280 AB281" name="範囲9"/>
    <protectedRange sqref="D246 N246 P246 M247 AC246 AE246 AB247" name="範囲8"/>
    <protectedRange sqref="D212 N212 P212 M213 AC212 AE212 AB213" name="範囲7"/>
    <protectedRange sqref="D178 N178 P178 M179 AC178 AE178 AB179" name="範囲6"/>
    <protectedRange sqref="D144 N144 P144 M145 AC144 AE144 AB145" name="範囲5"/>
    <protectedRange sqref="D110 N110 P110 M111 AC110 AE110 AB111" name="範囲4"/>
    <protectedRange sqref="D76 N76 P76 M77 AC76 AE76 AB77" name="範囲3"/>
    <protectedRange sqref="D42 N42 M43 P42 AC42 AE42 AB43" name="範囲2"/>
    <protectedRange sqref="D8 N8 P8 M9 AC8 AE8 AB9" name="範囲1"/>
  </protectedRanges>
  <mergeCells count="305">
    <mergeCell ref="B653:B685"/>
    <mergeCell ref="F654:L654"/>
    <mergeCell ref="V654:AA654"/>
    <mergeCell ref="F655:L655"/>
    <mergeCell ref="O655:Q655"/>
    <mergeCell ref="V655:AA655"/>
    <mergeCell ref="AD655:AF655"/>
    <mergeCell ref="F657:H657"/>
    <mergeCell ref="L657:T657"/>
    <mergeCell ref="V657:X657"/>
    <mergeCell ref="AB657:AJ657"/>
    <mergeCell ref="F658:G658"/>
    <mergeCell ref="V658:W658"/>
    <mergeCell ref="F659:F685"/>
    <mergeCell ref="V659:V685"/>
    <mergeCell ref="B619:B651"/>
    <mergeCell ref="F620:L620"/>
    <mergeCell ref="V620:AA620"/>
    <mergeCell ref="F621:L621"/>
    <mergeCell ref="O621:Q621"/>
    <mergeCell ref="V621:AA621"/>
    <mergeCell ref="AD621:AF621"/>
    <mergeCell ref="F623:H623"/>
    <mergeCell ref="L623:T623"/>
    <mergeCell ref="V623:X623"/>
    <mergeCell ref="AB623:AJ623"/>
    <mergeCell ref="F624:G624"/>
    <mergeCell ref="V624:W624"/>
    <mergeCell ref="F625:F651"/>
    <mergeCell ref="V625:V651"/>
    <mergeCell ref="B585:B617"/>
    <mergeCell ref="F586:L586"/>
    <mergeCell ref="V586:AA586"/>
    <mergeCell ref="F587:L587"/>
    <mergeCell ref="O587:Q587"/>
    <mergeCell ref="V587:AA587"/>
    <mergeCell ref="AD587:AF587"/>
    <mergeCell ref="F589:H589"/>
    <mergeCell ref="L589:T589"/>
    <mergeCell ref="V589:X589"/>
    <mergeCell ref="AB589:AJ589"/>
    <mergeCell ref="F590:G590"/>
    <mergeCell ref="V590:W590"/>
    <mergeCell ref="F591:F617"/>
    <mergeCell ref="V591:V617"/>
    <mergeCell ref="B551:B583"/>
    <mergeCell ref="F552:L552"/>
    <mergeCell ref="V552:AA552"/>
    <mergeCell ref="F553:L553"/>
    <mergeCell ref="O553:Q553"/>
    <mergeCell ref="V553:AA553"/>
    <mergeCell ref="AD553:AF553"/>
    <mergeCell ref="F555:H555"/>
    <mergeCell ref="L555:T555"/>
    <mergeCell ref="V555:X555"/>
    <mergeCell ref="AB555:AJ555"/>
    <mergeCell ref="F556:G556"/>
    <mergeCell ref="V556:W556"/>
    <mergeCell ref="F557:F583"/>
    <mergeCell ref="V557:V583"/>
    <mergeCell ref="B517:B549"/>
    <mergeCell ref="F518:L518"/>
    <mergeCell ref="V518:AA518"/>
    <mergeCell ref="F519:L519"/>
    <mergeCell ref="O519:Q519"/>
    <mergeCell ref="V519:AA519"/>
    <mergeCell ref="AD519:AF519"/>
    <mergeCell ref="F521:H521"/>
    <mergeCell ref="L521:T521"/>
    <mergeCell ref="V521:X521"/>
    <mergeCell ref="AB521:AJ521"/>
    <mergeCell ref="F522:G522"/>
    <mergeCell ref="V522:W522"/>
    <mergeCell ref="F523:F549"/>
    <mergeCell ref="V523:V549"/>
    <mergeCell ref="B483:B515"/>
    <mergeCell ref="F484:L484"/>
    <mergeCell ref="V484:AA484"/>
    <mergeCell ref="F485:L485"/>
    <mergeCell ref="O485:Q485"/>
    <mergeCell ref="V485:AA485"/>
    <mergeCell ref="AD485:AF485"/>
    <mergeCell ref="F487:H487"/>
    <mergeCell ref="L487:T487"/>
    <mergeCell ref="V487:X487"/>
    <mergeCell ref="AB487:AJ487"/>
    <mergeCell ref="F488:G488"/>
    <mergeCell ref="V488:W488"/>
    <mergeCell ref="F489:F515"/>
    <mergeCell ref="V489:V515"/>
    <mergeCell ref="B449:B481"/>
    <mergeCell ref="F450:L450"/>
    <mergeCell ref="V450:AA450"/>
    <mergeCell ref="F451:L451"/>
    <mergeCell ref="O451:Q451"/>
    <mergeCell ref="V451:AA451"/>
    <mergeCell ref="AD451:AF451"/>
    <mergeCell ref="F453:H453"/>
    <mergeCell ref="L453:T453"/>
    <mergeCell ref="V453:X453"/>
    <mergeCell ref="AB453:AJ453"/>
    <mergeCell ref="F454:G454"/>
    <mergeCell ref="V454:W454"/>
    <mergeCell ref="F455:F481"/>
    <mergeCell ref="V455:V481"/>
    <mergeCell ref="B415:B447"/>
    <mergeCell ref="F416:L416"/>
    <mergeCell ref="V416:AA416"/>
    <mergeCell ref="F417:L417"/>
    <mergeCell ref="O417:Q417"/>
    <mergeCell ref="V417:AA417"/>
    <mergeCell ref="AD417:AF417"/>
    <mergeCell ref="F419:H419"/>
    <mergeCell ref="L419:T419"/>
    <mergeCell ref="V419:X419"/>
    <mergeCell ref="AB419:AJ419"/>
    <mergeCell ref="F420:G420"/>
    <mergeCell ref="V420:W420"/>
    <mergeCell ref="F421:F447"/>
    <mergeCell ref="V421:V447"/>
    <mergeCell ref="B381:B413"/>
    <mergeCell ref="F382:L382"/>
    <mergeCell ref="V382:AA382"/>
    <mergeCell ref="F383:L383"/>
    <mergeCell ref="O383:Q383"/>
    <mergeCell ref="V383:AA383"/>
    <mergeCell ref="AD383:AF383"/>
    <mergeCell ref="F385:H385"/>
    <mergeCell ref="L385:T385"/>
    <mergeCell ref="V385:X385"/>
    <mergeCell ref="AB385:AJ385"/>
    <mergeCell ref="F386:G386"/>
    <mergeCell ref="V386:W386"/>
    <mergeCell ref="F387:F413"/>
    <mergeCell ref="V387:V413"/>
    <mergeCell ref="B347:B379"/>
    <mergeCell ref="F348:L348"/>
    <mergeCell ref="V348:AA348"/>
    <mergeCell ref="F349:L349"/>
    <mergeCell ref="O349:Q349"/>
    <mergeCell ref="V349:AA349"/>
    <mergeCell ref="AD349:AF349"/>
    <mergeCell ref="F351:H351"/>
    <mergeCell ref="L351:T351"/>
    <mergeCell ref="V351:X351"/>
    <mergeCell ref="AB351:AJ351"/>
    <mergeCell ref="F352:G352"/>
    <mergeCell ref="V352:W352"/>
    <mergeCell ref="F353:F379"/>
    <mergeCell ref="V353:V379"/>
    <mergeCell ref="AL3:DD3"/>
    <mergeCell ref="AL2:BD2"/>
    <mergeCell ref="AD315:AF315"/>
    <mergeCell ref="F317:H317"/>
    <mergeCell ref="L317:T317"/>
    <mergeCell ref="V317:X317"/>
    <mergeCell ref="AB317:AJ317"/>
    <mergeCell ref="B313:B345"/>
    <mergeCell ref="F314:L314"/>
    <mergeCell ref="V314:AA314"/>
    <mergeCell ref="F315:L315"/>
    <mergeCell ref="O315:Q315"/>
    <mergeCell ref="V315:AA315"/>
    <mergeCell ref="F318:G318"/>
    <mergeCell ref="V318:W318"/>
    <mergeCell ref="F319:F345"/>
    <mergeCell ref="V319:V345"/>
    <mergeCell ref="AD281:AF281"/>
    <mergeCell ref="F283:H283"/>
    <mergeCell ref="L283:T283"/>
    <mergeCell ref="V283:X283"/>
    <mergeCell ref="AB283:AJ283"/>
    <mergeCell ref="B279:B311"/>
    <mergeCell ref="F280:L280"/>
    <mergeCell ref="V280:AA280"/>
    <mergeCell ref="F281:L281"/>
    <mergeCell ref="O281:Q281"/>
    <mergeCell ref="V281:AA281"/>
    <mergeCell ref="F284:G284"/>
    <mergeCell ref="V284:W284"/>
    <mergeCell ref="F285:F311"/>
    <mergeCell ref="V285:V311"/>
    <mergeCell ref="AD247:AF247"/>
    <mergeCell ref="F249:H249"/>
    <mergeCell ref="L249:T249"/>
    <mergeCell ref="V249:X249"/>
    <mergeCell ref="AB249:AJ249"/>
    <mergeCell ref="B245:B277"/>
    <mergeCell ref="F246:L246"/>
    <mergeCell ref="V246:AA246"/>
    <mergeCell ref="F247:L247"/>
    <mergeCell ref="O247:Q247"/>
    <mergeCell ref="V247:AA247"/>
    <mergeCell ref="F250:G250"/>
    <mergeCell ref="V250:W250"/>
    <mergeCell ref="F251:F277"/>
    <mergeCell ref="V251:V277"/>
    <mergeCell ref="AD145:AF145"/>
    <mergeCell ref="O179:Q179"/>
    <mergeCell ref="AD179:AF179"/>
    <mergeCell ref="B211:B243"/>
    <mergeCell ref="F212:L212"/>
    <mergeCell ref="V212:AA212"/>
    <mergeCell ref="F213:L213"/>
    <mergeCell ref="O213:Q213"/>
    <mergeCell ref="V213:AA213"/>
    <mergeCell ref="AD213:AF213"/>
    <mergeCell ref="F215:H215"/>
    <mergeCell ref="L215:T215"/>
    <mergeCell ref="V215:X215"/>
    <mergeCell ref="AB215:AJ215"/>
    <mergeCell ref="F216:G216"/>
    <mergeCell ref="V183:V209"/>
    <mergeCell ref="V178:AA178"/>
    <mergeCell ref="V179:AA179"/>
    <mergeCell ref="V181:X181"/>
    <mergeCell ref="V216:W216"/>
    <mergeCell ref="F217:F243"/>
    <mergeCell ref="V217:V243"/>
    <mergeCell ref="AB113:AJ113"/>
    <mergeCell ref="F114:G114"/>
    <mergeCell ref="V114:W114"/>
    <mergeCell ref="F115:F141"/>
    <mergeCell ref="V115:V141"/>
    <mergeCell ref="V110:AA110"/>
    <mergeCell ref="F111:L111"/>
    <mergeCell ref="V111:AA111"/>
    <mergeCell ref="F113:H113"/>
    <mergeCell ref="L113:T113"/>
    <mergeCell ref="V113:X113"/>
    <mergeCell ref="V43:AA43"/>
    <mergeCell ref="F45:H45"/>
    <mergeCell ref="L45:T45"/>
    <mergeCell ref="V45:X45"/>
    <mergeCell ref="O43:Q43"/>
    <mergeCell ref="AD43:AF43"/>
    <mergeCell ref="O77:Q77"/>
    <mergeCell ref="AD77:AF77"/>
    <mergeCell ref="O111:Q111"/>
    <mergeCell ref="AD111:AF111"/>
    <mergeCell ref="AB79:AJ79"/>
    <mergeCell ref="F80:G80"/>
    <mergeCell ref="V80:W80"/>
    <mergeCell ref="F81:F107"/>
    <mergeCell ref="V81:V107"/>
    <mergeCell ref="V76:AA76"/>
    <mergeCell ref="F77:L77"/>
    <mergeCell ref="V77:AA77"/>
    <mergeCell ref="B7:B39"/>
    <mergeCell ref="F13:F39"/>
    <mergeCell ref="L11:T11"/>
    <mergeCell ref="F9:L9"/>
    <mergeCell ref="F8:L8"/>
    <mergeCell ref="V9:AA9"/>
    <mergeCell ref="V8:AA8"/>
    <mergeCell ref="F11:H11"/>
    <mergeCell ref="F12:G12"/>
    <mergeCell ref="V11:X11"/>
    <mergeCell ref="V12:W12"/>
    <mergeCell ref="V13:V39"/>
    <mergeCell ref="O9:Q9"/>
    <mergeCell ref="B41:B73"/>
    <mergeCell ref="B75:B107"/>
    <mergeCell ref="B109:B141"/>
    <mergeCell ref="B143:B175"/>
    <mergeCell ref="F144:L144"/>
    <mergeCell ref="F42:L42"/>
    <mergeCell ref="F76:L76"/>
    <mergeCell ref="F110:L110"/>
    <mergeCell ref="F183:F209"/>
    <mergeCell ref="B177:B209"/>
    <mergeCell ref="F178:L178"/>
    <mergeCell ref="F179:L179"/>
    <mergeCell ref="F181:H181"/>
    <mergeCell ref="L181:T181"/>
    <mergeCell ref="F79:H79"/>
    <mergeCell ref="L79:T79"/>
    <mergeCell ref="F46:G46"/>
    <mergeCell ref="F47:F73"/>
    <mergeCell ref="F43:L43"/>
    <mergeCell ref="O145:Q145"/>
    <mergeCell ref="D1:E1"/>
    <mergeCell ref="F2:AJ2"/>
    <mergeCell ref="AB181:AJ181"/>
    <mergeCell ref="F182:G182"/>
    <mergeCell ref="V182:W182"/>
    <mergeCell ref="AB147:AJ147"/>
    <mergeCell ref="F148:G148"/>
    <mergeCell ref="V148:W148"/>
    <mergeCell ref="F149:F175"/>
    <mergeCell ref="V149:V175"/>
    <mergeCell ref="V144:AA144"/>
    <mergeCell ref="F145:L145"/>
    <mergeCell ref="V145:AA145"/>
    <mergeCell ref="F147:H147"/>
    <mergeCell ref="L147:T147"/>
    <mergeCell ref="V147:X147"/>
    <mergeCell ref="AA4:AE4"/>
    <mergeCell ref="AB11:AJ11"/>
    <mergeCell ref="AD9:AF9"/>
    <mergeCell ref="V79:X79"/>
    <mergeCell ref="AB45:AJ45"/>
    <mergeCell ref="V46:W46"/>
    <mergeCell ref="V47:V73"/>
    <mergeCell ref="V42:AA42"/>
  </mergeCells>
  <phoneticPr fontId="2"/>
  <conditionalFormatting sqref="I13:I27 Y13:Y27">
    <cfRule type="cellIs" dxfId="138" priority="419" operator="equal">
      <formula>$P$8</formula>
    </cfRule>
  </conditionalFormatting>
  <conditionalFormatting sqref="Y12:AJ12">
    <cfRule type="cellIs" priority="422" operator="equal">
      <formula>$AE$8</formula>
    </cfRule>
    <cfRule type="cellIs" dxfId="137" priority="423" operator="equal">
      <formula>$AE$8</formula>
    </cfRule>
  </conditionalFormatting>
  <conditionalFormatting sqref="I12:T12">
    <cfRule type="cellIs" priority="355" operator="equal">
      <formula>$P$8</formula>
    </cfRule>
    <cfRule type="cellIs" dxfId="136" priority="356" operator="equal">
      <formula>$P$8</formula>
    </cfRule>
  </conditionalFormatting>
  <conditionalFormatting sqref="J14:J19">
    <cfRule type="cellIs" dxfId="135" priority="325" operator="equal">
      <formula>$P$8</formula>
    </cfRule>
  </conditionalFormatting>
  <conditionalFormatting sqref="I47:I61 Y47:Y61">
    <cfRule type="cellIs" dxfId="134" priority="188" operator="equal">
      <formula>$P$8</formula>
    </cfRule>
  </conditionalFormatting>
  <conditionalFormatting sqref="Y46:AJ46">
    <cfRule type="cellIs" priority="189" operator="equal">
      <formula>$AE$42</formula>
    </cfRule>
    <cfRule type="cellIs" dxfId="133" priority="190" operator="equal">
      <formula>$AE$42</formula>
    </cfRule>
  </conditionalFormatting>
  <conditionalFormatting sqref="I46:T46">
    <cfRule type="cellIs" priority="186" operator="equal">
      <formula>$P$42</formula>
    </cfRule>
    <cfRule type="cellIs" dxfId="132" priority="187" operator="equal">
      <formula>$P$42</formula>
    </cfRule>
  </conditionalFormatting>
  <conditionalFormatting sqref="J48:J53">
    <cfRule type="cellIs" dxfId="131" priority="185" operator="equal">
      <formula>$P$8</formula>
    </cfRule>
  </conditionalFormatting>
  <conditionalFormatting sqref="I81:I95 Y81:Y95">
    <cfRule type="cellIs" dxfId="130" priority="182" operator="equal">
      <formula>$P$8</formula>
    </cfRule>
  </conditionalFormatting>
  <conditionalFormatting sqref="Y80:AJ80">
    <cfRule type="cellIs" priority="183" operator="equal">
      <formula>$AE76</formula>
    </cfRule>
    <cfRule type="cellIs" dxfId="129" priority="184" operator="equal">
      <formula>$AE76</formula>
    </cfRule>
  </conditionalFormatting>
  <conditionalFormatting sqref="I80:T80">
    <cfRule type="cellIs" priority="180" operator="equal">
      <formula>$P76</formula>
    </cfRule>
    <cfRule type="cellIs" dxfId="128" priority="181" operator="equal">
      <formula>$P76</formula>
    </cfRule>
  </conditionalFormatting>
  <conditionalFormatting sqref="J82:J87">
    <cfRule type="cellIs" dxfId="127" priority="179" operator="equal">
      <formula>$P$8</formula>
    </cfRule>
  </conditionalFormatting>
  <conditionalFormatting sqref="I115:I129 Y115:Y129">
    <cfRule type="cellIs" dxfId="126" priority="176" operator="equal">
      <formula>$P$8</formula>
    </cfRule>
  </conditionalFormatting>
  <conditionalFormatting sqref="J116:J121">
    <cfRule type="cellIs" dxfId="125" priority="173" operator="equal">
      <formula>$P$8</formula>
    </cfRule>
  </conditionalFormatting>
  <conditionalFormatting sqref="I149:I163 Y149:Y163">
    <cfRule type="cellIs" dxfId="124" priority="170" operator="equal">
      <formula>$P$8</formula>
    </cfRule>
  </conditionalFormatting>
  <conditionalFormatting sqref="J150:J155">
    <cfRule type="cellIs" dxfId="123" priority="167" operator="equal">
      <formula>$P$8</formula>
    </cfRule>
  </conditionalFormatting>
  <conditionalFormatting sqref="I183:I197 Y183:Y197">
    <cfRule type="cellIs" dxfId="122" priority="164" operator="equal">
      <formula>$P$8</formula>
    </cfRule>
  </conditionalFormatting>
  <conditionalFormatting sqref="J184:J189">
    <cfRule type="cellIs" dxfId="121" priority="161" operator="equal">
      <formula>$P$8</formula>
    </cfRule>
  </conditionalFormatting>
  <conditionalFormatting sqref="I217:I231 Y217:Y231">
    <cfRule type="cellIs" dxfId="120" priority="158" operator="equal">
      <formula>$P$8</formula>
    </cfRule>
  </conditionalFormatting>
  <conditionalFormatting sqref="J218:J223">
    <cfRule type="cellIs" dxfId="119" priority="155" operator="equal">
      <formula>$P$8</formula>
    </cfRule>
  </conditionalFormatting>
  <conditionalFormatting sqref="I251:I265 Y251:Y265">
    <cfRule type="cellIs" dxfId="118" priority="152" operator="equal">
      <formula>$P$8</formula>
    </cfRule>
  </conditionalFormatting>
  <conditionalFormatting sqref="J252:J257">
    <cfRule type="cellIs" dxfId="117" priority="149" operator="equal">
      <formula>$P$8</formula>
    </cfRule>
  </conditionalFormatting>
  <conditionalFormatting sqref="I285:I299 Y285:Y299">
    <cfRule type="cellIs" dxfId="116" priority="146" operator="equal">
      <formula>$P$8</formula>
    </cfRule>
  </conditionalFormatting>
  <conditionalFormatting sqref="J286:J291">
    <cfRule type="cellIs" dxfId="115" priority="143" operator="equal">
      <formula>$P$8</formula>
    </cfRule>
  </conditionalFormatting>
  <conditionalFormatting sqref="I319:I333 Y319:Y333">
    <cfRule type="cellIs" dxfId="114" priority="140" operator="equal">
      <formula>$P$8</formula>
    </cfRule>
  </conditionalFormatting>
  <conditionalFormatting sqref="J320:J325">
    <cfRule type="cellIs" dxfId="113" priority="137" operator="equal">
      <formula>$P$8</formula>
    </cfRule>
  </conditionalFormatting>
  <conditionalFormatting sqref="Y114:AJ114">
    <cfRule type="cellIs" priority="135" operator="equal">
      <formula>$AE110</formula>
    </cfRule>
    <cfRule type="cellIs" dxfId="112" priority="136" operator="equal">
      <formula>$AE110</formula>
    </cfRule>
  </conditionalFormatting>
  <conditionalFormatting sqref="I114:T114">
    <cfRule type="cellIs" priority="133" operator="equal">
      <formula>$P110</formula>
    </cfRule>
    <cfRule type="cellIs" dxfId="111" priority="134" operator="equal">
      <formula>$P110</formula>
    </cfRule>
  </conditionalFormatting>
  <conditionalFormatting sqref="Y148:AJ148">
    <cfRule type="cellIs" priority="131" operator="equal">
      <formula>$AE144</formula>
    </cfRule>
    <cfRule type="cellIs" dxfId="110" priority="132" operator="equal">
      <formula>$AE144</formula>
    </cfRule>
  </conditionalFormatting>
  <conditionalFormatting sqref="I148:T148">
    <cfRule type="cellIs" priority="129" operator="equal">
      <formula>$P144</formula>
    </cfRule>
    <cfRule type="cellIs" dxfId="109" priority="130" operator="equal">
      <formula>$P144</formula>
    </cfRule>
  </conditionalFormatting>
  <conditionalFormatting sqref="Y182:AJ182">
    <cfRule type="cellIs" priority="127" operator="equal">
      <formula>$AE178</formula>
    </cfRule>
    <cfRule type="cellIs" dxfId="108" priority="128" operator="equal">
      <formula>$AE178</formula>
    </cfRule>
  </conditionalFormatting>
  <conditionalFormatting sqref="I182:T182">
    <cfRule type="cellIs" priority="125" operator="equal">
      <formula>$P178</formula>
    </cfRule>
    <cfRule type="cellIs" dxfId="107" priority="126" operator="equal">
      <formula>$P178</formula>
    </cfRule>
  </conditionalFormatting>
  <conditionalFormatting sqref="Y216:AJ216">
    <cfRule type="cellIs" priority="123" operator="equal">
      <formula>$AE212</formula>
    </cfRule>
    <cfRule type="cellIs" dxfId="106" priority="124" operator="equal">
      <formula>$AE212</formula>
    </cfRule>
  </conditionalFormatting>
  <conditionalFormatting sqref="I216:T216">
    <cfRule type="cellIs" priority="121" operator="equal">
      <formula>$P212</formula>
    </cfRule>
    <cfRule type="cellIs" dxfId="105" priority="122" operator="equal">
      <formula>$P212</formula>
    </cfRule>
  </conditionalFormatting>
  <conditionalFormatting sqref="Y250:AJ250">
    <cfRule type="cellIs" priority="119" operator="equal">
      <formula>$AE246</formula>
    </cfRule>
    <cfRule type="cellIs" dxfId="104" priority="120" operator="equal">
      <formula>$AE246</formula>
    </cfRule>
  </conditionalFormatting>
  <conditionalFormatting sqref="I250:T250">
    <cfRule type="cellIs" priority="117" operator="equal">
      <formula>$P246</formula>
    </cfRule>
    <cfRule type="cellIs" dxfId="103" priority="118" operator="equal">
      <formula>$P246</formula>
    </cfRule>
  </conditionalFormatting>
  <conditionalFormatting sqref="Y284:AJ284">
    <cfRule type="cellIs" priority="115" operator="equal">
      <formula>$AE280</formula>
    </cfRule>
    <cfRule type="cellIs" dxfId="102" priority="116" operator="equal">
      <formula>$AE280</formula>
    </cfRule>
  </conditionalFormatting>
  <conditionalFormatting sqref="I284:T284">
    <cfRule type="cellIs" priority="113" operator="equal">
      <formula>$P280</formula>
    </cfRule>
    <cfRule type="cellIs" dxfId="101" priority="114" operator="equal">
      <formula>$P280</formula>
    </cfRule>
  </conditionalFormatting>
  <conditionalFormatting sqref="Y318:AJ318">
    <cfRule type="cellIs" priority="111" operator="equal">
      <formula>$AE314</formula>
    </cfRule>
    <cfRule type="cellIs" dxfId="100" priority="112" operator="equal">
      <formula>$AE314</formula>
    </cfRule>
  </conditionalFormatting>
  <conditionalFormatting sqref="I318:T318">
    <cfRule type="cellIs" priority="109" operator="equal">
      <formula>$P314</formula>
    </cfRule>
    <cfRule type="cellIs" dxfId="99" priority="110" operator="equal">
      <formula>$P314</formula>
    </cfRule>
  </conditionalFormatting>
  <conditionalFormatting sqref="I353:I367 Y353:Y367">
    <cfRule type="cellIs" dxfId="98" priority="108" operator="equal">
      <formula>$P$8</formula>
    </cfRule>
  </conditionalFormatting>
  <conditionalFormatting sqref="J354:J359">
    <cfRule type="cellIs" dxfId="97" priority="107" operator="equal">
      <formula>$P$8</formula>
    </cfRule>
  </conditionalFormatting>
  <conditionalFormatting sqref="Y352:AJ352">
    <cfRule type="cellIs" priority="105" operator="equal">
      <formula>$AE348</formula>
    </cfRule>
    <cfRule type="cellIs" dxfId="96" priority="106" operator="equal">
      <formula>$AE348</formula>
    </cfRule>
  </conditionalFormatting>
  <conditionalFormatting sqref="I352:T352">
    <cfRule type="cellIs" priority="103" operator="equal">
      <formula>$P348</formula>
    </cfRule>
    <cfRule type="cellIs" dxfId="95" priority="104" operator="equal">
      <formula>$P348</formula>
    </cfRule>
  </conditionalFormatting>
  <conditionalFormatting sqref="I387:I401 Y387:Y401">
    <cfRule type="cellIs" dxfId="94" priority="54" operator="equal">
      <formula>$P$8</formula>
    </cfRule>
  </conditionalFormatting>
  <conditionalFormatting sqref="J388:J393">
    <cfRule type="cellIs" dxfId="93" priority="53" operator="equal">
      <formula>$P$8</formula>
    </cfRule>
  </conditionalFormatting>
  <conditionalFormatting sqref="Y386:AJ386">
    <cfRule type="cellIs" priority="51" operator="equal">
      <formula>$AE382</formula>
    </cfRule>
    <cfRule type="cellIs" dxfId="92" priority="52" operator="equal">
      <formula>$AE382</formula>
    </cfRule>
  </conditionalFormatting>
  <conditionalFormatting sqref="I386:T386">
    <cfRule type="cellIs" priority="49" operator="equal">
      <formula>$P382</formula>
    </cfRule>
    <cfRule type="cellIs" dxfId="91" priority="50" operator="equal">
      <formula>$P382</formula>
    </cfRule>
  </conditionalFormatting>
  <conditionalFormatting sqref="I421:I435 Y421:Y435">
    <cfRule type="cellIs" dxfId="90" priority="48" operator="equal">
      <formula>$P$8</formula>
    </cfRule>
  </conditionalFormatting>
  <conditionalFormatting sqref="J422:J427">
    <cfRule type="cellIs" dxfId="89" priority="47" operator="equal">
      <formula>$P$8</formula>
    </cfRule>
  </conditionalFormatting>
  <conditionalFormatting sqref="Y420:AJ420">
    <cfRule type="cellIs" priority="45" operator="equal">
      <formula>$AE416</formula>
    </cfRule>
    <cfRule type="cellIs" dxfId="88" priority="46" operator="equal">
      <formula>$AE416</formula>
    </cfRule>
  </conditionalFormatting>
  <conditionalFormatting sqref="I420:T420">
    <cfRule type="cellIs" priority="43" operator="equal">
      <formula>$P416</formula>
    </cfRule>
    <cfRule type="cellIs" dxfId="87" priority="44" operator="equal">
      <formula>$P416</formula>
    </cfRule>
  </conditionalFormatting>
  <conditionalFormatting sqref="I455:I469 Y455:Y469">
    <cfRule type="cellIs" dxfId="86" priority="42" operator="equal">
      <formula>$P$8</formula>
    </cfRule>
  </conditionalFormatting>
  <conditionalFormatting sqref="J456:J461">
    <cfRule type="cellIs" dxfId="85" priority="41" operator="equal">
      <formula>$P$8</formula>
    </cfRule>
  </conditionalFormatting>
  <conditionalFormatting sqref="Y454:AJ454">
    <cfRule type="cellIs" priority="39" operator="equal">
      <formula>$AE450</formula>
    </cfRule>
    <cfRule type="cellIs" dxfId="84" priority="40" operator="equal">
      <formula>$AE450</formula>
    </cfRule>
  </conditionalFormatting>
  <conditionalFormatting sqref="I454:T454">
    <cfRule type="cellIs" priority="37" operator="equal">
      <formula>$P450</formula>
    </cfRule>
    <cfRule type="cellIs" dxfId="83" priority="38" operator="equal">
      <formula>$P450</formula>
    </cfRule>
  </conditionalFormatting>
  <conditionalFormatting sqref="I489:I503 Y489:Y503">
    <cfRule type="cellIs" dxfId="82" priority="36" operator="equal">
      <formula>$P$8</formula>
    </cfRule>
  </conditionalFormatting>
  <conditionalFormatting sqref="J490:J495">
    <cfRule type="cellIs" dxfId="81" priority="35" operator="equal">
      <formula>$P$8</formula>
    </cfRule>
  </conditionalFormatting>
  <conditionalFormatting sqref="Y488:AJ488">
    <cfRule type="cellIs" priority="33" operator="equal">
      <formula>$AE484</formula>
    </cfRule>
    <cfRule type="cellIs" dxfId="80" priority="34" operator="equal">
      <formula>$AE484</formula>
    </cfRule>
  </conditionalFormatting>
  <conditionalFormatting sqref="I488:T488">
    <cfRule type="cellIs" priority="31" operator="equal">
      <formula>$P484</formula>
    </cfRule>
    <cfRule type="cellIs" dxfId="79" priority="32" operator="equal">
      <formula>$P484</formula>
    </cfRule>
  </conditionalFormatting>
  <conditionalFormatting sqref="I523:I537 Y523:Y537">
    <cfRule type="cellIs" dxfId="78" priority="30" operator="equal">
      <formula>$P$8</formula>
    </cfRule>
  </conditionalFormatting>
  <conditionalFormatting sqref="J524:J529">
    <cfRule type="cellIs" dxfId="77" priority="29" operator="equal">
      <formula>$P$8</formula>
    </cfRule>
  </conditionalFormatting>
  <conditionalFormatting sqref="Y522:AJ522">
    <cfRule type="cellIs" priority="27" operator="equal">
      <formula>$AE518</formula>
    </cfRule>
    <cfRule type="cellIs" dxfId="76" priority="28" operator="equal">
      <formula>$AE518</formula>
    </cfRule>
  </conditionalFormatting>
  <conditionalFormatting sqref="I522:T522">
    <cfRule type="cellIs" priority="25" operator="equal">
      <formula>$P518</formula>
    </cfRule>
    <cfRule type="cellIs" dxfId="75" priority="26" operator="equal">
      <formula>$P518</formula>
    </cfRule>
  </conditionalFormatting>
  <conditionalFormatting sqref="I557:I571 Y557:Y571">
    <cfRule type="cellIs" dxfId="74" priority="24" operator="equal">
      <formula>$P$8</formula>
    </cfRule>
  </conditionalFormatting>
  <conditionalFormatting sqref="J558:J563">
    <cfRule type="cellIs" dxfId="73" priority="23" operator="equal">
      <formula>$P$8</formula>
    </cfRule>
  </conditionalFormatting>
  <conditionalFormatting sqref="Y556:AJ556">
    <cfRule type="cellIs" priority="21" operator="equal">
      <formula>$AE552</formula>
    </cfRule>
    <cfRule type="cellIs" dxfId="72" priority="22" operator="equal">
      <formula>$AE552</formula>
    </cfRule>
  </conditionalFormatting>
  <conditionalFormatting sqref="I556:T556">
    <cfRule type="cellIs" priority="19" operator="equal">
      <formula>$P552</formula>
    </cfRule>
    <cfRule type="cellIs" dxfId="71" priority="20" operator="equal">
      <formula>$P552</formula>
    </cfRule>
  </conditionalFormatting>
  <conditionalFormatting sqref="I591:I605 Y591:Y605">
    <cfRule type="cellIs" dxfId="70" priority="18" operator="equal">
      <formula>$P$8</formula>
    </cfRule>
  </conditionalFormatting>
  <conditionalFormatting sqref="J592:J597">
    <cfRule type="cellIs" dxfId="69" priority="17" operator="equal">
      <formula>$P$8</formula>
    </cfRule>
  </conditionalFormatting>
  <conditionalFormatting sqref="Y590:AJ590">
    <cfRule type="cellIs" priority="15" operator="equal">
      <formula>$AE586</formula>
    </cfRule>
    <cfRule type="cellIs" dxfId="68" priority="16" operator="equal">
      <formula>$AE586</formula>
    </cfRule>
  </conditionalFormatting>
  <conditionalFormatting sqref="I590:T590">
    <cfRule type="cellIs" priority="13" operator="equal">
      <formula>$P586</formula>
    </cfRule>
    <cfRule type="cellIs" dxfId="67" priority="14" operator="equal">
      <formula>$P586</formula>
    </cfRule>
  </conditionalFormatting>
  <conditionalFormatting sqref="I625:I639 Y625:Y639">
    <cfRule type="cellIs" dxfId="66" priority="12" operator="equal">
      <formula>$P$8</formula>
    </cfRule>
  </conditionalFormatting>
  <conditionalFormatting sqref="J626:J631">
    <cfRule type="cellIs" dxfId="65" priority="11" operator="equal">
      <formula>$P$8</formula>
    </cfRule>
  </conditionalFormatting>
  <conditionalFormatting sqref="Y624:AJ624">
    <cfRule type="cellIs" priority="9" operator="equal">
      <formula>$AE620</formula>
    </cfRule>
    <cfRule type="cellIs" dxfId="64" priority="10" operator="equal">
      <formula>$AE620</formula>
    </cfRule>
  </conditionalFormatting>
  <conditionalFormatting sqref="I624:T624">
    <cfRule type="cellIs" priority="7" operator="equal">
      <formula>$P620</formula>
    </cfRule>
    <cfRule type="cellIs" dxfId="63" priority="8" operator="equal">
      <formula>$P620</formula>
    </cfRule>
  </conditionalFormatting>
  <conditionalFormatting sqref="I659:I673 Y659:Y673">
    <cfRule type="cellIs" dxfId="62" priority="6" operator="equal">
      <formula>$P$8</formula>
    </cfRule>
  </conditionalFormatting>
  <conditionalFormatting sqref="J660:J665">
    <cfRule type="cellIs" dxfId="61" priority="5" operator="equal">
      <formula>$P$8</formula>
    </cfRule>
  </conditionalFormatting>
  <conditionalFormatting sqref="Y658:AJ658">
    <cfRule type="cellIs" priority="3" operator="equal">
      <formula>$AE654</formula>
    </cfRule>
    <cfRule type="cellIs" dxfId="60" priority="4" operator="equal">
      <formula>$AE654</formula>
    </cfRule>
  </conditionalFormatting>
  <conditionalFormatting sqref="I658:T658">
    <cfRule type="cellIs" priority="1" operator="equal">
      <formula>$P654</formula>
    </cfRule>
    <cfRule type="cellIs" dxfId="59" priority="2" operator="equal">
      <formula>$P654</formula>
    </cfRule>
  </conditionalFormatting>
  <pageMargins left="0.70866141732283472" right="0.47244094488188981" top="0.51181102362204722" bottom="0.74803149606299213" header="0.31496062992125984" footer="0.35433070866141736"/>
  <pageSetup paperSize="9" scale="36" fitToHeight="0" orientation="portrait" r:id="rId1"/>
  <headerFooter>
    <oddFooter>&amp;C&amp;"BIZ UDPゴシック,太字"&amp;22&amp;P/&amp;N</oddFooter>
  </headerFooter>
  <rowBreaks count="9" manualBreakCount="9">
    <brk id="73" min="3" max="36" man="1"/>
    <brk id="141" min="3" max="36" man="1"/>
    <brk id="209" min="3" max="36" man="1"/>
    <brk id="277" min="3" max="36" man="1"/>
    <brk id="346" min="3" max="36" man="1"/>
    <brk id="414" min="3" max="36" man="1"/>
    <brk id="482" min="3" max="36" man="1"/>
    <brk id="550" min="3" max="36" man="1"/>
    <brk id="618" min="3" max="3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'※削除不可（９データ）'!$A$2:$A$37</xm:f>
          </x14:formula1>
          <xm:sqref>D8 D280 D42 D76 D110 D144 D178 D212 D246 D314 D348 D586 D382 D416 D450 D484 D518 D552 D620 D654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opLeftCell="A4" zoomScale="55" zoomScaleNormal="55" workbookViewId="0">
      <selection activeCell="C3" sqref="C3"/>
    </sheetView>
  </sheetViews>
  <sheetFormatPr defaultRowHeight="18.75" x14ac:dyDescent="0.4"/>
  <cols>
    <col min="1" max="1" width="9" style="42"/>
    <col min="2" max="2" width="15.125" style="42" bestFit="1" customWidth="1"/>
    <col min="3" max="3" width="9" style="42"/>
    <col min="4" max="4" width="15.125" style="101" bestFit="1" customWidth="1"/>
    <col min="5" max="5" width="14.25" style="101" bestFit="1" customWidth="1"/>
    <col min="6" max="7" width="14.25" style="101" customWidth="1"/>
    <col min="8" max="9" width="9.5" style="42" customWidth="1"/>
    <col min="10" max="10" width="5.5" style="42" customWidth="1"/>
    <col min="11" max="12" width="7.25" style="42" customWidth="1"/>
    <col min="13" max="13" width="7.5" style="42" bestFit="1" customWidth="1"/>
    <col min="14" max="14" width="13.875" style="42" customWidth="1"/>
    <col min="15" max="18" width="8.125" style="104" customWidth="1"/>
    <col min="19" max="19" width="9.5" style="103" bestFit="1" customWidth="1"/>
    <col min="20" max="20" width="8.125" style="42" customWidth="1"/>
    <col min="21" max="21" width="3.5" customWidth="1"/>
    <col min="22" max="22" width="14.375" style="42" customWidth="1"/>
    <col min="23" max="23" width="9.875" bestFit="1" customWidth="1"/>
    <col min="24" max="24" width="13.75" bestFit="1" customWidth="1"/>
  </cols>
  <sheetData>
    <row r="1" spans="1:22" ht="26.25" customHeight="1" x14ac:dyDescent="0.4">
      <c r="B1" s="42" t="s">
        <v>143</v>
      </c>
      <c r="C1" s="40" t="s">
        <v>105</v>
      </c>
      <c r="D1" s="100" t="s">
        <v>106</v>
      </c>
      <c r="E1" s="100" t="s">
        <v>107</v>
      </c>
      <c r="F1" s="100" t="s">
        <v>120</v>
      </c>
      <c r="G1" s="100" t="s">
        <v>119</v>
      </c>
      <c r="H1" s="40" t="s">
        <v>144</v>
      </c>
      <c r="I1" s="40" t="s">
        <v>231</v>
      </c>
      <c r="K1" s="40" t="s">
        <v>116</v>
      </c>
      <c r="L1" s="68"/>
      <c r="N1" s="40" t="s">
        <v>134</v>
      </c>
      <c r="O1" s="40" t="s">
        <v>105</v>
      </c>
      <c r="P1" s="100" t="s">
        <v>106</v>
      </c>
      <c r="Q1" s="100" t="s">
        <v>107</v>
      </c>
      <c r="R1" s="40" t="s">
        <v>108</v>
      </c>
      <c r="S1" s="168" t="s">
        <v>232</v>
      </c>
      <c r="T1" s="40" t="s">
        <v>135</v>
      </c>
    </row>
    <row r="2" spans="1:22" ht="26.25" customHeight="1" x14ac:dyDescent="0.4">
      <c r="C2" s="190"/>
      <c r="D2" s="191"/>
      <c r="E2" s="191"/>
      <c r="F2" s="102"/>
      <c r="G2" s="102"/>
      <c r="H2" s="68"/>
      <c r="I2" s="68"/>
      <c r="K2" s="40"/>
      <c r="L2" s="68"/>
      <c r="N2" s="40"/>
      <c r="O2" s="40"/>
      <c r="P2" s="100"/>
      <c r="Q2" s="100"/>
      <c r="R2" s="40"/>
      <c r="S2" s="168" t="s">
        <v>231</v>
      </c>
      <c r="T2" s="88"/>
    </row>
    <row r="3" spans="1:22" x14ac:dyDescent="0.4">
      <c r="A3" s="73" t="s">
        <v>81</v>
      </c>
      <c r="B3" s="40">
        <f>INDEX('９－１人員配置体制（ＧＨ）その２'!$B$14:$B$999874,ROW(A1)*10-9)</f>
        <v>0</v>
      </c>
      <c r="C3" s="40">
        <f>INDEX('９－１人員配置体制（ＧＨ）その２'!$D$14:$D$999874,ROW(A1)*10-9)</f>
        <v>0</v>
      </c>
      <c r="D3" s="40" t="str">
        <f>INDEX('９－１人員配置体制（ＧＨ）その２'!$N$18:$N$999874,ROW(A1)*10-9)</f>
        <v>０</v>
      </c>
      <c r="E3" s="40" t="str">
        <f>INDEX('９－１人員配置体制（ＧＨ）その２'!$O$18:$O$999874,ROW(A1)*10-9)</f>
        <v>0</v>
      </c>
      <c r="F3" s="40" t="str">
        <f>IFERROR(INDEX('９－１人員配置体制（ＧＨ）その２'!$AB$16:$AB$999874,ROW(A1)*10-9),"0")</f>
        <v>0</v>
      </c>
      <c r="G3" s="40">
        <f>INDEX('９－１人員配置体制（ＧＨ）その２'!$AB$19:$AB$999874,ROW(A1)*10-9)</f>
        <v>0</v>
      </c>
      <c r="H3" s="40" t="str">
        <f>INDEX('９－１人員配置体制（ＧＨ）その２'!$R$22:$R$999874,ROW(A1)*10-9)</f>
        <v/>
      </c>
      <c r="I3" s="40" t="str">
        <f>IF(H3="推定",G3,F3)</f>
        <v>0</v>
      </c>
      <c r="K3" s="40">
        <f>COUNTIF('９－２人員配置体制（ＧＨ）その３'!$D$8:$D$800010,A3)</f>
        <v>0</v>
      </c>
      <c r="L3" s="68"/>
      <c r="M3" s="42" t="s">
        <v>77</v>
      </c>
      <c r="N3" s="73" t="str">
        <f>IF('９人員配置体制（ＧＨ）その１'!D17="","",'９人員配置体制（ＧＨ）その１'!D17)</f>
        <v/>
      </c>
      <c r="O3" s="169">
        <f>SUMIF($B$3:$B$37,N3,$C$3:$C$37)</f>
        <v>0</v>
      </c>
      <c r="P3" s="169">
        <f>ROUNDUP(SUMIF($B$3:$B$37,N3,$D$3:$D$37),1)</f>
        <v>0</v>
      </c>
      <c r="Q3" s="169">
        <f>ROUNDUP(SUMIF($B$3:$B$37,N3,$E$3:$E$37),1)</f>
        <v>0</v>
      </c>
      <c r="R3" s="169">
        <f>ROUND(SUMIF($B$3:$B$37,N3,$D$3:$D$37),0)</f>
        <v>0</v>
      </c>
      <c r="S3" s="169">
        <f>ROUND(SUMIF($B$3:$B$37,N3,$I$3:$I$37),1)</f>
        <v>0</v>
      </c>
      <c r="T3" s="89">
        <f>COUNTIF($B$3:$B$37,N3)</f>
        <v>0</v>
      </c>
    </row>
    <row r="4" spans="1:22" x14ac:dyDescent="0.4">
      <c r="A4" s="73" t="s">
        <v>82</v>
      </c>
      <c r="B4" s="40">
        <f>INDEX('９－１人員配置体制（ＧＨ）その２'!$B$14:$B$999874,ROW(A2)*10-9)</f>
        <v>0</v>
      </c>
      <c r="C4" s="40">
        <f>INDEX('９－１人員配置体制（ＧＨ）その２'!$D$14:$D$999874,ROW(A2)*10-9)</f>
        <v>0</v>
      </c>
      <c r="D4" s="40" t="str">
        <f>INDEX('９－１人員配置体制（ＧＨ）その２'!$N$18:$N$999874,ROW(A2)*10-9)</f>
        <v>０</v>
      </c>
      <c r="E4" s="40" t="str">
        <f>INDEX('９－１人員配置体制（ＧＨ）その２'!$O$18:$O$999874,ROW(A2)*10-9)</f>
        <v>0</v>
      </c>
      <c r="F4" s="40" t="str">
        <f>IFERROR(INDEX('９－１人員配置体制（ＧＨ）その２'!$AB$16:$AB$999874,ROW(A2)*10-9),"0")</f>
        <v>0</v>
      </c>
      <c r="G4" s="40">
        <f>INDEX('９－１人員配置体制（ＧＨ）その２'!$AB$19:$AB$999874,ROW(A2)*10-9)</f>
        <v>0</v>
      </c>
      <c r="H4" s="40" t="str">
        <f>INDEX('９－１人員配置体制（ＧＨ）その２'!$R$22:$R$999874,ROW(A2)*10-9)</f>
        <v/>
      </c>
      <c r="I4" s="40" t="str">
        <f t="shared" ref="I4:I37" si="0">IF(H4="推定",G4,F4)</f>
        <v>0</v>
      </c>
      <c r="K4" s="40">
        <f>COUNTIF('９－２人員配置体制（ＧＨ）その３'!$D$8:$D$800010,A4)</f>
        <v>0</v>
      </c>
      <c r="L4" s="68"/>
      <c r="M4" s="42" t="s">
        <v>78</v>
      </c>
      <c r="N4" s="73" t="str">
        <f>IF('９人員配置体制（ＧＨ）その１'!D18="","",'９人員配置体制（ＧＨ）その１'!D18)</f>
        <v/>
      </c>
      <c r="O4" s="169">
        <f>SUMIF($B$3:$B$37,N4,$C$3:$C$37)</f>
        <v>0</v>
      </c>
      <c r="P4" s="169">
        <f t="shared" ref="P4:P26" si="1">ROUNDUP(SUMIF($B$3:$B$37,N4,$D$3:$D$37),1)</f>
        <v>0</v>
      </c>
      <c r="Q4" s="169">
        <f t="shared" ref="Q4:Q26" si="2">ROUNDUP(SUMIF($B$3:$B$37,N4,$E$3:$E$37),1)</f>
        <v>0</v>
      </c>
      <c r="R4" s="169">
        <f t="shared" ref="R4:R27" si="3">ROUND(SUMIF($B$3:$B$37,N4,$D$3:$D$37),0)</f>
        <v>0</v>
      </c>
      <c r="S4" s="169">
        <f t="shared" ref="S4:S26" si="4">ROUND(SUMIF($B$3:$B$37,N4,$I$3:$I$37),1)</f>
        <v>0</v>
      </c>
      <c r="T4" s="89">
        <f t="shared" ref="T4:T26" si="5">COUNTIF($B$3:$B$37,N4)</f>
        <v>0</v>
      </c>
    </row>
    <row r="5" spans="1:22" x14ac:dyDescent="0.4">
      <c r="A5" s="73" t="s">
        <v>83</v>
      </c>
      <c r="B5" s="40">
        <f>INDEX('９－１人員配置体制（ＧＨ）その２'!$B$14:$B$999874,ROW(A3)*10-9)</f>
        <v>0</v>
      </c>
      <c r="C5" s="40">
        <f>INDEX('９－１人員配置体制（ＧＨ）その２'!$D$14:$D$999874,ROW(A3)*10-9)</f>
        <v>0</v>
      </c>
      <c r="D5" s="40" t="str">
        <f>INDEX('９－１人員配置体制（ＧＨ）その２'!$N$18:$N$999874,ROW(A3)*10-9)</f>
        <v>０</v>
      </c>
      <c r="E5" s="40" t="str">
        <f>INDEX('９－１人員配置体制（ＧＨ）その２'!$O$18:$O$999874,ROW(A3)*10-9)</f>
        <v>0</v>
      </c>
      <c r="F5" s="40" t="str">
        <f>IFERROR(INDEX('９－１人員配置体制（ＧＨ）その２'!$AB$16:$AB$999874,ROW(A3)*10-9),"0")</f>
        <v>0</v>
      </c>
      <c r="G5" s="40">
        <f>INDEX('９－１人員配置体制（ＧＨ）その２'!$AB$19:$AB$999874,ROW(A3)*10-9)</f>
        <v>0</v>
      </c>
      <c r="H5" s="40" t="str">
        <f>INDEX('９－１人員配置体制（ＧＨ）その２'!$R$22:$R$999874,ROW(A3)*10-9)</f>
        <v/>
      </c>
      <c r="I5" s="40" t="str">
        <f>IF(H5="推定",G5,F5)</f>
        <v>0</v>
      </c>
      <c r="J5" s="68"/>
      <c r="K5" s="40">
        <f>COUNTIF('９－２人員配置体制（ＧＨ）その３'!$D$8:$D$800010,A5)</f>
        <v>0</v>
      </c>
      <c r="L5" s="68"/>
      <c r="M5" s="42" t="s">
        <v>9</v>
      </c>
      <c r="N5" s="73" t="str">
        <f>IF('９人員配置体制（ＧＨ）その１'!D19="","",'９人員配置体制（ＧＨ）その１'!D19)</f>
        <v/>
      </c>
      <c r="O5" s="169">
        <f t="shared" ref="O5:O26" si="6">SUMIF($B$3:$B$37,N5,$C$3:$C$37)</f>
        <v>0</v>
      </c>
      <c r="P5" s="169">
        <f t="shared" si="1"/>
        <v>0</v>
      </c>
      <c r="Q5" s="169">
        <f t="shared" si="2"/>
        <v>0</v>
      </c>
      <c r="R5" s="169">
        <f t="shared" si="3"/>
        <v>0</v>
      </c>
      <c r="S5" s="169">
        <f t="shared" si="4"/>
        <v>0</v>
      </c>
      <c r="T5" s="89">
        <f t="shared" si="5"/>
        <v>0</v>
      </c>
    </row>
    <row r="6" spans="1:22" x14ac:dyDescent="0.4">
      <c r="A6" s="73" t="s">
        <v>84</v>
      </c>
      <c r="B6" s="40">
        <f>INDEX('９－１人員配置体制（ＧＨ）その２'!$B$14:$B$999874,ROW(A4)*10-9)</f>
        <v>0</v>
      </c>
      <c r="C6" s="40">
        <f>INDEX('９－１人員配置体制（ＧＨ）その２'!$D$14:$D$999874,ROW(A4)*10-9)</f>
        <v>0</v>
      </c>
      <c r="D6" s="40" t="str">
        <f>INDEX('９－１人員配置体制（ＧＨ）その２'!$N$18:$N$999874,ROW(A4)*10-9)</f>
        <v>０</v>
      </c>
      <c r="E6" s="40" t="str">
        <f>INDEX('９－１人員配置体制（ＧＨ）その２'!$O$18:$O$999874,ROW(A4)*10-9)</f>
        <v>0</v>
      </c>
      <c r="F6" s="40" t="str">
        <f>IFERROR(INDEX('９－１人員配置体制（ＧＨ）その２'!$AB$16:$AB$999874,ROW(A4)*10-9),"0")</f>
        <v>0</v>
      </c>
      <c r="G6" s="40">
        <f>INDEX('９－１人員配置体制（ＧＨ）その２'!$AB$19:$AB$999874,ROW(A4)*10-9)</f>
        <v>0</v>
      </c>
      <c r="H6" s="40" t="str">
        <f>INDEX('９－１人員配置体制（ＧＨ）その２'!$R$22:$R$999874,ROW(A4)*10-9)</f>
        <v/>
      </c>
      <c r="I6" s="40" t="str">
        <f t="shared" si="0"/>
        <v>0</v>
      </c>
      <c r="J6" s="68"/>
      <c r="K6" s="40">
        <f>COUNTIF('９－２人員配置体制（ＧＨ）その３'!$D$8:$D$800010,A6)</f>
        <v>0</v>
      </c>
      <c r="L6" s="68"/>
      <c r="M6" s="42" t="s">
        <v>13</v>
      </c>
      <c r="N6" s="73" t="str">
        <f>IF('９人員配置体制（ＧＨ）その１'!D20="","",'９人員配置体制（ＧＨ）その１'!D20)</f>
        <v/>
      </c>
      <c r="O6" s="169">
        <f t="shared" si="6"/>
        <v>0</v>
      </c>
      <c r="P6" s="169">
        <f t="shared" si="1"/>
        <v>0</v>
      </c>
      <c r="Q6" s="169">
        <f t="shared" si="2"/>
        <v>0</v>
      </c>
      <c r="R6" s="169">
        <f t="shared" si="3"/>
        <v>0</v>
      </c>
      <c r="S6" s="169">
        <f t="shared" si="4"/>
        <v>0</v>
      </c>
      <c r="T6" s="89">
        <f t="shared" si="5"/>
        <v>0</v>
      </c>
    </row>
    <row r="7" spans="1:22" x14ac:dyDescent="0.4">
      <c r="A7" s="73" t="s">
        <v>85</v>
      </c>
      <c r="B7" s="40">
        <f>INDEX('９－１人員配置体制（ＧＨ）その２'!$B$14:$B$999874,ROW(A5)*10-9)</f>
        <v>0</v>
      </c>
      <c r="C7" s="40">
        <f>INDEX('９－１人員配置体制（ＧＨ）その２'!$D$14:$D$999874,ROW(A5)*10-9)</f>
        <v>0</v>
      </c>
      <c r="D7" s="40" t="str">
        <f>INDEX('９－１人員配置体制（ＧＨ）その２'!$N$18:$N$999874,ROW(A5)*10-9)</f>
        <v>０</v>
      </c>
      <c r="E7" s="40" t="str">
        <f>INDEX('９－１人員配置体制（ＧＨ）その２'!$O$18:$O$999874,ROW(A5)*10-9)</f>
        <v>0</v>
      </c>
      <c r="F7" s="40" t="str">
        <f>IFERROR(INDEX('９－１人員配置体制（ＧＨ）その２'!$AB$16:$AB$999874,ROW(A5)*10-9),"0")</f>
        <v>0</v>
      </c>
      <c r="G7" s="40">
        <f>INDEX('９－１人員配置体制（ＧＨ）その２'!$AB$19:$AB$999874,ROW(A5)*10-9)</f>
        <v>0</v>
      </c>
      <c r="H7" s="40" t="str">
        <f>INDEX('９－１人員配置体制（ＧＨ）その２'!$R$22:$R$999874,ROW(A5)*10-9)</f>
        <v/>
      </c>
      <c r="I7" s="40" t="str">
        <f t="shared" si="0"/>
        <v>0</v>
      </c>
      <c r="J7" s="68"/>
      <c r="K7" s="40">
        <f>COUNTIF('９－２人員配置体制（ＧＨ）その３'!$D$8:$D$800010,A7)</f>
        <v>0</v>
      </c>
      <c r="L7" s="68"/>
      <c r="M7" s="42" t="s">
        <v>14</v>
      </c>
      <c r="N7" s="73" t="str">
        <f>IF('９人員配置体制（ＧＨ）その１'!D21="","",'９人員配置体制（ＧＨ）その１'!D21)</f>
        <v/>
      </c>
      <c r="O7" s="169">
        <f t="shared" si="6"/>
        <v>0</v>
      </c>
      <c r="P7" s="169">
        <f t="shared" si="1"/>
        <v>0</v>
      </c>
      <c r="Q7" s="169">
        <f t="shared" si="2"/>
        <v>0</v>
      </c>
      <c r="R7" s="169">
        <f t="shared" si="3"/>
        <v>0</v>
      </c>
      <c r="S7" s="169">
        <f t="shared" si="4"/>
        <v>0</v>
      </c>
      <c r="T7" s="89">
        <f t="shared" si="5"/>
        <v>0</v>
      </c>
    </row>
    <row r="8" spans="1:22" s="247" customFormat="1" ht="19.5" thickBot="1" x14ac:dyDescent="0.45">
      <c r="A8" s="6" t="s">
        <v>86</v>
      </c>
      <c r="B8" s="244">
        <f>INDEX('９－１人員配置体制（ＧＨ）その２'!$B$14:$B$999874,ROW(A6)*10-9)</f>
        <v>0</v>
      </c>
      <c r="C8" s="244">
        <f>INDEX('９－１人員配置体制（ＧＨ）その２'!$D$14:$D$999874,ROW(A6)*10-9)</f>
        <v>0</v>
      </c>
      <c r="D8" s="244" t="str">
        <f>INDEX('９－１人員配置体制（ＧＨ）その２'!$N$18:$N$999874,ROW(A6)*10-9)</f>
        <v>０</v>
      </c>
      <c r="E8" s="244" t="str">
        <f>INDEX('９－１人員配置体制（ＧＨ）その２'!$O$18:$O$999874,ROW(A6)*10-9)</f>
        <v>0</v>
      </c>
      <c r="F8" s="244" t="str">
        <f>IFERROR(INDEX('９－１人員配置体制（ＧＨ）その２'!$AB$16:$AB$999874,ROW(A6)*10-9),"0")</f>
        <v>0</v>
      </c>
      <c r="G8" s="244">
        <f>INDEX('９－１人員配置体制（ＧＨ）その２'!$AB$19:$AB$999874,ROW(A6)*10-9)</f>
        <v>0</v>
      </c>
      <c r="H8" s="244" t="str">
        <f>INDEX('９－１人員配置体制（ＧＨ）その２'!$R$22:$R$999874,ROW(A6)*10-9)</f>
        <v/>
      </c>
      <c r="I8" s="244" t="str">
        <f t="shared" si="0"/>
        <v>0</v>
      </c>
      <c r="J8" s="245"/>
      <c r="K8" s="244">
        <f>COUNTIF('９－２人員配置体制（ＧＨ）その３'!$D$8:$D$800010,A8)</f>
        <v>0</v>
      </c>
      <c r="L8" s="245"/>
      <c r="M8" s="245" t="s">
        <v>15</v>
      </c>
      <c r="N8" s="6" t="str">
        <f>IF('９人員配置体制（ＧＨ）その１'!D22="","",'９人員配置体制（ＧＨ）その１'!D22)</f>
        <v/>
      </c>
      <c r="O8" s="246">
        <f t="shared" si="6"/>
        <v>0</v>
      </c>
      <c r="P8" s="246">
        <f t="shared" si="1"/>
        <v>0</v>
      </c>
      <c r="Q8" s="246">
        <f t="shared" si="2"/>
        <v>0</v>
      </c>
      <c r="R8" s="246">
        <f t="shared" si="3"/>
        <v>0</v>
      </c>
      <c r="S8" s="246">
        <f t="shared" si="4"/>
        <v>0</v>
      </c>
      <c r="T8" s="248">
        <f t="shared" si="5"/>
        <v>0</v>
      </c>
      <c r="V8" s="245"/>
    </row>
    <row r="9" spans="1:22" s="243" customFormat="1" x14ac:dyDescent="0.4">
      <c r="A9" s="89" t="s">
        <v>87</v>
      </c>
      <c r="B9" s="88">
        <f>INDEX('９－１人員配置体制（ＧＨ）その２'!$B$14:$B$999874,ROW(A7)*10-9)</f>
        <v>0</v>
      </c>
      <c r="C9" s="88">
        <f>INDEX('９－１人員配置体制（ＧＨ）その２'!$D$14:$D$999874,ROW(A7)*10-9)</f>
        <v>0</v>
      </c>
      <c r="D9" s="88" t="str">
        <f>INDEX('９－１人員配置体制（ＧＨ）その２'!$N$18:$N$999874,ROW(A7)*10-9)</f>
        <v>０</v>
      </c>
      <c r="E9" s="88" t="str">
        <f>INDEX('９－１人員配置体制（ＧＨ）その２'!$O$18:$O$999874,ROW(A7)*10-9)</f>
        <v>0</v>
      </c>
      <c r="F9" s="88" t="str">
        <f>IFERROR(INDEX('９－１人員配置体制（ＧＨ）その２'!$AB$16:$AB$999874,ROW(A7)*10-9),"0")</f>
        <v>0</v>
      </c>
      <c r="G9" s="88">
        <f>INDEX('９－１人員配置体制（ＧＨ）その２'!$AB$19:$AB$999874,ROW(A7)*10-9)</f>
        <v>0</v>
      </c>
      <c r="H9" s="88" t="str">
        <f>INDEX('９－１人員配置体制（ＧＨ）その２'!$R$22:$R$999874,ROW(A7)*10-9)</f>
        <v/>
      </c>
      <c r="I9" s="88" t="str">
        <f t="shared" si="0"/>
        <v>0</v>
      </c>
      <c r="J9" s="68"/>
      <c r="K9" s="88">
        <f>COUNTIF('９－２人員配置体制（ＧＨ）その３'!$D$8:$D$800010,A9)</f>
        <v>0</v>
      </c>
      <c r="L9" s="68"/>
      <c r="M9" s="68" t="s">
        <v>16</v>
      </c>
      <c r="N9" s="89" t="str">
        <f>IF('９人員配置体制（ＧＨ）その１'!D23="","",'９人員配置体制（ＧＨ）その１'!D23)</f>
        <v/>
      </c>
      <c r="O9" s="242">
        <f t="shared" si="6"/>
        <v>0</v>
      </c>
      <c r="P9" s="242">
        <f t="shared" si="1"/>
        <v>0</v>
      </c>
      <c r="Q9" s="242">
        <f t="shared" si="2"/>
        <v>0</v>
      </c>
      <c r="R9" s="242">
        <f t="shared" si="3"/>
        <v>0</v>
      </c>
      <c r="S9" s="242">
        <f t="shared" si="4"/>
        <v>0</v>
      </c>
      <c r="T9" s="89">
        <f t="shared" si="5"/>
        <v>0</v>
      </c>
      <c r="V9" s="68"/>
    </row>
    <row r="10" spans="1:22" s="243" customFormat="1" x14ac:dyDescent="0.4">
      <c r="A10" s="73" t="s">
        <v>88</v>
      </c>
      <c r="B10" s="40">
        <f>INDEX('９－１人員配置体制（ＧＨ）その２'!$B$14:$B$999874,ROW(A8)*10-9)</f>
        <v>0</v>
      </c>
      <c r="C10" s="40">
        <f>INDEX('９－１人員配置体制（ＧＨ）その２'!$D$14:$D$999874,ROW(A8)*10-9)</f>
        <v>0</v>
      </c>
      <c r="D10" s="40" t="str">
        <f>INDEX('９－１人員配置体制（ＧＨ）その２'!$N$18:$N$999874,ROW(A8)*10-9)</f>
        <v>０</v>
      </c>
      <c r="E10" s="40" t="str">
        <f>INDEX('９－１人員配置体制（ＧＨ）その２'!$O$18:$O$999874,ROW(A8)*10-9)</f>
        <v>0</v>
      </c>
      <c r="F10" s="40" t="str">
        <f>IFERROR(INDEX('９－１人員配置体制（ＧＨ）その２'!$AB$16:$AB$999874,ROW(A8)*10-9),"0")</f>
        <v>0</v>
      </c>
      <c r="G10" s="40">
        <f>INDEX('９－１人員配置体制（ＧＨ）その２'!$AB$19:$AB$999874,ROW(A8)*10-9)</f>
        <v>0</v>
      </c>
      <c r="H10" s="40" t="str">
        <f>INDEX('９－１人員配置体制（ＧＨ）その２'!$R$22:$R$999874,ROW(A8)*10-9)</f>
        <v/>
      </c>
      <c r="I10" s="40" t="str">
        <f t="shared" si="0"/>
        <v>0</v>
      </c>
      <c r="J10" s="68"/>
      <c r="K10" s="40">
        <f>COUNTIF('９－２人員配置体制（ＧＨ）その３'!$D$8:$D$800010,A10)</f>
        <v>0</v>
      </c>
      <c r="L10" s="68"/>
      <c r="M10" s="68" t="s">
        <v>17</v>
      </c>
      <c r="N10" s="73" t="str">
        <f>IF('９人員配置体制（ＧＨ）その１'!D24="","",'９人員配置体制（ＧＨ）その１'!D24)</f>
        <v/>
      </c>
      <c r="O10" s="169">
        <f t="shared" si="6"/>
        <v>0</v>
      </c>
      <c r="P10" s="169">
        <f t="shared" si="1"/>
        <v>0</v>
      </c>
      <c r="Q10" s="169">
        <f t="shared" si="2"/>
        <v>0</v>
      </c>
      <c r="R10" s="169">
        <f t="shared" si="3"/>
        <v>0</v>
      </c>
      <c r="S10" s="169">
        <f t="shared" si="4"/>
        <v>0</v>
      </c>
      <c r="T10" s="89">
        <f t="shared" si="5"/>
        <v>0</v>
      </c>
      <c r="V10" s="68"/>
    </row>
    <row r="11" spans="1:22" s="243" customFormat="1" x14ac:dyDescent="0.4">
      <c r="A11" s="73" t="s">
        <v>89</v>
      </c>
      <c r="B11" s="40">
        <f>INDEX('９－１人員配置体制（ＧＨ）その２'!$B$14:$B$999874,ROW(A9)*10-9)</f>
        <v>0</v>
      </c>
      <c r="C11" s="40">
        <f>INDEX('９－１人員配置体制（ＧＨ）その２'!$D$14:$D$999874,ROW(A9)*10-9)</f>
        <v>0</v>
      </c>
      <c r="D11" s="40" t="str">
        <f>INDEX('９－１人員配置体制（ＧＨ）その２'!$N$18:$N$999874,ROW(A9)*10-9)</f>
        <v>０</v>
      </c>
      <c r="E11" s="40" t="str">
        <f>INDEX('９－１人員配置体制（ＧＨ）その２'!$O$18:$O$999874,ROW(A9)*10-9)</f>
        <v>0</v>
      </c>
      <c r="F11" s="40" t="str">
        <f>IFERROR(INDEX('９－１人員配置体制（ＧＨ）その２'!$AB$16:$AB$999874,ROW(A9)*10-9),"0")</f>
        <v>0</v>
      </c>
      <c r="G11" s="40">
        <f>INDEX('９－１人員配置体制（ＧＨ）その２'!$AB$19:$AB$999874,ROW(A9)*10-9)</f>
        <v>0</v>
      </c>
      <c r="H11" s="40" t="str">
        <f>INDEX('９－１人員配置体制（ＧＨ）その２'!$R$22:$R$999874,ROW(A9)*10-9)</f>
        <v/>
      </c>
      <c r="I11" s="40" t="str">
        <f t="shared" si="0"/>
        <v>0</v>
      </c>
      <c r="J11" s="68"/>
      <c r="K11" s="40">
        <f>COUNTIF('９－２人員配置体制（ＧＨ）その３'!$D$8:$D$800010,A11)</f>
        <v>0</v>
      </c>
      <c r="L11" s="68"/>
      <c r="M11" s="68" t="s">
        <v>18</v>
      </c>
      <c r="N11" s="73" t="str">
        <f>IF('９人員配置体制（ＧＨ）その１'!D25="","",'９人員配置体制（ＧＨ）その１'!D25)</f>
        <v/>
      </c>
      <c r="O11" s="169">
        <f t="shared" si="6"/>
        <v>0</v>
      </c>
      <c r="P11" s="169">
        <f t="shared" si="1"/>
        <v>0</v>
      </c>
      <c r="Q11" s="169">
        <f t="shared" si="2"/>
        <v>0</v>
      </c>
      <c r="R11" s="169">
        <f t="shared" si="3"/>
        <v>0</v>
      </c>
      <c r="S11" s="169">
        <f t="shared" si="4"/>
        <v>0</v>
      </c>
      <c r="T11" s="89">
        <f t="shared" si="5"/>
        <v>0</v>
      </c>
      <c r="V11" s="68"/>
    </row>
    <row r="12" spans="1:22" s="243" customFormat="1" x14ac:dyDescent="0.4">
      <c r="A12" s="73" t="s">
        <v>90</v>
      </c>
      <c r="B12" s="40">
        <f>INDEX('９－１人員配置体制（ＧＨ）その２'!$B$14:$B$999874,ROW(A10)*10-9)</f>
        <v>0</v>
      </c>
      <c r="C12" s="40">
        <f>INDEX('９－１人員配置体制（ＧＨ）その２'!$D$14:$D$999874,ROW(A10)*10-9)</f>
        <v>0</v>
      </c>
      <c r="D12" s="40" t="str">
        <f>INDEX('９－１人員配置体制（ＧＨ）その２'!$N$18:$N$999874,ROW(A10)*10-9)</f>
        <v>０</v>
      </c>
      <c r="E12" s="40" t="str">
        <f>INDEX('９－１人員配置体制（ＧＨ）その２'!$O$18:$O$999874,ROW(A10)*10-9)</f>
        <v>0</v>
      </c>
      <c r="F12" s="40" t="str">
        <f>IFERROR(INDEX('９－１人員配置体制（ＧＨ）その２'!$AB$16:$AB$999874,ROW(A10)*10-9),"0")</f>
        <v>0</v>
      </c>
      <c r="G12" s="40">
        <f>INDEX('９－１人員配置体制（ＧＨ）その２'!$AB$19:$AB$999874,ROW(A10)*10-9)</f>
        <v>0</v>
      </c>
      <c r="H12" s="40" t="str">
        <f>INDEX('９－１人員配置体制（ＧＨ）その２'!$R$22:$R$999874,ROW(A10)*10-9)</f>
        <v/>
      </c>
      <c r="I12" s="40" t="str">
        <f t="shared" si="0"/>
        <v>0</v>
      </c>
      <c r="J12" s="68"/>
      <c r="K12" s="40">
        <f>COUNTIF('９－２人員配置体制（ＧＨ）その３'!$D$8:$D$800010,A12)</f>
        <v>0</v>
      </c>
      <c r="L12" s="68"/>
      <c r="M12" s="68" t="s">
        <v>19</v>
      </c>
      <c r="N12" s="73" t="str">
        <f>IF('９人員配置体制（ＧＨ）その１'!D26="","",'９人員配置体制（ＧＨ）その１'!D26)</f>
        <v/>
      </c>
      <c r="O12" s="169">
        <f t="shared" si="6"/>
        <v>0</v>
      </c>
      <c r="P12" s="169">
        <f t="shared" si="1"/>
        <v>0</v>
      </c>
      <c r="Q12" s="169">
        <f t="shared" si="2"/>
        <v>0</v>
      </c>
      <c r="R12" s="169">
        <f t="shared" si="3"/>
        <v>0</v>
      </c>
      <c r="S12" s="169">
        <f t="shared" si="4"/>
        <v>0</v>
      </c>
      <c r="T12" s="89">
        <f t="shared" si="5"/>
        <v>0</v>
      </c>
      <c r="V12" s="68"/>
    </row>
    <row r="13" spans="1:22" s="243" customFormat="1" x14ac:dyDescent="0.4">
      <c r="A13" s="73" t="s">
        <v>91</v>
      </c>
      <c r="B13" s="40">
        <f>INDEX('９－１人員配置体制（ＧＨ）その２'!$B$14:$B$999874,ROW(A11)*10-9)</f>
        <v>0</v>
      </c>
      <c r="C13" s="40">
        <f>INDEX('９－１人員配置体制（ＧＨ）その２'!$D$14:$D$999874,ROW(A11)*10-9)</f>
        <v>0</v>
      </c>
      <c r="D13" s="40" t="str">
        <f>INDEX('９－１人員配置体制（ＧＨ）その２'!$N$18:$N$999874,ROW(A11)*10-9)</f>
        <v>０</v>
      </c>
      <c r="E13" s="40" t="str">
        <f>INDEX('９－１人員配置体制（ＧＨ）その２'!$O$18:$O$999874,ROW(A11)*10-9)</f>
        <v>0</v>
      </c>
      <c r="F13" s="40" t="str">
        <f>IFERROR(INDEX('９－１人員配置体制（ＧＨ）その２'!$AB$16:$AB$999874,ROW(A11)*10-9),"0")</f>
        <v>0</v>
      </c>
      <c r="G13" s="40">
        <f>INDEX('９－１人員配置体制（ＧＨ）その２'!$AB$19:$AB$999874,ROW(A11)*10-9)</f>
        <v>0</v>
      </c>
      <c r="H13" s="40" t="str">
        <f>INDEX('９－１人員配置体制（ＧＨ）その２'!$R$22:$R$999874,ROW(A11)*10-9)</f>
        <v/>
      </c>
      <c r="I13" s="40" t="str">
        <f t="shared" si="0"/>
        <v>0</v>
      </c>
      <c r="J13" s="68"/>
      <c r="K13" s="40">
        <f>COUNTIF('９－２人員配置体制（ＧＨ）その３'!$D$8:$D$800010,A13)</f>
        <v>0</v>
      </c>
      <c r="L13" s="68"/>
      <c r="M13" s="68" t="s">
        <v>20</v>
      </c>
      <c r="N13" s="73" t="str">
        <f>IF('９人員配置体制（ＧＨ）その１'!D27="","",'９人員配置体制（ＧＨ）その１'!D27)</f>
        <v/>
      </c>
      <c r="O13" s="169">
        <f t="shared" si="6"/>
        <v>0</v>
      </c>
      <c r="P13" s="169">
        <f t="shared" si="1"/>
        <v>0</v>
      </c>
      <c r="Q13" s="169">
        <f t="shared" si="2"/>
        <v>0</v>
      </c>
      <c r="R13" s="169">
        <f t="shared" si="3"/>
        <v>0</v>
      </c>
      <c r="S13" s="169">
        <f t="shared" si="4"/>
        <v>0</v>
      </c>
      <c r="T13" s="89">
        <f t="shared" si="5"/>
        <v>0</v>
      </c>
      <c r="V13" s="68"/>
    </row>
    <row r="14" spans="1:22" s="247" customFormat="1" ht="19.5" thickBot="1" x14ac:dyDescent="0.45">
      <c r="A14" s="6" t="s">
        <v>178</v>
      </c>
      <c r="B14" s="244">
        <f>INDEX('９－１人員配置体制（ＧＨ）その２'!$B$14:$B$999874,ROW(A12)*10-9)</f>
        <v>0</v>
      </c>
      <c r="C14" s="244">
        <f>INDEX('９－１人員配置体制（ＧＨ）その２'!$D$14:$D$999874,ROW(A12)*10-9)</f>
        <v>0</v>
      </c>
      <c r="D14" s="244" t="str">
        <f>INDEX('９－１人員配置体制（ＧＨ）その２'!$N$18:$N$999874,ROW(A12)*10-9)</f>
        <v>０</v>
      </c>
      <c r="E14" s="244" t="str">
        <f>INDEX('９－１人員配置体制（ＧＨ）その２'!$O$18:$O$999874,ROW(A12)*10-9)</f>
        <v>0</v>
      </c>
      <c r="F14" s="244" t="str">
        <f>IFERROR(INDEX('９－１人員配置体制（ＧＨ）その２'!$AB$16:$AB$999874,ROW(A12)*10-9),"0")</f>
        <v>0</v>
      </c>
      <c r="G14" s="244">
        <f>INDEX('９－１人員配置体制（ＧＨ）その２'!$AB$19:$AB$999874,ROW(A12)*10-9)</f>
        <v>0</v>
      </c>
      <c r="H14" s="244" t="str">
        <f>INDEX('９－１人員配置体制（ＧＨ）その２'!$R$22:$R$999874,ROW(A12)*10-9)</f>
        <v/>
      </c>
      <c r="I14" s="244" t="str">
        <f t="shared" si="0"/>
        <v>0</v>
      </c>
      <c r="J14" s="245"/>
      <c r="K14" s="244">
        <f>COUNTIF('９－２人員配置体制（ＧＨ）その３'!$D$8:$D$800010,A14)</f>
        <v>0</v>
      </c>
      <c r="L14" s="245"/>
      <c r="M14" s="245" t="s">
        <v>21</v>
      </c>
      <c r="N14" s="6" t="str">
        <f>IF('９人員配置体制（ＧＨ）その１'!D28="","",'９人員配置体制（ＧＨ）その１'!D28)</f>
        <v/>
      </c>
      <c r="O14" s="246">
        <f t="shared" si="6"/>
        <v>0</v>
      </c>
      <c r="P14" s="246">
        <f t="shared" si="1"/>
        <v>0</v>
      </c>
      <c r="Q14" s="246">
        <f t="shared" si="2"/>
        <v>0</v>
      </c>
      <c r="R14" s="246">
        <f t="shared" si="3"/>
        <v>0</v>
      </c>
      <c r="S14" s="246">
        <f t="shared" si="4"/>
        <v>0</v>
      </c>
      <c r="T14" s="248">
        <f t="shared" si="5"/>
        <v>0</v>
      </c>
      <c r="V14" s="245"/>
    </row>
    <row r="15" spans="1:22" s="253" customFormat="1" x14ac:dyDescent="0.4">
      <c r="A15" s="249" t="s">
        <v>92</v>
      </c>
      <c r="B15" s="250">
        <f>INDEX('９－１人員配置体制（ＧＨ）その２'!$B$14:$B$999874,ROW(A13)*10-9)</f>
        <v>0</v>
      </c>
      <c r="C15" s="250">
        <f>INDEX('９－１人員配置体制（ＧＨ）その２'!$D$14:$D$999874,ROW(A13)*10-9)</f>
        <v>0</v>
      </c>
      <c r="D15" s="250" t="str">
        <f>INDEX('９－１人員配置体制（ＧＨ）その２'!$N$18:$N$999874,ROW(A13)*10-9)</f>
        <v>０</v>
      </c>
      <c r="E15" s="250" t="str">
        <f>INDEX('９－１人員配置体制（ＧＨ）その２'!$O$18:$O$999874,ROW(A13)*10-9)</f>
        <v>0</v>
      </c>
      <c r="F15" s="250" t="str">
        <f>IFERROR(INDEX('９－１人員配置体制（ＧＨ）その２'!$AB$16:$AB$999874,ROW(A13)*10-9),"0")</f>
        <v>0</v>
      </c>
      <c r="G15" s="250">
        <f>INDEX('９－１人員配置体制（ＧＨ）その２'!$AB$19:$AB$999874,ROW(A13)*10-9)</f>
        <v>0</v>
      </c>
      <c r="H15" s="250" t="str">
        <f>INDEX('９－１人員配置体制（ＧＨ）その２'!$R$22:$R$999874,ROW(A13)*10-9)</f>
        <v/>
      </c>
      <c r="I15" s="250" t="str">
        <f t="shared" si="0"/>
        <v>0</v>
      </c>
      <c r="J15" s="251"/>
      <c r="K15" s="250">
        <f>COUNTIF('９－２人員配置体制（ＧＨ）その３'!$D$8:$D$800010,A15)</f>
        <v>0</v>
      </c>
      <c r="L15" s="251"/>
      <c r="M15" s="251" t="s">
        <v>22</v>
      </c>
      <c r="N15" s="249" t="str">
        <f>IF('９人員配置体制（ＧＨ）その１'!D29="","",'９人員配置体制（ＧＨ）その１'!D29)</f>
        <v/>
      </c>
      <c r="O15" s="252">
        <f t="shared" si="6"/>
        <v>0</v>
      </c>
      <c r="P15" s="252">
        <f t="shared" si="1"/>
        <v>0</v>
      </c>
      <c r="Q15" s="252">
        <f t="shared" si="2"/>
        <v>0</v>
      </c>
      <c r="R15" s="252">
        <f t="shared" si="3"/>
        <v>0</v>
      </c>
      <c r="S15" s="252">
        <f t="shared" si="4"/>
        <v>0</v>
      </c>
      <c r="T15" s="249">
        <f t="shared" si="5"/>
        <v>0</v>
      </c>
      <c r="V15" s="251"/>
    </row>
    <row r="16" spans="1:22" s="243" customFormat="1" x14ac:dyDescent="0.4">
      <c r="A16" s="73" t="s">
        <v>93</v>
      </c>
      <c r="B16" s="40">
        <f>INDEX('９－１人員配置体制（ＧＨ）その２'!$B$14:$B$999874,ROW(A14)*10-9)</f>
        <v>0</v>
      </c>
      <c r="C16" s="40">
        <f>INDEX('９－１人員配置体制（ＧＨ）その２'!$D$14:$D$999874,ROW(A14)*10-9)</f>
        <v>0</v>
      </c>
      <c r="D16" s="40" t="str">
        <f>INDEX('９－１人員配置体制（ＧＨ）その２'!$N$18:$N$999874,ROW(A14)*10-9)</f>
        <v>０</v>
      </c>
      <c r="E16" s="40" t="str">
        <f>INDEX('９－１人員配置体制（ＧＨ）その２'!$O$18:$O$999874,ROW(A14)*10-9)</f>
        <v>0</v>
      </c>
      <c r="F16" s="40" t="str">
        <f>IFERROR(INDEX('９－１人員配置体制（ＧＨ）その２'!$AB$16:$AB$999874,ROW(A14)*10-9),"0")</f>
        <v>0</v>
      </c>
      <c r="G16" s="40">
        <f>INDEX('９－１人員配置体制（ＧＨ）その２'!$AB$19:$AB$999874,ROW(A14)*10-9)</f>
        <v>0</v>
      </c>
      <c r="H16" s="40" t="str">
        <f>INDEX('９－１人員配置体制（ＧＨ）その２'!$R$22:$R$999874,ROW(A14)*10-9)</f>
        <v/>
      </c>
      <c r="I16" s="40" t="str">
        <f t="shared" si="0"/>
        <v>0</v>
      </c>
      <c r="J16" s="68"/>
      <c r="K16" s="40">
        <f>COUNTIF('９－２人員配置体制（ＧＨ）その３'!$D$8:$D$800010,A16)</f>
        <v>0</v>
      </c>
      <c r="L16" s="68"/>
      <c r="M16" s="68" t="s">
        <v>23</v>
      </c>
      <c r="N16" s="73" t="str">
        <f>IF('９人員配置体制（ＧＨ）その１'!D30="","",'９人員配置体制（ＧＨ）その１'!D30)</f>
        <v/>
      </c>
      <c r="O16" s="169">
        <f t="shared" si="6"/>
        <v>0</v>
      </c>
      <c r="P16" s="169">
        <f t="shared" si="1"/>
        <v>0</v>
      </c>
      <c r="Q16" s="169">
        <f t="shared" si="2"/>
        <v>0</v>
      </c>
      <c r="R16" s="169">
        <f t="shared" si="3"/>
        <v>0</v>
      </c>
      <c r="S16" s="169">
        <f t="shared" si="4"/>
        <v>0</v>
      </c>
      <c r="T16" s="89">
        <f t="shared" si="5"/>
        <v>0</v>
      </c>
      <c r="V16" s="68"/>
    </row>
    <row r="17" spans="1:25" s="243" customFormat="1" x14ac:dyDescent="0.4">
      <c r="A17" s="73" t="s">
        <v>94</v>
      </c>
      <c r="B17" s="40">
        <f>INDEX('９－１人員配置体制（ＧＨ）その２'!$B$14:$B$999874,ROW(A15)*10-9)</f>
        <v>0</v>
      </c>
      <c r="C17" s="40">
        <f>INDEX('９－１人員配置体制（ＧＨ）その２'!$D$14:$D$999874,ROW(A15)*10-9)</f>
        <v>0</v>
      </c>
      <c r="D17" s="40" t="str">
        <f>INDEX('９－１人員配置体制（ＧＨ）その２'!$N$18:$N$999874,ROW(A15)*10-9)</f>
        <v>０</v>
      </c>
      <c r="E17" s="40" t="str">
        <f>INDEX('９－１人員配置体制（ＧＨ）その２'!$O$18:$O$999874,ROW(A15)*10-9)</f>
        <v>0</v>
      </c>
      <c r="F17" s="40" t="str">
        <f>IFERROR(INDEX('９－１人員配置体制（ＧＨ）その２'!$AB$16:$AB$999874,ROW(A15)*10-9),"0")</f>
        <v>0</v>
      </c>
      <c r="G17" s="40">
        <f>INDEX('９－１人員配置体制（ＧＨ）その２'!$AB$19:$AB$999874,ROW(A15)*10-9)</f>
        <v>0</v>
      </c>
      <c r="H17" s="40" t="str">
        <f>INDEX('９－１人員配置体制（ＧＨ）その２'!$R$22:$R$999874,ROW(A15)*10-9)</f>
        <v/>
      </c>
      <c r="I17" s="40" t="str">
        <f t="shared" si="0"/>
        <v>0</v>
      </c>
      <c r="J17" s="68"/>
      <c r="K17" s="40">
        <f>COUNTIF('９－２人員配置体制（ＧＨ）その３'!$D$8:$D$800010,A17)</f>
        <v>0</v>
      </c>
      <c r="L17" s="68"/>
      <c r="M17" s="68" t="s">
        <v>24</v>
      </c>
      <c r="N17" s="73" t="str">
        <f>IF('９人員配置体制（ＧＨ）その１'!D31="","",'９人員配置体制（ＧＨ）その１'!D31)</f>
        <v/>
      </c>
      <c r="O17" s="169">
        <f t="shared" si="6"/>
        <v>0</v>
      </c>
      <c r="P17" s="169">
        <f t="shared" si="1"/>
        <v>0</v>
      </c>
      <c r="Q17" s="169">
        <f t="shared" si="2"/>
        <v>0</v>
      </c>
      <c r="R17" s="169">
        <f t="shared" si="3"/>
        <v>0</v>
      </c>
      <c r="S17" s="169">
        <f t="shared" si="4"/>
        <v>0</v>
      </c>
      <c r="T17" s="89">
        <f t="shared" si="5"/>
        <v>0</v>
      </c>
      <c r="V17" s="68"/>
    </row>
    <row r="18" spans="1:25" s="243" customFormat="1" x14ac:dyDescent="0.4">
      <c r="A18" s="73" t="s">
        <v>95</v>
      </c>
      <c r="B18" s="40">
        <f>INDEX('９－１人員配置体制（ＧＨ）その２'!$B$14:$B$999874,ROW(A16)*10-9)</f>
        <v>0</v>
      </c>
      <c r="C18" s="40">
        <f>INDEX('９－１人員配置体制（ＧＨ）その２'!$D$14:$D$999874,ROW(A16)*10-9)</f>
        <v>0</v>
      </c>
      <c r="D18" s="40" t="str">
        <f>INDEX('９－１人員配置体制（ＧＨ）その２'!$N$18:$N$999874,ROW(A16)*10-9)</f>
        <v>０</v>
      </c>
      <c r="E18" s="40" t="str">
        <f>INDEX('９－１人員配置体制（ＧＨ）その２'!$O$18:$O$999874,ROW(A16)*10-9)</f>
        <v>0</v>
      </c>
      <c r="F18" s="40" t="str">
        <f>IFERROR(INDEX('９－１人員配置体制（ＧＨ）その２'!$AB$16:$AB$999874,ROW(A16)*10-9),"0")</f>
        <v>0</v>
      </c>
      <c r="G18" s="40">
        <f>INDEX('９－１人員配置体制（ＧＨ）その２'!$AB$19:$AB$999874,ROW(A16)*10-9)</f>
        <v>0</v>
      </c>
      <c r="H18" s="40" t="str">
        <f>INDEX('９－１人員配置体制（ＧＨ）その２'!$R$22:$R$999874,ROW(A16)*10-9)</f>
        <v/>
      </c>
      <c r="I18" s="40" t="str">
        <f t="shared" si="0"/>
        <v>0</v>
      </c>
      <c r="J18" s="68"/>
      <c r="K18" s="40">
        <f>COUNTIF('９－２人員配置体制（ＧＨ）その３'!$D$8:$D$800010,A18)</f>
        <v>0</v>
      </c>
      <c r="L18" s="68"/>
      <c r="M18" s="68" t="s">
        <v>25</v>
      </c>
      <c r="N18" s="73" t="str">
        <f>IF('９人員配置体制（ＧＨ）その１'!D32="","",'９人員配置体制（ＧＨ）その１'!D32)</f>
        <v/>
      </c>
      <c r="O18" s="169">
        <f t="shared" si="6"/>
        <v>0</v>
      </c>
      <c r="P18" s="169">
        <f t="shared" si="1"/>
        <v>0</v>
      </c>
      <c r="Q18" s="169">
        <f t="shared" si="2"/>
        <v>0</v>
      </c>
      <c r="R18" s="169">
        <f t="shared" si="3"/>
        <v>0</v>
      </c>
      <c r="S18" s="169">
        <f t="shared" si="4"/>
        <v>0</v>
      </c>
      <c r="T18" s="89">
        <f t="shared" si="5"/>
        <v>0</v>
      </c>
      <c r="V18" s="68"/>
    </row>
    <row r="19" spans="1:25" s="243" customFormat="1" x14ac:dyDescent="0.4">
      <c r="A19" s="73" t="s">
        <v>96</v>
      </c>
      <c r="B19" s="40">
        <f>INDEX('９－１人員配置体制（ＧＨ）その２'!$B$14:$B$999874,ROW(A17)*10-9)</f>
        <v>0</v>
      </c>
      <c r="C19" s="40">
        <f>INDEX('９－１人員配置体制（ＧＨ）その２'!$D$14:$D$999874,ROW(A17)*10-9)</f>
        <v>0</v>
      </c>
      <c r="D19" s="40" t="str">
        <f>INDEX('９－１人員配置体制（ＧＨ）その２'!$N$18:$N$999874,ROW(A17)*10-9)</f>
        <v>０</v>
      </c>
      <c r="E19" s="40" t="str">
        <f>INDEX('９－１人員配置体制（ＧＨ）その２'!$O$18:$O$999874,ROW(A17)*10-9)</f>
        <v>0</v>
      </c>
      <c r="F19" s="40" t="str">
        <f>IFERROR(INDEX('９－１人員配置体制（ＧＨ）その２'!$AB$16:$AB$999874,ROW(A17)*10-9),"0")</f>
        <v>0</v>
      </c>
      <c r="G19" s="40">
        <f>INDEX('９－１人員配置体制（ＧＨ）その２'!$AB$19:$AB$999874,ROW(A17)*10-9)</f>
        <v>0</v>
      </c>
      <c r="H19" s="40" t="str">
        <f>INDEX('９－１人員配置体制（ＧＨ）その２'!$R$22:$R$999874,ROW(A17)*10-9)</f>
        <v/>
      </c>
      <c r="I19" s="40" t="str">
        <f t="shared" si="0"/>
        <v>0</v>
      </c>
      <c r="J19" s="68"/>
      <c r="K19" s="40">
        <f>COUNTIF('９－２人員配置体制（ＧＨ）その３'!$D$8:$D$800010,A19)</f>
        <v>0</v>
      </c>
      <c r="L19" s="68"/>
      <c r="M19" s="68" t="s">
        <v>26</v>
      </c>
      <c r="N19" s="73" t="str">
        <f>IF('９人員配置体制（ＧＨ）その１'!D33="","",'９人員配置体制（ＧＨ）その１'!D33)</f>
        <v/>
      </c>
      <c r="O19" s="169">
        <f t="shared" si="6"/>
        <v>0</v>
      </c>
      <c r="P19" s="169">
        <f t="shared" si="1"/>
        <v>0</v>
      </c>
      <c r="Q19" s="169">
        <f t="shared" si="2"/>
        <v>0</v>
      </c>
      <c r="R19" s="169">
        <f t="shared" si="3"/>
        <v>0</v>
      </c>
      <c r="S19" s="169">
        <f t="shared" si="4"/>
        <v>0</v>
      </c>
      <c r="T19" s="89">
        <f t="shared" si="5"/>
        <v>0</v>
      </c>
      <c r="V19" s="68"/>
    </row>
    <row r="20" spans="1:25" s="247" customFormat="1" ht="19.5" thickBot="1" x14ac:dyDescent="0.45">
      <c r="A20" s="6" t="s">
        <v>37</v>
      </c>
      <c r="B20" s="244">
        <f>INDEX('９－１人員配置体制（ＧＨ）その２'!$B$14:$B$999874,ROW(A18)*10-9)</f>
        <v>0</v>
      </c>
      <c r="C20" s="244">
        <f>INDEX('９－１人員配置体制（ＧＨ）その２'!$D$14:$D$999874,ROW(A18)*10-9)</f>
        <v>0</v>
      </c>
      <c r="D20" s="244" t="str">
        <f>INDEX('９－１人員配置体制（ＧＨ）その２'!$N$18:$N$999874,ROW(A18)*10-9)</f>
        <v>０</v>
      </c>
      <c r="E20" s="244" t="str">
        <f>INDEX('９－１人員配置体制（ＧＨ）その２'!$O$18:$O$999874,ROW(A18)*10-9)</f>
        <v>0</v>
      </c>
      <c r="F20" s="244" t="str">
        <f>IFERROR(INDEX('９－１人員配置体制（ＧＨ）その２'!$AB$16:$AB$999874,ROW(A18)*10-9),"0")</f>
        <v>0</v>
      </c>
      <c r="G20" s="244">
        <f>INDEX('９－１人員配置体制（ＧＨ）その２'!$AB$19:$AB$999874,ROW(A18)*10-9)</f>
        <v>0</v>
      </c>
      <c r="H20" s="244" t="str">
        <f>INDEX('９－１人員配置体制（ＧＨ）その２'!$R$22:$R$999874,ROW(A18)*10-9)</f>
        <v/>
      </c>
      <c r="I20" s="244" t="str">
        <f t="shared" si="0"/>
        <v>0</v>
      </c>
      <c r="J20" s="245"/>
      <c r="K20" s="244">
        <f>COUNTIF('９－２人員配置体制（ＧＨ）その３'!$D$8:$D$800010,A20)</f>
        <v>0</v>
      </c>
      <c r="L20" s="245"/>
      <c r="M20" s="245" t="s">
        <v>27</v>
      </c>
      <c r="N20" s="6" t="str">
        <f>IF('９人員配置体制（ＧＨ）その１'!D34="","",'９人員配置体制（ＧＨ）その１'!D34)</f>
        <v/>
      </c>
      <c r="O20" s="246">
        <f t="shared" si="6"/>
        <v>0</v>
      </c>
      <c r="P20" s="246">
        <f t="shared" si="1"/>
        <v>0</v>
      </c>
      <c r="Q20" s="246">
        <f t="shared" si="2"/>
        <v>0</v>
      </c>
      <c r="R20" s="246">
        <f t="shared" si="3"/>
        <v>0</v>
      </c>
      <c r="S20" s="246">
        <f t="shared" si="4"/>
        <v>0</v>
      </c>
      <c r="T20" s="248">
        <f t="shared" si="5"/>
        <v>0</v>
      </c>
      <c r="V20" s="245"/>
    </row>
    <row r="21" spans="1:25" s="253" customFormat="1" x14ac:dyDescent="0.4">
      <c r="A21" s="249" t="s">
        <v>97</v>
      </c>
      <c r="B21" s="250">
        <f>INDEX('９－１人員配置体制（ＧＨ）その２'!$B$14:$B$999874,ROW(A19)*10-9)</f>
        <v>0</v>
      </c>
      <c r="C21" s="250">
        <f>INDEX('９－１人員配置体制（ＧＨ）その２'!$D$14:$D$999874,ROW(A19)*10-9)</f>
        <v>0</v>
      </c>
      <c r="D21" s="250" t="str">
        <f>INDEX('９－１人員配置体制（ＧＨ）その２'!$N$18:$N$999874,ROW(A19)*10-9)</f>
        <v>０</v>
      </c>
      <c r="E21" s="250" t="str">
        <f>INDEX('９－１人員配置体制（ＧＨ）その２'!$O$18:$O$999874,ROW(A19)*10-9)</f>
        <v>0</v>
      </c>
      <c r="F21" s="250" t="str">
        <f>IFERROR(INDEX('９－１人員配置体制（ＧＨ）その２'!$AB$16:$AB$999874,ROW(A19)*10-9),"0")</f>
        <v>0</v>
      </c>
      <c r="G21" s="250">
        <f>INDEX('９－１人員配置体制（ＧＨ）その２'!$AB$19:$AB$999874,ROW(A19)*10-9)</f>
        <v>0</v>
      </c>
      <c r="H21" s="250" t="str">
        <f>INDEX('９－１人員配置体制（ＧＨ）その２'!$R$22:$R$999874,ROW(A19)*10-9)</f>
        <v/>
      </c>
      <c r="I21" s="250" t="str">
        <f t="shared" si="0"/>
        <v>0</v>
      </c>
      <c r="J21" s="251"/>
      <c r="K21" s="250">
        <f>COUNTIF('９－２人員配置体制（ＧＨ）その３'!$D$8:$D$800010,A21)</f>
        <v>0</v>
      </c>
      <c r="L21" s="251"/>
      <c r="M21" s="251" t="s">
        <v>28</v>
      </c>
      <c r="N21" s="249" t="str">
        <f>IF('９人員配置体制（ＧＨ）その１'!D35="","",'９人員配置体制（ＧＨ）その１'!D35)</f>
        <v/>
      </c>
      <c r="O21" s="252">
        <f t="shared" si="6"/>
        <v>0</v>
      </c>
      <c r="P21" s="252">
        <f t="shared" si="1"/>
        <v>0</v>
      </c>
      <c r="Q21" s="252">
        <f t="shared" si="2"/>
        <v>0</v>
      </c>
      <c r="R21" s="252">
        <f t="shared" si="3"/>
        <v>0</v>
      </c>
      <c r="S21" s="252">
        <f t="shared" si="4"/>
        <v>0</v>
      </c>
      <c r="T21" s="249">
        <f t="shared" si="5"/>
        <v>0</v>
      </c>
      <c r="V21" s="251"/>
    </row>
    <row r="22" spans="1:25" s="243" customFormat="1" x14ac:dyDescent="0.4">
      <c r="A22" s="73" t="s">
        <v>98</v>
      </c>
      <c r="B22" s="40">
        <f>INDEX('９－１人員配置体制（ＧＨ）その２'!$B$14:$B$999874,ROW(A20)*10-9)</f>
        <v>0</v>
      </c>
      <c r="C22" s="40">
        <f>INDEX('９－１人員配置体制（ＧＨ）その２'!$D$14:$D$999874,ROW(A20)*10-9)</f>
        <v>0</v>
      </c>
      <c r="D22" s="40" t="str">
        <f>INDEX('９－１人員配置体制（ＧＨ）その２'!$N$18:$N$999874,ROW(A20)*10-9)</f>
        <v>０</v>
      </c>
      <c r="E22" s="40" t="str">
        <f>INDEX('９－１人員配置体制（ＧＨ）その２'!$O$18:$O$999874,ROW(A20)*10-9)</f>
        <v>0</v>
      </c>
      <c r="F22" s="40" t="str">
        <f>IFERROR(INDEX('９－１人員配置体制（ＧＨ）その２'!$AB$16:$AB$999874,ROW(A20)*10-9),"0")</f>
        <v>0</v>
      </c>
      <c r="G22" s="40">
        <f>INDEX('９－１人員配置体制（ＧＨ）その２'!$AB$19:$AB$999874,ROW(A20)*10-9)</f>
        <v>0</v>
      </c>
      <c r="H22" s="40" t="str">
        <f>INDEX('９－１人員配置体制（ＧＨ）その２'!$R$22:$R$999874,ROW(A20)*10-9)</f>
        <v/>
      </c>
      <c r="I22" s="40" t="str">
        <f t="shared" si="0"/>
        <v>0</v>
      </c>
      <c r="J22" s="68"/>
      <c r="K22" s="40">
        <f>COUNTIF('９－２人員配置体制（ＧＨ）その３'!$D$8:$D$800010,A22)</f>
        <v>0</v>
      </c>
      <c r="L22" s="68"/>
      <c r="M22" s="68" t="s">
        <v>29</v>
      </c>
      <c r="N22" s="73" t="str">
        <f>IF('９人員配置体制（ＧＨ）その１'!D36="","",'９人員配置体制（ＧＨ）その１'!D36)</f>
        <v/>
      </c>
      <c r="O22" s="169">
        <f t="shared" si="6"/>
        <v>0</v>
      </c>
      <c r="P22" s="169">
        <f t="shared" si="1"/>
        <v>0</v>
      </c>
      <c r="Q22" s="169">
        <f t="shared" si="2"/>
        <v>0</v>
      </c>
      <c r="R22" s="169">
        <f t="shared" si="3"/>
        <v>0</v>
      </c>
      <c r="S22" s="169">
        <f t="shared" si="4"/>
        <v>0</v>
      </c>
      <c r="T22" s="89">
        <f t="shared" si="5"/>
        <v>0</v>
      </c>
      <c r="V22" s="68"/>
    </row>
    <row r="23" spans="1:25" s="243" customFormat="1" x14ac:dyDescent="0.4">
      <c r="A23" s="73" t="s">
        <v>99</v>
      </c>
      <c r="B23" s="40">
        <f>INDEX('９－１人員配置体制（ＧＨ）その２'!$B$14:$B$999874,ROW(A21)*10-9)</f>
        <v>0</v>
      </c>
      <c r="C23" s="40">
        <f>INDEX('９－１人員配置体制（ＧＨ）その２'!$D$14:$D$999874,ROW(A21)*10-9)</f>
        <v>0</v>
      </c>
      <c r="D23" s="40" t="str">
        <f>INDEX('９－１人員配置体制（ＧＨ）その２'!$N$18:$N$999874,ROW(A21)*10-9)</f>
        <v>０</v>
      </c>
      <c r="E23" s="40" t="str">
        <f>INDEX('９－１人員配置体制（ＧＨ）その２'!$O$18:$O$999874,ROW(A21)*10-9)</f>
        <v>0</v>
      </c>
      <c r="F23" s="40" t="str">
        <f>IFERROR(INDEX('９－１人員配置体制（ＧＨ）その２'!$AB$16:$AB$999874,ROW(A21)*10-9),"0")</f>
        <v>0</v>
      </c>
      <c r="G23" s="40">
        <f>INDEX('９－１人員配置体制（ＧＨ）その２'!$AB$19:$AB$999874,ROW(A21)*10-9)</f>
        <v>0</v>
      </c>
      <c r="H23" s="40" t="str">
        <f>INDEX('９－１人員配置体制（ＧＨ）その２'!$R$22:$R$999874,ROW(A21)*10-9)</f>
        <v/>
      </c>
      <c r="I23" s="40" t="str">
        <f t="shared" si="0"/>
        <v>0</v>
      </c>
      <c r="J23" s="68"/>
      <c r="K23" s="40">
        <f>COUNTIF('９－２人員配置体制（ＧＨ）その３'!$D$8:$D$800010,A23)</f>
        <v>0</v>
      </c>
      <c r="L23" s="68"/>
      <c r="M23" s="68" t="s">
        <v>30</v>
      </c>
      <c r="N23" s="73" t="str">
        <f>IF('９人員配置体制（ＧＨ）その１'!D37="","",'９人員配置体制（ＧＨ）その１'!D37)</f>
        <v/>
      </c>
      <c r="O23" s="169">
        <f t="shared" si="6"/>
        <v>0</v>
      </c>
      <c r="P23" s="169">
        <f t="shared" si="1"/>
        <v>0</v>
      </c>
      <c r="Q23" s="169">
        <f>ROUNDUP(SUMIF($B$3:$B$37,N23,$E$3:$E$37),1)</f>
        <v>0</v>
      </c>
      <c r="R23" s="169">
        <f t="shared" si="3"/>
        <v>0</v>
      </c>
      <c r="S23" s="169">
        <f t="shared" si="4"/>
        <v>0</v>
      </c>
      <c r="T23" s="89">
        <f t="shared" si="5"/>
        <v>0</v>
      </c>
      <c r="V23" s="68"/>
    </row>
    <row r="24" spans="1:25" s="243" customFormat="1" x14ac:dyDescent="0.4">
      <c r="A24" s="73" t="s">
        <v>100</v>
      </c>
      <c r="B24" s="40">
        <f>INDEX('９－１人員配置体制（ＧＨ）その２'!$B$14:$B$999874,ROW(A22)*10-9)</f>
        <v>0</v>
      </c>
      <c r="C24" s="40">
        <f>INDEX('９－１人員配置体制（ＧＨ）その２'!$D$14:$D$999874,ROW(A22)*10-9)</f>
        <v>0</v>
      </c>
      <c r="D24" s="40" t="str">
        <f>INDEX('９－１人員配置体制（ＧＨ）その２'!$N$18:$N$999874,ROW(A22)*10-9)</f>
        <v>０</v>
      </c>
      <c r="E24" s="40" t="str">
        <f>INDEX('９－１人員配置体制（ＧＨ）その２'!$O$18:$O$999874,ROW(A22)*10-9)</f>
        <v>0</v>
      </c>
      <c r="F24" s="40" t="str">
        <f>IFERROR(INDEX('９－１人員配置体制（ＧＨ）その２'!$AB$16:$AB$999874,ROW(A22)*10-9),"0")</f>
        <v>0</v>
      </c>
      <c r="G24" s="40">
        <f>INDEX('９－１人員配置体制（ＧＨ）その２'!$AB$19:$AB$999874,ROW(A22)*10-9)</f>
        <v>0</v>
      </c>
      <c r="H24" s="40" t="str">
        <f>INDEX('９－１人員配置体制（ＧＨ）その２'!$R$22:$R$999874,ROW(A22)*10-9)</f>
        <v/>
      </c>
      <c r="I24" s="40" t="str">
        <f t="shared" si="0"/>
        <v>0</v>
      </c>
      <c r="J24" s="68"/>
      <c r="K24" s="40">
        <f>COUNTIF('９－２人員配置体制（ＧＨ）その３'!$D$8:$D$800010,A24)</f>
        <v>0</v>
      </c>
      <c r="L24" s="68"/>
      <c r="M24" s="68" t="s">
        <v>57</v>
      </c>
      <c r="N24" s="73" t="str">
        <f>IF('９人員配置体制（ＧＨ）その１'!D38="","",'９人員配置体制（ＧＨ）その１'!D38)</f>
        <v/>
      </c>
      <c r="O24" s="169">
        <f t="shared" si="6"/>
        <v>0</v>
      </c>
      <c r="P24" s="169">
        <f t="shared" si="1"/>
        <v>0</v>
      </c>
      <c r="Q24" s="169">
        <f t="shared" si="2"/>
        <v>0</v>
      </c>
      <c r="R24" s="169">
        <f t="shared" si="3"/>
        <v>0</v>
      </c>
      <c r="S24" s="169">
        <f t="shared" si="4"/>
        <v>0</v>
      </c>
      <c r="T24" s="89">
        <f t="shared" si="5"/>
        <v>0</v>
      </c>
      <c r="V24" s="68"/>
    </row>
    <row r="25" spans="1:25" s="243" customFormat="1" x14ac:dyDescent="0.4">
      <c r="A25" s="73" t="s">
        <v>101</v>
      </c>
      <c r="B25" s="40">
        <f>INDEX('９－１人員配置体制（ＧＨ）その２'!$B$14:$B$999874,ROW(A23)*10-9)</f>
        <v>0</v>
      </c>
      <c r="C25" s="40">
        <f>INDEX('９－１人員配置体制（ＧＨ）その２'!$D$14:$D$999874,ROW(A23)*10-9)</f>
        <v>0</v>
      </c>
      <c r="D25" s="40" t="str">
        <f>INDEX('９－１人員配置体制（ＧＨ）その２'!$N$18:$N$999874,ROW(A23)*10-9)</f>
        <v>０</v>
      </c>
      <c r="E25" s="40" t="str">
        <f>INDEX('９－１人員配置体制（ＧＨ）その２'!$O$18:$O$999874,ROW(A23)*10-9)</f>
        <v>0</v>
      </c>
      <c r="F25" s="40" t="str">
        <f>IFERROR(INDEX('９－１人員配置体制（ＧＨ）その２'!$AB$16:$AB$999874,ROW(A23)*10-9),"0")</f>
        <v>0</v>
      </c>
      <c r="G25" s="40">
        <f>INDEX('９－１人員配置体制（ＧＨ）その２'!$AB$19:$AB$999874,ROW(A23)*10-9)</f>
        <v>0</v>
      </c>
      <c r="H25" s="40" t="str">
        <f>INDEX('９－１人員配置体制（ＧＨ）その２'!$R$22:$R$999874,ROW(A23)*10-9)</f>
        <v/>
      </c>
      <c r="I25" s="40" t="str">
        <f t="shared" si="0"/>
        <v>0</v>
      </c>
      <c r="J25" s="68"/>
      <c r="K25" s="40">
        <f>COUNTIF('９－２人員配置体制（ＧＨ）その３'!$D$8:$D$800010,A25)</f>
        <v>0</v>
      </c>
      <c r="L25" s="68"/>
      <c r="M25" s="68" t="s">
        <v>58</v>
      </c>
      <c r="N25" s="73" t="str">
        <f>IF('９人員配置体制（ＧＨ）その１'!D39="","",'９人員配置体制（ＧＨ）その１'!D39)</f>
        <v/>
      </c>
      <c r="O25" s="169">
        <f t="shared" si="6"/>
        <v>0</v>
      </c>
      <c r="P25" s="169">
        <f t="shared" si="1"/>
        <v>0</v>
      </c>
      <c r="Q25" s="169">
        <f t="shared" si="2"/>
        <v>0</v>
      </c>
      <c r="R25" s="169">
        <f t="shared" si="3"/>
        <v>0</v>
      </c>
      <c r="S25" s="169">
        <f t="shared" si="4"/>
        <v>0</v>
      </c>
      <c r="T25" s="89">
        <f t="shared" si="5"/>
        <v>0</v>
      </c>
      <c r="V25" s="68"/>
    </row>
    <row r="26" spans="1:25" s="247" customFormat="1" ht="19.5" thickBot="1" x14ac:dyDescent="0.45">
      <c r="A26" s="6" t="s">
        <v>102</v>
      </c>
      <c r="B26" s="244">
        <f>INDEX('９－１人員配置体制（ＧＨ）その２'!$B$14:$B$999874,ROW(A24)*10-9)</f>
        <v>0</v>
      </c>
      <c r="C26" s="244">
        <f>INDEX('９－１人員配置体制（ＧＨ）その２'!$D$14:$D$999874,ROW(A24)*10-9)</f>
        <v>0</v>
      </c>
      <c r="D26" s="244" t="str">
        <f>INDEX('９－１人員配置体制（ＧＨ）その２'!$N$18:$N$999874,ROW(A24)*10-9)</f>
        <v>０</v>
      </c>
      <c r="E26" s="244" t="str">
        <f>INDEX('９－１人員配置体制（ＧＨ）その２'!$O$18:$O$999874,ROW(A24)*10-9)</f>
        <v>0</v>
      </c>
      <c r="F26" s="244" t="str">
        <f>IFERROR(INDEX('９－１人員配置体制（ＧＨ）その２'!$AB$16:$AB$999874,ROW(A24)*10-9),"0")</f>
        <v>0</v>
      </c>
      <c r="G26" s="244">
        <f>INDEX('９－１人員配置体制（ＧＨ）その２'!$AB$19:$AB$999874,ROW(A24)*10-9)</f>
        <v>0</v>
      </c>
      <c r="H26" s="244" t="str">
        <f>INDEX('９－１人員配置体制（ＧＨ）その２'!$R$22:$R$999874,ROW(A24)*10-9)</f>
        <v/>
      </c>
      <c r="I26" s="244" t="str">
        <f t="shared" si="0"/>
        <v>0</v>
      </c>
      <c r="J26" s="245"/>
      <c r="K26" s="244">
        <f>COUNTIF('９－２人員配置体制（ＧＨ）その３'!$D$8:$D$800010,A26)</f>
        <v>0</v>
      </c>
      <c r="L26" s="245"/>
      <c r="M26" s="245" t="s">
        <v>118</v>
      </c>
      <c r="N26" s="6" t="str">
        <f>IF('９人員配置体制（ＧＨ）その１'!D40="","",'９人員配置体制（ＧＨ）その１'!D40)</f>
        <v/>
      </c>
      <c r="O26" s="246">
        <f t="shared" si="6"/>
        <v>0</v>
      </c>
      <c r="P26" s="246">
        <f t="shared" si="1"/>
        <v>0</v>
      </c>
      <c r="Q26" s="246">
        <f t="shared" si="2"/>
        <v>0</v>
      </c>
      <c r="R26" s="246">
        <f t="shared" si="3"/>
        <v>0</v>
      </c>
      <c r="S26" s="246">
        <f t="shared" si="4"/>
        <v>0</v>
      </c>
      <c r="T26" s="248">
        <f t="shared" si="5"/>
        <v>0</v>
      </c>
      <c r="V26" s="245"/>
    </row>
    <row r="27" spans="1:25" s="253" customFormat="1" x14ac:dyDescent="0.4">
      <c r="A27" s="249" t="s">
        <v>103</v>
      </c>
      <c r="B27" s="250">
        <f>INDEX('９－１人員配置体制（ＧＨ）その２'!$B$14:$B$999874,ROW(A25)*10-9)</f>
        <v>0</v>
      </c>
      <c r="C27" s="250">
        <f>INDEX('９－１人員配置体制（ＧＨ）その２'!$D$14:$D$999874,ROW(A25)*10-9)</f>
        <v>0</v>
      </c>
      <c r="D27" s="250" t="str">
        <f>INDEX('９－１人員配置体制（ＧＨ）その２'!$N$18:$N$999874,ROW(A25)*10-9)</f>
        <v>０</v>
      </c>
      <c r="E27" s="250" t="str">
        <f>INDEX('９－１人員配置体制（ＧＨ）その２'!$O$18:$O$999874,ROW(A25)*10-9)</f>
        <v>0</v>
      </c>
      <c r="F27" s="250" t="str">
        <f>IFERROR(INDEX('９－１人員配置体制（ＧＨ）その２'!$AB$16:$AB$999874,ROW(A25)*10-9),"0")</f>
        <v>0</v>
      </c>
      <c r="G27" s="250">
        <f>INDEX('９－１人員配置体制（ＧＨ）その２'!$AB$19:$AB$999874,ROW(A25)*10-9)</f>
        <v>0</v>
      </c>
      <c r="H27" s="250" t="str">
        <f>INDEX('９－１人員配置体制（ＧＨ）その２'!$R$22:$R$999874,ROW(A25)*10-9)</f>
        <v/>
      </c>
      <c r="I27" s="250" t="str">
        <f t="shared" si="0"/>
        <v>0</v>
      </c>
      <c r="J27" s="251"/>
      <c r="K27" s="250">
        <f>COUNTIF('９－２人員配置体制（ＧＨ）その３'!$D$8:$D$800010,A27)</f>
        <v>0</v>
      </c>
      <c r="L27" s="251"/>
      <c r="M27" s="251" t="s">
        <v>136</v>
      </c>
      <c r="N27" s="249" t="str">
        <f>IF('９人員配置体制（ＧＨ）その１'!D41="","",'９人員配置体制（ＧＨ）その１'!D41)</f>
        <v/>
      </c>
      <c r="O27" s="252">
        <f>SUMIF($B$3:$B$37,N27,$C$3:$C$37)</f>
        <v>0</v>
      </c>
      <c r="P27" s="252">
        <f>ROUNDUP(SUMIF($B$3:$B$37,N27,$D$3:$D$37),1)</f>
        <v>0</v>
      </c>
      <c r="Q27" s="252">
        <f>ROUNDUP(SUMIF($B$3:$B$37,N27,$E$3:$E$37),1)</f>
        <v>0</v>
      </c>
      <c r="R27" s="252">
        <f t="shared" si="3"/>
        <v>0</v>
      </c>
      <c r="S27" s="252">
        <f>ROUND(SUMIF($B$3:$B$37,N27,$I$3:$I$37),1)</f>
        <v>0</v>
      </c>
      <c r="T27" s="249">
        <f>COUNTIF($B$3:$B$37,N27)</f>
        <v>0</v>
      </c>
      <c r="V27" s="251"/>
    </row>
    <row r="28" spans="1:25" s="243" customFormat="1" x14ac:dyDescent="0.4">
      <c r="A28" s="73" t="s">
        <v>104</v>
      </c>
      <c r="B28" s="40">
        <f>INDEX('９－１人員配置体制（ＧＨ）その２'!$B$14:$B$999874,ROW(A26)*10-9)</f>
        <v>0</v>
      </c>
      <c r="C28" s="40">
        <f>INDEX('９－１人員配置体制（ＧＨ）その２'!$D$14:$D$999874,ROW(A26)*10-9)</f>
        <v>0</v>
      </c>
      <c r="D28" s="40" t="str">
        <f>INDEX('９－１人員配置体制（ＧＨ）その２'!$N$18:$N$999874,ROW(A26)*10-9)</f>
        <v>０</v>
      </c>
      <c r="E28" s="40" t="str">
        <f>INDEX('９－１人員配置体制（ＧＨ）その２'!$O$18:$O$999874,ROW(A26)*10-9)</f>
        <v>0</v>
      </c>
      <c r="F28" s="40" t="str">
        <f>IFERROR(INDEX('９－１人員配置体制（ＧＨ）その２'!$AB$16:$AB$999874,ROW(A26)*10-9),"0")</f>
        <v>0</v>
      </c>
      <c r="G28" s="40">
        <f>INDEX('９－１人員配置体制（ＧＨ）その２'!$AB$19:$AB$999874,ROW(A26)*10-9)</f>
        <v>0</v>
      </c>
      <c r="H28" s="40" t="str">
        <f>INDEX('９－１人員配置体制（ＧＨ）その２'!$R$22:$R$999874,ROW(A26)*10-9)</f>
        <v/>
      </c>
      <c r="I28" s="40" t="str">
        <f t="shared" si="0"/>
        <v>0</v>
      </c>
      <c r="J28" s="68"/>
      <c r="K28" s="40">
        <f>COUNTIF('９－２人員配置体制（ＧＨ）その３'!$D$8:$D$800010,A28)</f>
        <v>0</v>
      </c>
      <c r="L28" s="68"/>
      <c r="M28" s="68"/>
      <c r="N28" s="68"/>
      <c r="O28" s="68"/>
      <c r="P28" s="68"/>
      <c r="Q28" s="68"/>
      <c r="R28" s="68"/>
      <c r="S28" s="68"/>
      <c r="T28" s="68"/>
      <c r="U28" s="68"/>
      <c r="V28" s="68"/>
      <c r="W28" s="68"/>
      <c r="X28" s="68"/>
      <c r="Y28" s="68"/>
    </row>
    <row r="29" spans="1:25" s="243" customFormat="1" x14ac:dyDescent="0.4">
      <c r="A29" s="73" t="s">
        <v>184</v>
      </c>
      <c r="B29" s="40">
        <f>INDEX('９－１人員配置体制（ＧＨ）その２'!$B$14:$B$999874,ROW(A27)*10-9)</f>
        <v>0</v>
      </c>
      <c r="C29" s="40">
        <f>INDEX('９－１人員配置体制（ＧＨ）その２'!$D$14:$D$999874,ROW(A27)*10-9)</f>
        <v>0</v>
      </c>
      <c r="D29" s="40" t="str">
        <f>INDEX('９－１人員配置体制（ＧＨ）その２'!$N$18:$N$999874,ROW(A27)*10-9)</f>
        <v>０</v>
      </c>
      <c r="E29" s="40" t="str">
        <f>INDEX('９－１人員配置体制（ＧＨ）その２'!$O$18:$O$999874,ROW(A27)*10-9)</f>
        <v>0</v>
      </c>
      <c r="F29" s="40" t="str">
        <f>IFERROR(INDEX('９－１人員配置体制（ＧＨ）その２'!$AB$16:$AB$999874,ROW(A27)*10-9),"0")</f>
        <v>0</v>
      </c>
      <c r="G29" s="40">
        <f>INDEX('９－１人員配置体制（ＧＨ）その２'!$AB$19:$AB$999874,ROW(A27)*10-9)</f>
        <v>0</v>
      </c>
      <c r="H29" s="40" t="str">
        <f>INDEX('９－１人員配置体制（ＧＨ）その２'!$R$22:$R$999874,ROW(A27)*10-9)</f>
        <v/>
      </c>
      <c r="I29" s="40" t="str">
        <f t="shared" si="0"/>
        <v>0</v>
      </c>
      <c r="J29" s="68"/>
      <c r="K29" s="40">
        <f>COUNTIF('９－２人員配置体制（ＧＨ）その３'!$D$8:$D$800010,A29)</f>
        <v>0</v>
      </c>
      <c r="L29" s="68"/>
      <c r="M29" s="68"/>
      <c r="N29" s="68"/>
      <c r="O29" s="68"/>
      <c r="P29" s="68"/>
      <c r="Q29" s="68"/>
      <c r="R29" s="68"/>
      <c r="S29" s="68"/>
      <c r="T29" s="68"/>
      <c r="U29" s="68"/>
      <c r="V29" s="68"/>
      <c r="W29" s="68"/>
      <c r="X29" s="68"/>
      <c r="Y29" s="68"/>
    </row>
    <row r="30" spans="1:25" s="243" customFormat="1" x14ac:dyDescent="0.4">
      <c r="A30" s="73" t="s">
        <v>185</v>
      </c>
      <c r="B30" s="40">
        <f>INDEX('９－１人員配置体制（ＧＨ）その２'!$B$14:$B$999874,ROW(A28)*10-9)</f>
        <v>0</v>
      </c>
      <c r="C30" s="40">
        <f>INDEX('９－１人員配置体制（ＧＨ）その２'!$D$14:$D$999874,ROW(A28)*10-9)</f>
        <v>0</v>
      </c>
      <c r="D30" s="40" t="str">
        <f>INDEX('９－１人員配置体制（ＧＨ）その２'!$N$18:$N$999874,ROW(A28)*10-9)</f>
        <v>０</v>
      </c>
      <c r="E30" s="40" t="str">
        <f>INDEX('９－１人員配置体制（ＧＨ）その２'!$O$18:$O$999874,ROW(A28)*10-9)</f>
        <v>0</v>
      </c>
      <c r="F30" s="40" t="str">
        <f>IFERROR(INDEX('９－１人員配置体制（ＧＨ）その２'!$AB$16:$AB$999874,ROW(A28)*10-9),"0")</f>
        <v>0</v>
      </c>
      <c r="G30" s="40">
        <f>INDEX('９－１人員配置体制（ＧＨ）その２'!$AB$19:$AB$999874,ROW(A28)*10-9)</f>
        <v>0</v>
      </c>
      <c r="H30" s="40" t="str">
        <f>INDEX('９－１人員配置体制（ＧＨ）その２'!$R$22:$R$999874,ROW(A28)*10-9)</f>
        <v/>
      </c>
      <c r="I30" s="40" t="str">
        <f t="shared" si="0"/>
        <v>0</v>
      </c>
      <c r="J30" s="68"/>
      <c r="K30" s="40">
        <f>COUNTIF('９－２人員配置体制（ＧＨ）その３'!$D$8:$D$800010,A30)</f>
        <v>0</v>
      </c>
      <c r="L30" s="68"/>
      <c r="M30" s="68"/>
      <c r="N30" s="68"/>
      <c r="O30" s="68"/>
      <c r="P30" s="68"/>
      <c r="Q30" s="68"/>
      <c r="R30" s="68"/>
      <c r="S30" s="68"/>
      <c r="T30" s="68"/>
      <c r="U30" s="68"/>
      <c r="V30" s="68"/>
      <c r="W30" s="68"/>
      <c r="X30" s="68"/>
      <c r="Y30" s="68"/>
    </row>
    <row r="31" spans="1:25" s="243" customFormat="1" x14ac:dyDescent="0.4">
      <c r="A31" s="73" t="s">
        <v>186</v>
      </c>
      <c r="B31" s="40">
        <f>INDEX('９－１人員配置体制（ＧＨ）その２'!$B$14:$B$999874,ROW(A29)*10-9)</f>
        <v>0</v>
      </c>
      <c r="C31" s="40">
        <f>INDEX('９－１人員配置体制（ＧＨ）その２'!$D$14:$D$999874,ROW(A29)*10-9)</f>
        <v>0</v>
      </c>
      <c r="D31" s="40" t="str">
        <f>INDEX('９－１人員配置体制（ＧＨ）その２'!$N$18:$N$999874,ROW(A29)*10-9)</f>
        <v>０</v>
      </c>
      <c r="E31" s="40" t="str">
        <f>INDEX('９－１人員配置体制（ＧＨ）その２'!$O$18:$O$999874,ROW(A29)*10-9)</f>
        <v>0</v>
      </c>
      <c r="F31" s="40" t="str">
        <f>IFERROR(INDEX('９－１人員配置体制（ＧＨ）その２'!$AB$16:$AB$999874,ROW(A29)*10-9),"0")</f>
        <v>0</v>
      </c>
      <c r="G31" s="40">
        <f>INDEX('９－１人員配置体制（ＧＨ）その２'!$AB$19:$AB$999874,ROW(A29)*10-9)</f>
        <v>0</v>
      </c>
      <c r="H31" s="40" t="str">
        <f>INDEX('９－１人員配置体制（ＧＨ）その２'!$R$22:$R$999874,ROW(A29)*10-9)</f>
        <v/>
      </c>
      <c r="I31" s="40" t="str">
        <f t="shared" si="0"/>
        <v>0</v>
      </c>
      <c r="J31" s="68"/>
      <c r="K31" s="40">
        <f>COUNTIF('９－２人員配置体制（ＧＨ）その３'!$D$8:$D$800010,A31)</f>
        <v>0</v>
      </c>
      <c r="L31" s="68"/>
      <c r="M31" s="68"/>
      <c r="N31" s="68"/>
      <c r="O31" s="68"/>
      <c r="P31" s="68"/>
      <c r="Q31" s="68"/>
      <c r="R31" s="68"/>
      <c r="S31" s="68"/>
      <c r="T31" s="68"/>
      <c r="U31" s="68"/>
      <c r="V31" s="68"/>
      <c r="W31" s="68"/>
      <c r="X31" s="68"/>
      <c r="Y31" s="68"/>
    </row>
    <row r="32" spans="1:25" s="247" customFormat="1" ht="19.5" thickBot="1" x14ac:dyDescent="0.45">
      <c r="A32" s="6" t="s">
        <v>187</v>
      </c>
      <c r="B32" s="244">
        <f>INDEX('９－１人員配置体制（ＧＨ）その２'!$B$14:$B$999874,ROW(A30)*10-9)</f>
        <v>0</v>
      </c>
      <c r="C32" s="244">
        <f>INDEX('９－１人員配置体制（ＧＨ）その２'!$D$14:$D$999874,ROW(A30)*10-9)</f>
        <v>0</v>
      </c>
      <c r="D32" s="244" t="str">
        <f>INDEX('９－１人員配置体制（ＧＨ）その２'!$N$18:$N$999874,ROW(A30)*10-9)</f>
        <v>０</v>
      </c>
      <c r="E32" s="244" t="str">
        <f>INDEX('９－１人員配置体制（ＧＨ）その２'!$O$18:$O$999874,ROW(A30)*10-9)</f>
        <v>0</v>
      </c>
      <c r="F32" s="244" t="str">
        <f>IFERROR(INDEX('９－１人員配置体制（ＧＨ）その２'!$AB$16:$AB$999874,ROW(A30)*10-9),"0")</f>
        <v>0</v>
      </c>
      <c r="G32" s="244">
        <f>INDEX('９－１人員配置体制（ＧＨ）その２'!$AB$19:$AB$999874,ROW(A30)*10-9)</f>
        <v>0</v>
      </c>
      <c r="H32" s="244" t="str">
        <f>INDEX('９－１人員配置体制（ＧＨ）その２'!$R$22:$R$999874,ROW(A30)*10-9)</f>
        <v/>
      </c>
      <c r="I32" s="244" t="str">
        <f t="shared" si="0"/>
        <v>0</v>
      </c>
      <c r="J32" s="245"/>
      <c r="K32" s="244">
        <f>COUNTIF('９－２人員配置体制（ＧＨ）その３'!$D$8:$D$800010,A32)</f>
        <v>0</v>
      </c>
      <c r="L32" s="245"/>
      <c r="M32" s="245"/>
      <c r="N32" s="245"/>
      <c r="O32" s="245"/>
      <c r="P32" s="245"/>
      <c r="Q32" s="245"/>
      <c r="R32" s="245"/>
      <c r="S32" s="245"/>
      <c r="T32" s="245"/>
      <c r="U32" s="245"/>
      <c r="V32" s="245"/>
      <c r="W32" s="245"/>
      <c r="X32" s="245"/>
      <c r="Y32" s="245"/>
    </row>
    <row r="33" spans="1:25" x14ac:dyDescent="0.4">
      <c r="A33" s="89" t="s">
        <v>188</v>
      </c>
      <c r="B33" s="88">
        <f>INDEX('９－１人員配置体制（ＧＨ）その２'!$B$14:$B$999874,ROW(A31)*10-9)</f>
        <v>0</v>
      </c>
      <c r="C33" s="88">
        <f>INDEX('９－１人員配置体制（ＧＨ）その２'!$D$14:$D$999874,ROW(A31)*10-9)</f>
        <v>0</v>
      </c>
      <c r="D33" s="88" t="str">
        <f>INDEX('９－１人員配置体制（ＧＨ）その２'!$N$18:$N$999874,ROW(A31)*10-9)</f>
        <v>０</v>
      </c>
      <c r="E33" s="88" t="str">
        <f>INDEX('９－１人員配置体制（ＧＨ）その２'!$O$18:$O$999874,ROW(A31)*10-9)</f>
        <v>0</v>
      </c>
      <c r="F33" s="88" t="str">
        <f>IFERROR(INDEX('９－１人員配置体制（ＧＨ）その２'!$AB$16:$AB$999874,ROW(A31)*10-9),"0")</f>
        <v>0</v>
      </c>
      <c r="G33" s="88">
        <f>INDEX('９－１人員配置体制（ＧＨ）その２'!$AB$19:$AB$999874,ROW(A31)*10-9)</f>
        <v>0</v>
      </c>
      <c r="H33" s="88" t="str">
        <f>INDEX('９－１人員配置体制（ＧＨ）その２'!$R$22:$R$999874,ROW(A31)*10-9)</f>
        <v/>
      </c>
      <c r="I33" s="88" t="str">
        <f t="shared" si="0"/>
        <v>0</v>
      </c>
      <c r="K33" s="88">
        <f>COUNTIF('９－２人員配置体制（ＧＨ）その３'!$D$8:$D$800010,A33)</f>
        <v>0</v>
      </c>
      <c r="L33" s="68"/>
      <c r="O33" s="42"/>
      <c r="P33" s="42"/>
      <c r="Q33" s="42"/>
      <c r="R33" s="42"/>
      <c r="S33" s="42"/>
      <c r="U33" s="42"/>
      <c r="W33" s="42"/>
      <c r="X33" s="42"/>
      <c r="Y33" s="42"/>
    </row>
    <row r="34" spans="1:25" x14ac:dyDescent="0.4">
      <c r="A34" s="73" t="s">
        <v>189</v>
      </c>
      <c r="B34" s="40">
        <f>INDEX('９－１人員配置体制（ＧＨ）その２'!$B$14:$B$999874,ROW(A32)*10-9)</f>
        <v>0</v>
      </c>
      <c r="C34" s="40">
        <f>INDEX('９－１人員配置体制（ＧＨ）その２'!$D$14:$D$999874,ROW(A32)*10-9)</f>
        <v>0</v>
      </c>
      <c r="D34" s="40" t="str">
        <f>INDEX('９－１人員配置体制（ＧＨ）その２'!$N$18:$N$999874,ROW(A32)*10-9)</f>
        <v>０</v>
      </c>
      <c r="E34" s="40" t="str">
        <f>INDEX('９－１人員配置体制（ＧＨ）その２'!$O$18:$O$999874,ROW(A32)*10-9)</f>
        <v>0</v>
      </c>
      <c r="F34" s="40" t="str">
        <f>IFERROR(INDEX('９－１人員配置体制（ＧＨ）その２'!$AB$16:$AB$999874,ROW(A32)*10-9),"0")</f>
        <v>0</v>
      </c>
      <c r="G34" s="40">
        <f>INDEX('９－１人員配置体制（ＧＨ）その２'!$AB$19:$AB$999874,ROW(A32)*10-9)</f>
        <v>0</v>
      </c>
      <c r="H34" s="40" t="str">
        <f>INDEX('９－１人員配置体制（ＧＨ）その２'!$R$22:$R$999874,ROW(A32)*10-9)</f>
        <v/>
      </c>
      <c r="I34" s="40" t="str">
        <f t="shared" si="0"/>
        <v>0</v>
      </c>
      <c r="K34" s="40">
        <f>COUNTIF('９－２人員配置体制（ＧＨ）その３'!$D$8:$D$800010,A34)</f>
        <v>0</v>
      </c>
      <c r="L34" s="68"/>
      <c r="U34" s="42"/>
      <c r="W34" s="42"/>
      <c r="X34" s="42"/>
      <c r="Y34" s="42"/>
    </row>
    <row r="35" spans="1:25" x14ac:dyDescent="0.4">
      <c r="A35" s="73" t="s">
        <v>190</v>
      </c>
      <c r="B35" s="40">
        <f>INDEX('９－１人員配置体制（ＧＨ）その２'!$B$14:$B$999874,ROW(A33)*10-9)</f>
        <v>0</v>
      </c>
      <c r="C35" s="40">
        <f>INDEX('９－１人員配置体制（ＧＨ）その２'!$D$14:$D$999874,ROW(A33)*10-9)</f>
        <v>0</v>
      </c>
      <c r="D35" s="40" t="str">
        <f>INDEX('９－１人員配置体制（ＧＨ）その２'!$N$18:$N$999874,ROW(A33)*10-9)</f>
        <v>０</v>
      </c>
      <c r="E35" s="40" t="str">
        <f>INDEX('９－１人員配置体制（ＧＨ）その２'!$O$18:$O$999874,ROW(A33)*10-9)</f>
        <v>0</v>
      </c>
      <c r="F35" s="40" t="str">
        <f>IFERROR(INDEX('９－１人員配置体制（ＧＨ）その２'!$AB$16:$AB$999874,ROW(A33)*10-9),"0")</f>
        <v>0</v>
      </c>
      <c r="G35" s="40">
        <f>INDEX('９－１人員配置体制（ＧＨ）その２'!$AB$19:$AB$999874,ROW(A33)*10-9)</f>
        <v>0</v>
      </c>
      <c r="H35" s="40" t="str">
        <f>INDEX('９－１人員配置体制（ＧＨ）その２'!$R$22:$R$999874,ROW(A33)*10-9)</f>
        <v/>
      </c>
      <c r="I35" s="40" t="str">
        <f t="shared" si="0"/>
        <v>0</v>
      </c>
      <c r="K35" s="40">
        <f>COUNTIF('９－２人員配置体制（ＧＨ）その３'!$D$8:$D$800010,A35)</f>
        <v>0</v>
      </c>
      <c r="L35" s="68"/>
      <c r="U35" s="42"/>
      <c r="W35" s="42"/>
      <c r="X35" s="42"/>
      <c r="Y35" s="42"/>
    </row>
    <row r="36" spans="1:25" x14ac:dyDescent="0.4">
      <c r="A36" s="73" t="s">
        <v>191</v>
      </c>
      <c r="B36" s="40">
        <f>INDEX('９－１人員配置体制（ＧＨ）その２'!$B$14:$B$999874,ROW(A34)*10-9)</f>
        <v>0</v>
      </c>
      <c r="C36" s="40">
        <f>INDEX('９－１人員配置体制（ＧＨ）その２'!$D$14:$D$999874,ROW(A34)*10-9)</f>
        <v>0</v>
      </c>
      <c r="D36" s="40" t="str">
        <f>INDEX('９－１人員配置体制（ＧＨ）その２'!$N$18:$N$999874,ROW(A34)*10-9)</f>
        <v>０</v>
      </c>
      <c r="E36" s="40" t="str">
        <f>INDEX('９－１人員配置体制（ＧＨ）その２'!$O$18:$O$999874,ROW(A34)*10-9)</f>
        <v>0</v>
      </c>
      <c r="F36" s="40" t="str">
        <f>IFERROR(INDEX('９－１人員配置体制（ＧＨ）その２'!$AB$16:$AB$999874,ROW(A34)*10-9),"0")</f>
        <v>0</v>
      </c>
      <c r="G36" s="40">
        <f>INDEX('９－１人員配置体制（ＧＨ）その２'!$AB$19:$AB$999874,ROW(A34)*10-9)</f>
        <v>0</v>
      </c>
      <c r="H36" s="40" t="str">
        <f>INDEX('９－１人員配置体制（ＧＨ）その２'!$R$22:$R$999874,ROW(A34)*10-9)</f>
        <v/>
      </c>
      <c r="I36" s="40" t="str">
        <f t="shared" si="0"/>
        <v>0</v>
      </c>
      <c r="K36" s="40">
        <f>COUNTIF('９－２人員配置体制（ＧＨ）その３'!$D$8:$D$800010,A36)</f>
        <v>0</v>
      </c>
      <c r="L36" s="68"/>
      <c r="U36" s="42"/>
      <c r="W36" s="42"/>
      <c r="X36" s="42"/>
      <c r="Y36" s="42"/>
    </row>
    <row r="37" spans="1:25" x14ac:dyDescent="0.4">
      <c r="A37" s="73" t="s">
        <v>192</v>
      </c>
      <c r="B37" s="40">
        <f>INDEX('９－１人員配置体制（ＧＨ）その２'!$B$14:$B$999874,ROW(A35)*10-9)</f>
        <v>0</v>
      </c>
      <c r="C37" s="40">
        <f>INDEX('９－１人員配置体制（ＧＨ）その２'!$D$14:$D$999874,ROW(A35)*10-9)</f>
        <v>0</v>
      </c>
      <c r="D37" s="40" t="str">
        <f>INDEX('９－１人員配置体制（ＧＨ）その２'!$N$18:$N$999874,ROW(A35)*10-9)</f>
        <v>０</v>
      </c>
      <c r="E37" s="40" t="str">
        <f>INDEX('９－１人員配置体制（ＧＨ）その２'!$O$18:$O$999874,ROW(A35)*10-9)</f>
        <v>0</v>
      </c>
      <c r="F37" s="40" t="str">
        <f>IFERROR(INDEX('９－１人員配置体制（ＧＨ）その２'!$AB$16:$AB$999874,ROW(A35)*10-9),"0")</f>
        <v>0</v>
      </c>
      <c r="G37" s="40">
        <f>INDEX('９－１人員配置体制（ＧＨ）その２'!$AB$19:$AB$999874,ROW(A35)*10-9)</f>
        <v>0</v>
      </c>
      <c r="H37" s="40" t="str">
        <f>INDEX('９－１人員配置体制（ＧＨ）その２'!$R$22:$R$999874,ROW(A35)*10-9)</f>
        <v/>
      </c>
      <c r="I37" s="40" t="str">
        <f t="shared" si="0"/>
        <v>0</v>
      </c>
      <c r="K37" s="40">
        <f>COUNTIF('９－２人員配置体制（ＧＨ）その３'!$D$8:$D$800010,A37)</f>
        <v>0</v>
      </c>
      <c r="L37" s="68"/>
      <c r="U37" s="42"/>
      <c r="W37" s="42"/>
      <c r="X37" s="42"/>
      <c r="Y37" s="42"/>
    </row>
  </sheetData>
  <sheetProtection password="CC2B" sheet="1" objects="1" scenarios="1"/>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
  <sheetViews>
    <sheetView view="pageBreakPreview" zoomScale="70" zoomScaleNormal="100" zoomScaleSheetLayoutView="70" workbookViewId="0"/>
  </sheetViews>
  <sheetFormatPr defaultColWidth="1.25" defaultRowHeight="14.25" x14ac:dyDescent="0.4"/>
  <cols>
    <col min="1" max="1" width="4.25" style="109" bestFit="1" customWidth="1"/>
    <col min="2" max="2" width="1.25" style="109"/>
    <col min="3" max="3" width="7.25" style="109" customWidth="1"/>
    <col min="4" max="4" width="19.625" style="109" customWidth="1"/>
    <col min="5" max="7" width="1.25" style="109"/>
    <col min="8" max="8" width="3.375" style="109" customWidth="1"/>
    <col min="9" max="12" width="1.25" style="109"/>
    <col min="13" max="13" width="4.25" style="109" customWidth="1"/>
    <col min="14" max="15" width="1.25" style="109"/>
    <col min="16" max="16" width="2" style="109" customWidth="1"/>
    <col min="17" max="17" width="3.75" style="109" customWidth="1"/>
    <col min="18" max="26" width="1.25" style="109"/>
    <col min="27" max="27" width="3.375" style="109" customWidth="1"/>
    <col min="28" max="30" width="1.25" style="109"/>
    <col min="31" max="32" width="3.75" style="109" customWidth="1"/>
    <col min="33" max="36" width="1.25" style="109"/>
    <col min="37" max="47" width="1.25" style="109" customWidth="1"/>
    <col min="48" max="73" width="1.25" style="109"/>
    <col min="74" max="74" width="4.25" style="109" bestFit="1" customWidth="1"/>
    <col min="75" max="86" width="1.25" style="109"/>
    <col min="87" max="87" width="6" style="109" bestFit="1" customWidth="1"/>
    <col min="88" max="328" width="1.25" style="109"/>
    <col min="329" max="330" width="0" style="109" hidden="1" customWidth="1"/>
    <col min="331" max="584" width="1.25" style="109"/>
    <col min="585" max="586" width="0" style="109" hidden="1" customWidth="1"/>
    <col min="587" max="840" width="1.25" style="109"/>
    <col min="841" max="842" width="0" style="109" hidden="1" customWidth="1"/>
    <col min="843" max="1096" width="1.25" style="109"/>
    <col min="1097" max="1098" width="0" style="109" hidden="1" customWidth="1"/>
    <col min="1099" max="1352" width="1.25" style="109"/>
    <col min="1353" max="1354" width="0" style="109" hidden="1" customWidth="1"/>
    <col min="1355" max="1608" width="1.25" style="109"/>
    <col min="1609" max="1610" width="0" style="109" hidden="1" customWidth="1"/>
    <col min="1611" max="1864" width="1.25" style="109"/>
    <col min="1865" max="1866" width="0" style="109" hidden="1" customWidth="1"/>
    <col min="1867" max="2120" width="1.25" style="109"/>
    <col min="2121" max="2122" width="0" style="109" hidden="1" customWidth="1"/>
    <col min="2123" max="2376" width="1.25" style="109"/>
    <col min="2377" max="2378" width="0" style="109" hidden="1" customWidth="1"/>
    <col min="2379" max="2632" width="1.25" style="109"/>
    <col min="2633" max="2634" width="0" style="109" hidden="1" customWidth="1"/>
    <col min="2635" max="2888" width="1.25" style="109"/>
    <col min="2889" max="2890" width="0" style="109" hidden="1" customWidth="1"/>
    <col min="2891" max="3144" width="1.25" style="109"/>
    <col min="3145" max="3146" width="0" style="109" hidden="1" customWidth="1"/>
    <col min="3147" max="3400" width="1.25" style="109"/>
    <col min="3401" max="3402" width="0" style="109" hidden="1" customWidth="1"/>
    <col min="3403" max="3656" width="1.25" style="109"/>
    <col min="3657" max="3658" width="0" style="109" hidden="1" customWidth="1"/>
    <col min="3659" max="3912" width="1.25" style="109"/>
    <col min="3913" max="3914" width="0" style="109" hidden="1" customWidth="1"/>
    <col min="3915" max="4168" width="1.25" style="109"/>
    <col min="4169" max="4170" width="0" style="109" hidden="1" customWidth="1"/>
    <col min="4171" max="4424" width="1.25" style="109"/>
    <col min="4425" max="4426" width="0" style="109" hidden="1" customWidth="1"/>
    <col min="4427" max="4680" width="1.25" style="109"/>
    <col min="4681" max="4682" width="0" style="109" hidden="1" customWidth="1"/>
    <col min="4683" max="4936" width="1.25" style="109"/>
    <col min="4937" max="4938" width="0" style="109" hidden="1" customWidth="1"/>
    <col min="4939" max="5192" width="1.25" style="109"/>
    <col min="5193" max="5194" width="0" style="109" hidden="1" customWidth="1"/>
    <col min="5195" max="5448" width="1.25" style="109"/>
    <col min="5449" max="5450" width="0" style="109" hidden="1" customWidth="1"/>
    <col min="5451" max="5704" width="1.25" style="109"/>
    <col min="5705" max="5706" width="0" style="109" hidden="1" customWidth="1"/>
    <col min="5707" max="5960" width="1.25" style="109"/>
    <col min="5961" max="5962" width="0" style="109" hidden="1" customWidth="1"/>
    <col min="5963" max="6216" width="1.25" style="109"/>
    <col min="6217" max="6218" width="0" style="109" hidden="1" customWidth="1"/>
    <col min="6219" max="6472" width="1.25" style="109"/>
    <col min="6473" max="6474" width="0" style="109" hidden="1" customWidth="1"/>
    <col min="6475" max="6728" width="1.25" style="109"/>
    <col min="6729" max="6730" width="0" style="109" hidden="1" customWidth="1"/>
    <col min="6731" max="6984" width="1.25" style="109"/>
    <col min="6985" max="6986" width="0" style="109" hidden="1" customWidth="1"/>
    <col min="6987" max="7240" width="1.25" style="109"/>
    <col min="7241" max="7242" width="0" style="109" hidden="1" customWidth="1"/>
    <col min="7243" max="7496" width="1.25" style="109"/>
    <col min="7497" max="7498" width="0" style="109" hidden="1" customWidth="1"/>
    <col min="7499" max="7752" width="1.25" style="109"/>
    <col min="7753" max="7754" width="0" style="109" hidden="1" customWidth="1"/>
    <col min="7755" max="8008" width="1.25" style="109"/>
    <col min="8009" max="8010" width="0" style="109" hidden="1" customWidth="1"/>
    <col min="8011" max="8264" width="1.25" style="109"/>
    <col min="8265" max="8266" width="0" style="109" hidden="1" customWidth="1"/>
    <col min="8267" max="8520" width="1.25" style="109"/>
    <col min="8521" max="8522" width="0" style="109" hidden="1" customWidth="1"/>
    <col min="8523" max="8776" width="1.25" style="109"/>
    <col min="8777" max="8778" width="0" style="109" hidden="1" customWidth="1"/>
    <col min="8779" max="9032" width="1.25" style="109"/>
    <col min="9033" max="9034" width="0" style="109" hidden="1" customWidth="1"/>
    <col min="9035" max="9288" width="1.25" style="109"/>
    <col min="9289" max="9290" width="0" style="109" hidden="1" customWidth="1"/>
    <col min="9291" max="9544" width="1.25" style="109"/>
    <col min="9545" max="9546" width="0" style="109" hidden="1" customWidth="1"/>
    <col min="9547" max="9800" width="1.25" style="109"/>
    <col min="9801" max="9802" width="0" style="109" hidden="1" customWidth="1"/>
    <col min="9803" max="10056" width="1.25" style="109"/>
    <col min="10057" max="10058" width="0" style="109" hidden="1" customWidth="1"/>
    <col min="10059" max="10312" width="1.25" style="109"/>
    <col min="10313" max="10314" width="0" style="109" hidden="1" customWidth="1"/>
    <col min="10315" max="10568" width="1.25" style="109"/>
    <col min="10569" max="10570" width="0" style="109" hidden="1" customWidth="1"/>
    <col min="10571" max="10824" width="1.25" style="109"/>
    <col min="10825" max="10826" width="0" style="109" hidden="1" customWidth="1"/>
    <col min="10827" max="11080" width="1.25" style="109"/>
    <col min="11081" max="11082" width="0" style="109" hidden="1" customWidth="1"/>
    <col min="11083" max="11336" width="1.25" style="109"/>
    <col min="11337" max="11338" width="0" style="109" hidden="1" customWidth="1"/>
    <col min="11339" max="11592" width="1.25" style="109"/>
    <col min="11593" max="11594" width="0" style="109" hidden="1" customWidth="1"/>
    <col min="11595" max="11848" width="1.25" style="109"/>
    <col min="11849" max="11850" width="0" style="109" hidden="1" customWidth="1"/>
    <col min="11851" max="12104" width="1.25" style="109"/>
    <col min="12105" max="12106" width="0" style="109" hidden="1" customWidth="1"/>
    <col min="12107" max="12360" width="1.25" style="109"/>
    <col min="12361" max="12362" width="0" style="109" hidden="1" customWidth="1"/>
    <col min="12363" max="12616" width="1.25" style="109"/>
    <col min="12617" max="12618" width="0" style="109" hidden="1" customWidth="1"/>
    <col min="12619" max="12872" width="1.25" style="109"/>
    <col min="12873" max="12874" width="0" style="109" hidden="1" customWidth="1"/>
    <col min="12875" max="13128" width="1.25" style="109"/>
    <col min="13129" max="13130" width="0" style="109" hidden="1" customWidth="1"/>
    <col min="13131" max="13384" width="1.25" style="109"/>
    <col min="13385" max="13386" width="0" style="109" hidden="1" customWidth="1"/>
    <col min="13387" max="13640" width="1.25" style="109"/>
    <col min="13641" max="13642" width="0" style="109" hidden="1" customWidth="1"/>
    <col min="13643" max="13896" width="1.25" style="109"/>
    <col min="13897" max="13898" width="0" style="109" hidden="1" customWidth="1"/>
    <col min="13899" max="14152" width="1.25" style="109"/>
    <col min="14153" max="14154" width="0" style="109" hidden="1" customWidth="1"/>
    <col min="14155" max="14408" width="1.25" style="109"/>
    <col min="14409" max="14410" width="0" style="109" hidden="1" customWidth="1"/>
    <col min="14411" max="14664" width="1.25" style="109"/>
    <col min="14665" max="14666" width="0" style="109" hidden="1" customWidth="1"/>
    <col min="14667" max="14920" width="1.25" style="109"/>
    <col min="14921" max="14922" width="0" style="109" hidden="1" customWidth="1"/>
    <col min="14923" max="15176" width="1.25" style="109"/>
    <col min="15177" max="15178" width="0" style="109" hidden="1" customWidth="1"/>
    <col min="15179" max="15432" width="1.25" style="109"/>
    <col min="15433" max="15434" width="0" style="109" hidden="1" customWidth="1"/>
    <col min="15435" max="15688" width="1.25" style="109"/>
    <col min="15689" max="15690" width="0" style="109" hidden="1" customWidth="1"/>
    <col min="15691" max="15944" width="1.25" style="109"/>
    <col min="15945" max="15946" width="0" style="109" hidden="1" customWidth="1"/>
    <col min="15947" max="16200" width="1.25" style="109"/>
    <col min="16201" max="16202" width="0" style="109" hidden="1" customWidth="1"/>
    <col min="16203" max="16384" width="1.25" style="109"/>
  </cols>
  <sheetData>
    <row r="1" spans="1:154" s="107" customFormat="1" ht="17.25" customHeight="1" thickBot="1" x14ac:dyDescent="0.45">
      <c r="A1" s="107" t="s">
        <v>510</v>
      </c>
      <c r="BU1" s="107" t="s">
        <v>66</v>
      </c>
    </row>
    <row r="2" spans="1:154" s="108" customFormat="1" ht="19.5" customHeight="1" thickBot="1" x14ac:dyDescent="0.45">
      <c r="AZ2" s="562" t="s">
        <v>37</v>
      </c>
      <c r="BA2" s="562"/>
      <c r="BB2" s="562"/>
      <c r="BC2" s="563">
        <v>4</v>
      </c>
      <c r="BD2" s="564"/>
      <c r="BE2" s="565"/>
      <c r="BF2" s="562" t="s">
        <v>4</v>
      </c>
      <c r="BG2" s="562"/>
      <c r="BH2" s="562"/>
      <c r="BI2" s="563">
        <v>4</v>
      </c>
      <c r="BJ2" s="564"/>
      <c r="BK2" s="565"/>
      <c r="BL2" s="562" t="s">
        <v>38</v>
      </c>
      <c r="BM2" s="562"/>
      <c r="BN2" s="562"/>
      <c r="BO2" s="563">
        <v>1</v>
      </c>
      <c r="BP2" s="564"/>
      <c r="BQ2" s="565"/>
      <c r="BR2" s="562" t="s">
        <v>121</v>
      </c>
      <c r="BS2" s="562"/>
      <c r="BT2" s="562"/>
      <c r="BU2" s="231"/>
      <c r="BV2" s="237" t="str">
        <f>IF(E7="","－",E7)</f>
        <v>〇〇〇北九州</v>
      </c>
    </row>
    <row r="3" spans="1:154" ht="30.75" customHeight="1" x14ac:dyDescent="0.4">
      <c r="A3" s="559" t="s">
        <v>170</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0"/>
      <c r="BV3" s="550"/>
      <c r="BW3" s="550"/>
      <c r="BX3" s="550"/>
      <c r="BY3" s="550"/>
      <c r="BZ3" s="550"/>
      <c r="CA3" s="550"/>
      <c r="CB3" s="550"/>
      <c r="CC3" s="550"/>
      <c r="CD3" s="550"/>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0"/>
      <c r="DY3" s="550"/>
      <c r="DZ3" s="550"/>
      <c r="EA3" s="550"/>
      <c r="EB3" s="550"/>
      <c r="EC3" s="550"/>
      <c r="ED3" s="550"/>
      <c r="EE3" s="550"/>
      <c r="EF3" s="550"/>
      <c r="EG3" s="550"/>
      <c r="EH3" s="550"/>
      <c r="EI3" s="550"/>
      <c r="EJ3" s="550"/>
      <c r="EK3" s="550"/>
      <c r="EL3" s="550"/>
      <c r="EM3" s="550"/>
      <c r="EN3" s="550"/>
      <c r="EO3" s="550"/>
      <c r="EP3" s="550"/>
      <c r="EQ3" s="550"/>
    </row>
    <row r="4" spans="1:154" ht="18.75" customHeight="1" x14ac:dyDescent="0.4">
      <c r="A4" s="551" t="s">
        <v>404</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c r="BF4" s="551"/>
      <c r="BG4" s="551"/>
      <c r="BH4" s="551"/>
      <c r="BI4" s="551"/>
      <c r="BJ4" s="551"/>
      <c r="BK4" s="551"/>
      <c r="BL4" s="551"/>
      <c r="BM4" s="551"/>
      <c r="BN4" s="551"/>
      <c r="BO4" s="551"/>
      <c r="BP4" s="551"/>
      <c r="BQ4" s="551"/>
      <c r="BR4" s="551"/>
      <c r="BS4" s="551"/>
      <c r="BT4" s="551"/>
      <c r="BU4" s="550"/>
      <c r="BV4" s="550"/>
      <c r="BW4" s="550"/>
      <c r="BX4" s="550"/>
      <c r="BY4" s="550"/>
      <c r="BZ4" s="550"/>
      <c r="CA4" s="550"/>
      <c r="CB4" s="550"/>
      <c r="CC4" s="550"/>
      <c r="CD4" s="550"/>
      <c r="CE4" s="550"/>
      <c r="CF4" s="550"/>
      <c r="CG4" s="550"/>
      <c r="CH4" s="550"/>
      <c r="CI4" s="550"/>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0"/>
      <c r="DX4" s="550"/>
      <c r="DY4" s="550"/>
      <c r="DZ4" s="550"/>
      <c r="EA4" s="550"/>
      <c r="EB4" s="550"/>
      <c r="EC4" s="550"/>
      <c r="ED4" s="550"/>
      <c r="EE4" s="550"/>
      <c r="EF4" s="550"/>
      <c r="EG4" s="550"/>
      <c r="EH4" s="550"/>
      <c r="EI4" s="550"/>
      <c r="EJ4" s="550"/>
      <c r="EK4" s="550"/>
      <c r="EL4" s="550"/>
      <c r="EM4" s="550"/>
      <c r="EN4" s="550"/>
      <c r="EO4" s="550"/>
      <c r="EP4" s="550"/>
      <c r="EQ4" s="550"/>
    </row>
    <row r="5" spans="1:154" ht="19.5" customHeight="1" x14ac:dyDescent="0.4"/>
    <row r="6" spans="1:154" ht="20.25" customHeight="1" x14ac:dyDescent="0.4">
      <c r="A6" s="543">
        <v>1</v>
      </c>
      <c r="B6" s="544"/>
      <c r="C6" s="110" t="s">
        <v>41</v>
      </c>
      <c r="D6" s="111"/>
      <c r="E6" s="718" t="s">
        <v>182</v>
      </c>
      <c r="F6" s="718"/>
      <c r="G6" s="718"/>
      <c r="H6" s="718"/>
      <c r="I6" s="718"/>
      <c r="J6" s="718"/>
      <c r="K6" s="718"/>
      <c r="L6" s="718"/>
      <c r="M6" s="718"/>
      <c r="N6" s="718"/>
      <c r="O6" s="718"/>
      <c r="P6" s="718"/>
      <c r="Q6" s="579" t="s">
        <v>42</v>
      </c>
      <c r="R6" s="580"/>
      <c r="S6" s="581"/>
      <c r="T6" s="582">
        <f>E42</f>
        <v>86</v>
      </c>
      <c r="U6" s="583"/>
      <c r="V6" s="583"/>
      <c r="W6" s="583"/>
      <c r="X6" s="583"/>
      <c r="Y6" s="583"/>
      <c r="Z6" s="583"/>
      <c r="AA6" s="583"/>
      <c r="AB6" s="580"/>
      <c r="AC6" s="581"/>
      <c r="AM6" s="584" t="s">
        <v>32</v>
      </c>
      <c r="AN6" s="584"/>
      <c r="AO6" s="584"/>
      <c r="AP6" s="584"/>
      <c r="AQ6" s="578" t="s">
        <v>44</v>
      </c>
      <c r="AR6" s="578"/>
      <c r="AS6" s="578"/>
      <c r="AT6" s="578"/>
      <c r="AU6" s="578"/>
      <c r="AV6" s="578"/>
      <c r="AW6" s="578"/>
      <c r="AX6" s="578"/>
      <c r="AY6" s="578"/>
      <c r="AZ6" s="578"/>
      <c r="BA6" s="578"/>
      <c r="BB6" s="578"/>
      <c r="BC6" s="578"/>
      <c r="BD6" s="578"/>
      <c r="BE6" s="578"/>
      <c r="BF6" s="578"/>
      <c r="BG6" s="578"/>
      <c r="BH6" s="578"/>
      <c r="BU6" s="561"/>
      <c r="BV6" s="561"/>
      <c r="BW6" s="561"/>
      <c r="BX6" s="561"/>
      <c r="BY6" s="561"/>
      <c r="BZ6" s="561"/>
      <c r="CA6" s="561"/>
      <c r="CB6" s="561"/>
      <c r="CC6" s="561"/>
      <c r="CD6" s="561"/>
      <c r="CE6" s="561"/>
      <c r="CF6" s="561"/>
      <c r="CG6" s="561"/>
      <c r="CH6" s="561"/>
      <c r="CI6" s="561"/>
      <c r="CJ6" s="561"/>
      <c r="CK6" s="561"/>
      <c r="CL6" s="561"/>
      <c r="CM6" s="561"/>
      <c r="CN6" s="561"/>
      <c r="CO6" s="561"/>
      <c r="CP6" s="561"/>
      <c r="CQ6" s="561"/>
      <c r="CR6" s="561"/>
      <c r="CS6" s="561"/>
      <c r="CT6" s="561"/>
      <c r="CU6" s="561"/>
      <c r="CV6" s="561"/>
      <c r="CW6" s="561"/>
      <c r="CX6" s="561"/>
      <c r="CY6" s="561"/>
      <c r="CZ6" s="561"/>
      <c r="DA6" s="561"/>
      <c r="DB6" s="561"/>
      <c r="DC6" s="561"/>
      <c r="DD6" s="561"/>
      <c r="DE6" s="561"/>
      <c r="DF6" s="561"/>
      <c r="DG6" s="561"/>
      <c r="DH6" s="561"/>
      <c r="DI6" s="561"/>
      <c r="DJ6" s="561"/>
      <c r="DK6" s="561"/>
      <c r="DL6" s="561"/>
      <c r="DM6" s="561"/>
      <c r="DN6" s="561"/>
      <c r="DO6" s="561"/>
      <c r="DP6" s="561"/>
      <c r="DQ6" s="561"/>
      <c r="DR6" s="561"/>
      <c r="DS6" s="561"/>
      <c r="DT6" s="561"/>
      <c r="DU6" s="561"/>
      <c r="DV6" s="561"/>
      <c r="DW6" s="561"/>
      <c r="DX6" s="561"/>
      <c r="DY6" s="561"/>
      <c r="DZ6" s="561"/>
      <c r="EA6" s="561"/>
      <c r="EB6" s="561"/>
      <c r="EC6" s="561"/>
      <c r="ED6" s="561"/>
      <c r="EE6" s="561"/>
      <c r="EF6" s="561"/>
      <c r="EG6" s="561"/>
      <c r="EH6" s="561"/>
      <c r="EI6" s="561"/>
      <c r="EJ6" s="561"/>
      <c r="EK6" s="561"/>
      <c r="EL6" s="561"/>
      <c r="EM6" s="561"/>
      <c r="EN6" s="561"/>
      <c r="EO6" s="561"/>
      <c r="EP6" s="561"/>
      <c r="EQ6" s="561"/>
      <c r="ER6" s="561"/>
    </row>
    <row r="7" spans="1:154" ht="21.75" customHeight="1" thickBot="1" x14ac:dyDescent="0.45">
      <c r="A7" s="543">
        <v>2</v>
      </c>
      <c r="B7" s="544"/>
      <c r="C7" s="110" t="s">
        <v>45</v>
      </c>
      <c r="D7" s="112"/>
      <c r="E7" s="554" t="s">
        <v>183</v>
      </c>
      <c r="F7" s="555"/>
      <c r="G7" s="555"/>
      <c r="H7" s="555"/>
      <c r="I7" s="555"/>
      <c r="J7" s="555"/>
      <c r="K7" s="555"/>
      <c r="L7" s="555"/>
      <c r="M7" s="556"/>
      <c r="N7" s="555"/>
      <c r="O7" s="555"/>
      <c r="P7" s="557"/>
      <c r="AM7" s="575"/>
      <c r="AN7" s="576"/>
      <c r="AO7" s="576"/>
      <c r="AP7" s="577"/>
      <c r="AQ7" s="578" t="s">
        <v>46</v>
      </c>
      <c r="AR7" s="578"/>
      <c r="AS7" s="578"/>
      <c r="AT7" s="578"/>
      <c r="AU7" s="578"/>
      <c r="AV7" s="578"/>
      <c r="AW7" s="578"/>
      <c r="AX7" s="578"/>
      <c r="AY7" s="578"/>
      <c r="AZ7" s="578"/>
      <c r="BA7" s="578"/>
      <c r="BB7" s="578"/>
      <c r="BC7" s="578"/>
      <c r="BD7" s="578"/>
      <c r="BE7" s="578"/>
      <c r="BF7" s="578"/>
      <c r="BG7" s="578"/>
      <c r="BH7" s="578"/>
      <c r="BU7" s="560"/>
      <c r="BV7" s="560"/>
      <c r="BW7" s="560"/>
      <c r="BX7" s="560"/>
      <c r="BY7" s="560"/>
      <c r="BZ7" s="560"/>
      <c r="CA7" s="560"/>
      <c r="CB7" s="560"/>
      <c r="CC7" s="560"/>
      <c r="CD7" s="560"/>
      <c r="CE7" s="560"/>
      <c r="CF7" s="560"/>
      <c r="CG7" s="560"/>
      <c r="CH7" s="560"/>
      <c r="CI7" s="560"/>
      <c r="CJ7" s="560"/>
      <c r="CK7" s="560"/>
      <c r="CL7" s="560"/>
      <c r="CM7" s="560"/>
      <c r="CN7" s="560"/>
      <c r="CO7" s="560"/>
      <c r="CP7" s="560"/>
      <c r="CQ7" s="560"/>
      <c r="CR7" s="560"/>
      <c r="CS7" s="560"/>
      <c r="CT7" s="560"/>
      <c r="CU7" s="560"/>
      <c r="CV7" s="560"/>
      <c r="CW7" s="560"/>
      <c r="CX7" s="560"/>
      <c r="CY7" s="560"/>
      <c r="CZ7" s="560"/>
      <c r="DA7" s="560"/>
      <c r="DB7" s="560"/>
      <c r="DC7" s="560"/>
      <c r="DD7" s="560"/>
      <c r="DE7" s="560"/>
      <c r="DF7" s="560"/>
      <c r="DG7" s="560"/>
      <c r="DH7" s="560"/>
      <c r="DI7" s="560"/>
      <c r="DJ7" s="560"/>
      <c r="DK7" s="560"/>
      <c r="DL7" s="560"/>
      <c r="DM7" s="560"/>
      <c r="DN7" s="560"/>
      <c r="DO7" s="560"/>
      <c r="DP7" s="560"/>
      <c r="DQ7" s="560"/>
      <c r="DR7" s="560"/>
      <c r="DS7" s="560"/>
      <c r="DT7" s="560"/>
      <c r="DU7" s="560"/>
      <c r="DV7" s="560"/>
      <c r="DW7" s="560"/>
      <c r="DX7" s="560"/>
      <c r="DY7" s="560"/>
      <c r="DZ7" s="560"/>
      <c r="EA7" s="560"/>
      <c r="EB7" s="560"/>
      <c r="EC7" s="560"/>
      <c r="ED7" s="560"/>
      <c r="EE7" s="560"/>
      <c r="EF7" s="560"/>
      <c r="EG7" s="560"/>
      <c r="EH7" s="560"/>
      <c r="EI7" s="560"/>
      <c r="EJ7" s="560"/>
      <c r="EK7" s="560"/>
      <c r="EL7" s="560"/>
      <c r="EM7" s="560"/>
    </row>
    <row r="8" spans="1:154" ht="19.5" customHeight="1" thickBot="1" x14ac:dyDescent="0.45">
      <c r="A8" s="543">
        <v>3</v>
      </c>
      <c r="B8" s="544"/>
      <c r="C8" s="545" t="s">
        <v>159</v>
      </c>
      <c r="D8" s="546"/>
      <c r="E8" s="552"/>
      <c r="F8" s="552"/>
      <c r="G8" s="552"/>
      <c r="H8" s="552"/>
      <c r="I8" s="553"/>
      <c r="J8" s="541" t="s">
        <v>37</v>
      </c>
      <c r="K8" s="542"/>
      <c r="L8" s="542"/>
      <c r="M8" s="135">
        <v>4</v>
      </c>
      <c r="N8" s="542" t="s">
        <v>4</v>
      </c>
      <c r="O8" s="542"/>
      <c r="P8" s="542"/>
      <c r="Q8" s="136">
        <v>4</v>
      </c>
      <c r="R8" s="542" t="s">
        <v>38</v>
      </c>
      <c r="S8" s="542"/>
      <c r="T8" s="542"/>
      <c r="AM8" s="575"/>
      <c r="AN8" s="576"/>
      <c r="AO8" s="576"/>
      <c r="AP8" s="577"/>
      <c r="AQ8" s="578" t="s">
        <v>47</v>
      </c>
      <c r="AR8" s="578"/>
      <c r="AS8" s="578"/>
      <c r="AT8" s="578"/>
      <c r="AU8" s="578"/>
      <c r="AV8" s="578"/>
      <c r="AW8" s="578"/>
      <c r="AX8" s="578"/>
      <c r="AY8" s="578"/>
      <c r="AZ8" s="578"/>
      <c r="BA8" s="578"/>
      <c r="BB8" s="578"/>
      <c r="BC8" s="578"/>
      <c r="BD8" s="578"/>
      <c r="BE8" s="578"/>
      <c r="BF8" s="578"/>
      <c r="BG8" s="578"/>
      <c r="BH8" s="578"/>
    </row>
    <row r="9" spans="1:154" ht="19.5" customHeight="1" thickBot="1" x14ac:dyDescent="0.45">
      <c r="A9" s="543">
        <v>4</v>
      </c>
      <c r="B9" s="544"/>
      <c r="C9" s="545" t="s">
        <v>156</v>
      </c>
      <c r="D9" s="546"/>
      <c r="E9" s="546"/>
      <c r="F9" s="546"/>
      <c r="G9" s="546"/>
      <c r="H9" s="546"/>
      <c r="I9" s="547"/>
      <c r="J9" s="541" t="s">
        <v>37</v>
      </c>
      <c r="K9" s="542"/>
      <c r="L9" s="542"/>
      <c r="M9" s="135">
        <v>3</v>
      </c>
      <c r="N9" s="542" t="s">
        <v>4</v>
      </c>
      <c r="O9" s="542"/>
      <c r="P9" s="542"/>
      <c r="Q9" s="136">
        <v>4</v>
      </c>
      <c r="R9" s="542" t="s">
        <v>38</v>
      </c>
      <c r="S9" s="542"/>
      <c r="T9" s="542"/>
      <c r="U9" s="542" t="s">
        <v>122</v>
      </c>
      <c r="V9" s="542"/>
      <c r="W9" s="542"/>
      <c r="X9" s="542" t="s">
        <v>37</v>
      </c>
      <c r="Y9" s="542"/>
      <c r="Z9" s="542"/>
      <c r="AA9" s="136">
        <v>4</v>
      </c>
      <c r="AB9" s="542" t="s">
        <v>4</v>
      </c>
      <c r="AC9" s="542"/>
      <c r="AD9" s="542"/>
      <c r="AE9" s="136">
        <v>3</v>
      </c>
      <c r="AF9" s="137" t="s">
        <v>38</v>
      </c>
      <c r="BU9" s="549"/>
      <c r="BV9" s="549"/>
      <c r="BW9" s="549"/>
      <c r="BX9" s="549"/>
      <c r="BY9" s="549"/>
      <c r="BZ9" s="549"/>
      <c r="CA9" s="549"/>
      <c r="CB9" s="549"/>
      <c r="CC9" s="549"/>
      <c r="CD9" s="549"/>
      <c r="CE9" s="549"/>
      <c r="CF9" s="549"/>
      <c r="CG9" s="549"/>
      <c r="CH9" s="549"/>
      <c r="CI9" s="549"/>
      <c r="CJ9" s="549"/>
      <c r="CK9" s="549"/>
      <c r="CL9" s="549"/>
      <c r="CM9" s="549"/>
      <c r="CN9" s="549"/>
      <c r="CO9" s="549"/>
      <c r="CP9" s="549"/>
      <c r="CQ9" s="549"/>
      <c r="CR9" s="549"/>
      <c r="CS9" s="549"/>
      <c r="CT9" s="549"/>
      <c r="CU9" s="549"/>
      <c r="CV9" s="549"/>
      <c r="CW9" s="549"/>
      <c r="CX9" s="549"/>
      <c r="CY9" s="549"/>
      <c r="CZ9" s="549"/>
      <c r="DA9" s="549"/>
      <c r="DB9" s="549"/>
      <c r="DC9" s="549"/>
      <c r="DD9" s="549"/>
      <c r="DE9" s="549"/>
      <c r="DF9" s="549"/>
      <c r="DG9" s="549"/>
      <c r="DH9" s="549"/>
      <c r="DI9" s="549"/>
      <c r="DJ9" s="549"/>
      <c r="DK9" s="549"/>
      <c r="DL9" s="549"/>
      <c r="DM9" s="549"/>
      <c r="DN9" s="549"/>
      <c r="DO9" s="549"/>
      <c r="DP9" s="549"/>
      <c r="DQ9" s="549"/>
      <c r="DR9" s="549"/>
      <c r="DS9" s="549"/>
      <c r="DT9" s="549"/>
      <c r="DU9" s="549"/>
      <c r="DV9" s="549"/>
      <c r="DW9" s="549"/>
      <c r="DX9" s="549"/>
      <c r="DY9" s="549"/>
      <c r="DZ9" s="549"/>
      <c r="EA9" s="549"/>
      <c r="EB9" s="549"/>
      <c r="EC9" s="549"/>
      <c r="ED9" s="549"/>
      <c r="EE9" s="549"/>
      <c r="EF9" s="549"/>
      <c r="EG9" s="549"/>
      <c r="EH9" s="549"/>
      <c r="EI9" s="549"/>
      <c r="EJ9" s="549"/>
      <c r="EK9" s="549"/>
      <c r="EL9" s="549"/>
      <c r="EM9" s="549"/>
      <c r="EN9" s="549"/>
      <c r="EO9" s="549"/>
      <c r="EP9" s="549"/>
      <c r="EQ9" s="549"/>
      <c r="ER9" s="549"/>
      <c r="ES9" s="549"/>
      <c r="ET9" s="549"/>
      <c r="EU9" s="549"/>
      <c r="EV9" s="549"/>
      <c r="EW9" s="549"/>
      <c r="EX9" s="549"/>
    </row>
    <row r="10" spans="1:154" s="113" customFormat="1" x14ac:dyDescent="0.4">
      <c r="A10" s="109"/>
      <c r="B10" s="109"/>
      <c r="C10" s="109" t="s">
        <v>129</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154" s="113" customFormat="1" x14ac:dyDescent="0.4">
      <c r="A11" s="109"/>
      <c r="B11" s="109"/>
      <c r="C11" s="109" t="s">
        <v>130</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154" s="113" customFormat="1" x14ac:dyDescent="0.4">
      <c r="A12" s="109"/>
      <c r="B12" s="109"/>
      <c r="C12" s="109" t="s">
        <v>131</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154" ht="9" customHeight="1" x14ac:dyDescent="0.4"/>
    <row r="14" spans="1:154" s="113" customFormat="1" ht="19.5" customHeight="1" thickBot="1" x14ac:dyDescent="0.45">
      <c r="A14" s="543">
        <v>5</v>
      </c>
      <c r="B14" s="548"/>
      <c r="C14" s="114" t="s">
        <v>123</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154" s="113" customFormat="1" ht="29.25" customHeight="1" thickBot="1" x14ac:dyDescent="0.45">
      <c r="A15" s="115"/>
      <c r="B15" s="109"/>
      <c r="C15" s="593" t="s">
        <v>201</v>
      </c>
      <c r="D15" s="594"/>
      <c r="E15" s="566" t="s">
        <v>125</v>
      </c>
      <c r="F15" s="567"/>
      <c r="G15" s="567"/>
      <c r="H15" s="567"/>
      <c r="I15" s="567"/>
      <c r="J15" s="567"/>
      <c r="K15" s="568"/>
      <c r="L15" s="572" t="s">
        <v>124</v>
      </c>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4"/>
      <c r="AJ15" s="645" t="s">
        <v>181</v>
      </c>
      <c r="AK15" s="646"/>
      <c r="AL15" s="646"/>
      <c r="AM15" s="646"/>
      <c r="AN15" s="646"/>
      <c r="AO15" s="646"/>
      <c r="AP15" s="646"/>
      <c r="AQ15" s="646"/>
      <c r="AR15" s="646"/>
      <c r="AS15" s="646"/>
      <c r="AT15" s="647"/>
      <c r="AX15" s="590" t="s">
        <v>161</v>
      </c>
      <c r="AY15" s="591"/>
      <c r="AZ15" s="591"/>
      <c r="BA15" s="591"/>
      <c r="BB15" s="591"/>
      <c r="BC15" s="591"/>
      <c r="BD15" s="591"/>
      <c r="BE15" s="591"/>
      <c r="BF15" s="591"/>
      <c r="BG15" s="591"/>
      <c r="BH15" s="591"/>
      <c r="BI15" s="591"/>
      <c r="BJ15" s="591"/>
      <c r="BK15" s="591"/>
      <c r="BL15" s="591"/>
      <c r="BM15" s="591"/>
      <c r="BN15" s="591"/>
      <c r="BO15" s="591"/>
      <c r="BP15" s="591"/>
      <c r="BQ15" s="592"/>
      <c r="BV15" s="116"/>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row>
    <row r="16" spans="1:154" s="113" customFormat="1" ht="39.75" customHeight="1" thickBot="1" x14ac:dyDescent="0.45">
      <c r="A16" s="109"/>
      <c r="B16" s="109"/>
      <c r="C16" s="595"/>
      <c r="D16" s="596"/>
      <c r="E16" s="569"/>
      <c r="F16" s="570"/>
      <c r="G16" s="570"/>
      <c r="H16" s="570"/>
      <c r="I16" s="570"/>
      <c r="J16" s="570"/>
      <c r="K16" s="571"/>
      <c r="L16" s="166"/>
      <c r="M16" s="167"/>
      <c r="N16" s="167"/>
      <c r="O16" s="167"/>
      <c r="P16" s="167"/>
      <c r="Q16" s="167"/>
      <c r="R16" s="599" t="s">
        <v>117</v>
      </c>
      <c r="S16" s="597"/>
      <c r="T16" s="597"/>
      <c r="U16" s="597"/>
      <c r="V16" s="597"/>
      <c r="W16" s="597"/>
      <c r="X16" s="597"/>
      <c r="Y16" s="597"/>
      <c r="Z16" s="597"/>
      <c r="AA16" s="598"/>
      <c r="AB16" s="597" t="s">
        <v>137</v>
      </c>
      <c r="AC16" s="597"/>
      <c r="AD16" s="597"/>
      <c r="AE16" s="597"/>
      <c r="AF16" s="597"/>
      <c r="AG16" s="597"/>
      <c r="AH16" s="597"/>
      <c r="AI16" s="598"/>
      <c r="AJ16" s="648"/>
      <c r="AK16" s="649"/>
      <c r="AL16" s="649"/>
      <c r="AM16" s="649"/>
      <c r="AN16" s="649"/>
      <c r="AO16" s="649"/>
      <c r="AP16" s="649"/>
      <c r="AQ16" s="649"/>
      <c r="AR16" s="649"/>
      <c r="AS16" s="649"/>
      <c r="AT16" s="650"/>
      <c r="AX16" s="585" t="s">
        <v>406</v>
      </c>
      <c r="AY16" s="586"/>
      <c r="AZ16" s="586"/>
      <c r="BA16" s="586"/>
      <c r="BB16" s="586"/>
      <c r="BC16" s="586"/>
      <c r="BD16" s="586"/>
      <c r="BE16" s="586"/>
      <c r="BF16" s="586"/>
      <c r="BG16" s="587"/>
      <c r="BH16" s="588" t="s">
        <v>407</v>
      </c>
      <c r="BI16" s="586"/>
      <c r="BJ16" s="586"/>
      <c r="BK16" s="586"/>
      <c r="BL16" s="586"/>
      <c r="BM16" s="586"/>
      <c r="BN16" s="586"/>
      <c r="BO16" s="586"/>
      <c r="BP16" s="586"/>
      <c r="BQ16" s="589"/>
      <c r="BV16" s="116"/>
      <c r="BY16" s="209"/>
    </row>
    <row r="17" spans="1:74" s="117" customFormat="1" ht="24" customHeight="1" thickTop="1" x14ac:dyDescent="0.4">
      <c r="A17" s="107"/>
      <c r="B17" s="107"/>
      <c r="C17" s="120" t="s">
        <v>77</v>
      </c>
      <c r="D17" s="165" t="s">
        <v>146</v>
      </c>
      <c r="E17" s="533">
        <f>'※削除不可（９記入例計算式データ）'!O3</f>
        <v>22</v>
      </c>
      <c r="F17" s="534"/>
      <c r="G17" s="534"/>
      <c r="H17" s="534"/>
      <c r="I17" s="534"/>
      <c r="J17" s="535" t="s">
        <v>43</v>
      </c>
      <c r="K17" s="536"/>
      <c r="L17" s="537">
        <f>IF('※削除不可（９記入例計算式データ）'!P3="","",'※削除不可（９記入例計算式データ）'!P3)</f>
        <v>18.200000000000003</v>
      </c>
      <c r="M17" s="538"/>
      <c r="N17" s="538"/>
      <c r="O17" s="538"/>
      <c r="P17" s="538"/>
      <c r="Q17" s="538"/>
      <c r="R17" s="521">
        <f>'※削除不可（９記入例計算式データ）'!Q3</f>
        <v>12.2</v>
      </c>
      <c r="S17" s="522"/>
      <c r="T17" s="522"/>
      <c r="U17" s="522"/>
      <c r="V17" s="522"/>
      <c r="W17" s="522"/>
      <c r="X17" s="522"/>
      <c r="Y17" s="522"/>
      <c r="Z17" s="522"/>
      <c r="AA17" s="523"/>
      <c r="AB17" s="524">
        <f>'※削除不可（９記入例計算式データ）'!R3</f>
        <v>18</v>
      </c>
      <c r="AC17" s="525"/>
      <c r="AD17" s="525"/>
      <c r="AE17" s="525"/>
      <c r="AF17" s="525"/>
      <c r="AG17" s="525"/>
      <c r="AH17" s="525"/>
      <c r="AI17" s="526"/>
      <c r="AJ17" s="521">
        <f>'※削除不可（９記入例計算式データ）'!S3</f>
        <v>1.8</v>
      </c>
      <c r="AK17" s="522"/>
      <c r="AL17" s="522"/>
      <c r="AM17" s="522"/>
      <c r="AN17" s="522"/>
      <c r="AO17" s="522"/>
      <c r="AP17" s="522"/>
      <c r="AQ17" s="522"/>
      <c r="AR17" s="522"/>
      <c r="AS17" s="522"/>
      <c r="AT17" s="523"/>
      <c r="AU17" s="163"/>
      <c r="AV17" s="163"/>
      <c r="AW17" s="163"/>
      <c r="AX17" s="617">
        <f>'※削除不可（９記入例計算式データ）'!U3</f>
        <v>2</v>
      </c>
      <c r="AY17" s="615"/>
      <c r="AZ17" s="615"/>
      <c r="BA17" s="615"/>
      <c r="BB17" s="615"/>
      <c r="BC17" s="615"/>
      <c r="BD17" s="615"/>
      <c r="BE17" s="615"/>
      <c r="BF17" s="615"/>
      <c r="BG17" s="618"/>
      <c r="BH17" s="614">
        <f>'※削除不可（９記入例計算式データ）'!K3</f>
        <v>0</v>
      </c>
      <c r="BI17" s="615"/>
      <c r="BJ17" s="615"/>
      <c r="BK17" s="615"/>
      <c r="BL17" s="615"/>
      <c r="BM17" s="615"/>
      <c r="BN17" s="615"/>
      <c r="BO17" s="615"/>
      <c r="BP17" s="615"/>
      <c r="BQ17" s="616"/>
      <c r="BV17" s="116"/>
    </row>
    <row r="18" spans="1:74" s="117" customFormat="1" ht="24" customHeight="1" x14ac:dyDescent="0.4">
      <c r="A18" s="107"/>
      <c r="B18" s="107"/>
      <c r="C18" s="119" t="s">
        <v>78</v>
      </c>
      <c r="D18" s="118" t="s">
        <v>145</v>
      </c>
      <c r="E18" s="533">
        <f>'※削除不可（９記入例計算式データ）'!O4</f>
        <v>21</v>
      </c>
      <c r="F18" s="534"/>
      <c r="G18" s="534"/>
      <c r="H18" s="534"/>
      <c r="I18" s="534"/>
      <c r="J18" s="535" t="s">
        <v>43</v>
      </c>
      <c r="K18" s="536"/>
      <c r="L18" s="537">
        <f>IF('※削除不可（９記入例計算式データ）'!P4="","",'※削除不可（９記入例計算式データ）'!P4)</f>
        <v>14.299999999999999</v>
      </c>
      <c r="M18" s="538"/>
      <c r="N18" s="538"/>
      <c r="O18" s="538"/>
      <c r="P18" s="538"/>
      <c r="Q18" s="538"/>
      <c r="R18" s="521">
        <f>'※削除不可（９記入例計算式データ）'!Q4</f>
        <v>10.9</v>
      </c>
      <c r="S18" s="522"/>
      <c r="T18" s="522"/>
      <c r="U18" s="522"/>
      <c r="V18" s="522"/>
      <c r="W18" s="522"/>
      <c r="X18" s="522"/>
      <c r="Y18" s="522"/>
      <c r="Z18" s="522"/>
      <c r="AA18" s="523"/>
      <c r="AB18" s="524">
        <f>'※削除不可（９記入例計算式データ）'!R4</f>
        <v>14</v>
      </c>
      <c r="AC18" s="525"/>
      <c r="AD18" s="525"/>
      <c r="AE18" s="525"/>
      <c r="AF18" s="525"/>
      <c r="AG18" s="525"/>
      <c r="AH18" s="525"/>
      <c r="AI18" s="526"/>
      <c r="AJ18" s="521">
        <f>'※削除不可（９記入例計算式データ）'!S4</f>
        <v>1.4</v>
      </c>
      <c r="AK18" s="522"/>
      <c r="AL18" s="522"/>
      <c r="AM18" s="522"/>
      <c r="AN18" s="522"/>
      <c r="AO18" s="522"/>
      <c r="AP18" s="522"/>
      <c r="AQ18" s="522"/>
      <c r="AR18" s="522"/>
      <c r="AS18" s="522"/>
      <c r="AT18" s="523"/>
      <c r="AU18" s="163"/>
      <c r="AV18" s="163"/>
      <c r="AW18" s="163"/>
      <c r="AX18" s="499">
        <f>'※削除不可（９記入例計算式データ）'!U4</f>
        <v>1</v>
      </c>
      <c r="AY18" s="500"/>
      <c r="AZ18" s="500"/>
      <c r="BA18" s="500"/>
      <c r="BB18" s="500"/>
      <c r="BC18" s="500"/>
      <c r="BD18" s="500"/>
      <c r="BE18" s="500"/>
      <c r="BF18" s="500"/>
      <c r="BG18" s="501"/>
      <c r="BH18" s="502">
        <f>'※削除不可（９記入例計算式データ）'!K4</f>
        <v>1</v>
      </c>
      <c r="BI18" s="500"/>
      <c r="BJ18" s="500"/>
      <c r="BK18" s="500"/>
      <c r="BL18" s="500"/>
      <c r="BM18" s="500"/>
      <c r="BN18" s="500"/>
      <c r="BO18" s="500"/>
      <c r="BP18" s="500"/>
      <c r="BQ18" s="503"/>
    </row>
    <row r="19" spans="1:74" s="117" customFormat="1" ht="24" customHeight="1" x14ac:dyDescent="0.4">
      <c r="A19" s="107"/>
      <c r="B19" s="107"/>
      <c r="C19" s="119" t="s">
        <v>9</v>
      </c>
      <c r="D19" s="118" t="s">
        <v>147</v>
      </c>
      <c r="E19" s="533">
        <f>'※削除不可（９記入例計算式データ）'!O5</f>
        <v>15</v>
      </c>
      <c r="F19" s="534"/>
      <c r="G19" s="534"/>
      <c r="H19" s="534"/>
      <c r="I19" s="534"/>
      <c r="J19" s="535" t="s">
        <v>43</v>
      </c>
      <c r="K19" s="536"/>
      <c r="L19" s="537">
        <f>IF('※削除不可（９記入例計算式データ）'!P5="","",'※削除不可（９記入例計算式データ）'!P5)</f>
        <v>4.5</v>
      </c>
      <c r="M19" s="538"/>
      <c r="N19" s="538"/>
      <c r="O19" s="538"/>
      <c r="P19" s="538"/>
      <c r="Q19" s="538"/>
      <c r="R19" s="521">
        <f>'※削除不可（９記入例計算式データ）'!Q5</f>
        <v>3.5</v>
      </c>
      <c r="S19" s="522"/>
      <c r="T19" s="522"/>
      <c r="U19" s="522"/>
      <c r="V19" s="522"/>
      <c r="W19" s="522"/>
      <c r="X19" s="522"/>
      <c r="Y19" s="522"/>
      <c r="Z19" s="522"/>
      <c r="AA19" s="523"/>
      <c r="AB19" s="524">
        <f>'※削除不可（９記入例計算式データ）'!R5</f>
        <v>4</v>
      </c>
      <c r="AC19" s="525"/>
      <c r="AD19" s="525"/>
      <c r="AE19" s="525"/>
      <c r="AF19" s="525"/>
      <c r="AG19" s="525"/>
      <c r="AH19" s="525"/>
      <c r="AI19" s="526"/>
      <c r="AJ19" s="521">
        <f>'※削除不可（９記入例計算式データ）'!S5</f>
        <v>0.5</v>
      </c>
      <c r="AK19" s="522"/>
      <c r="AL19" s="522"/>
      <c r="AM19" s="522"/>
      <c r="AN19" s="522"/>
      <c r="AO19" s="522"/>
      <c r="AP19" s="522"/>
      <c r="AQ19" s="522"/>
      <c r="AR19" s="522"/>
      <c r="AS19" s="522"/>
      <c r="AT19" s="523"/>
      <c r="AU19" s="163"/>
      <c r="AV19" s="163"/>
      <c r="AW19" s="163"/>
      <c r="AX19" s="499">
        <f>'※削除不可（９記入例計算式データ）'!U5</f>
        <v>1</v>
      </c>
      <c r="AY19" s="500"/>
      <c r="AZ19" s="500"/>
      <c r="BA19" s="500"/>
      <c r="BB19" s="500"/>
      <c r="BC19" s="500"/>
      <c r="BD19" s="500"/>
      <c r="BE19" s="500"/>
      <c r="BF19" s="500"/>
      <c r="BG19" s="501"/>
      <c r="BH19" s="502">
        <f>'※削除不可（９記入例計算式データ）'!K5</f>
        <v>1</v>
      </c>
      <c r="BI19" s="500"/>
      <c r="BJ19" s="500"/>
      <c r="BK19" s="500"/>
      <c r="BL19" s="500"/>
      <c r="BM19" s="500"/>
      <c r="BN19" s="500"/>
      <c r="BO19" s="500"/>
      <c r="BP19" s="500"/>
      <c r="BQ19" s="503"/>
    </row>
    <row r="20" spans="1:74" s="117" customFormat="1" ht="24" customHeight="1" x14ac:dyDescent="0.4">
      <c r="A20" s="107"/>
      <c r="B20" s="107"/>
      <c r="C20" s="119" t="s">
        <v>13</v>
      </c>
      <c r="D20" s="118" t="s">
        <v>148</v>
      </c>
      <c r="E20" s="533">
        <f>'※削除不可（９記入例計算式データ）'!O6</f>
        <v>7</v>
      </c>
      <c r="F20" s="534"/>
      <c r="G20" s="534"/>
      <c r="H20" s="534"/>
      <c r="I20" s="534"/>
      <c r="J20" s="535" t="s">
        <v>43</v>
      </c>
      <c r="K20" s="536"/>
      <c r="L20" s="537">
        <f>IF('※削除不可（９記入例計算式データ）'!P6="","",'※削除不可（９記入例計算式データ）'!P6)</f>
        <v>7.8</v>
      </c>
      <c r="M20" s="538"/>
      <c r="N20" s="538"/>
      <c r="O20" s="538"/>
      <c r="P20" s="538"/>
      <c r="Q20" s="538"/>
      <c r="R20" s="521">
        <f>'※削除不可（９記入例計算式データ）'!Q6</f>
        <v>5</v>
      </c>
      <c r="S20" s="522"/>
      <c r="T20" s="522"/>
      <c r="U20" s="522"/>
      <c r="V20" s="522"/>
      <c r="W20" s="522"/>
      <c r="X20" s="522"/>
      <c r="Y20" s="522"/>
      <c r="Z20" s="522"/>
      <c r="AA20" s="523"/>
      <c r="AB20" s="524">
        <f>'※削除不可（９記入例計算式データ）'!R6</f>
        <v>8</v>
      </c>
      <c r="AC20" s="525"/>
      <c r="AD20" s="525"/>
      <c r="AE20" s="525"/>
      <c r="AF20" s="525"/>
      <c r="AG20" s="525"/>
      <c r="AH20" s="525"/>
      <c r="AI20" s="526"/>
      <c r="AJ20" s="521">
        <f>'※削除不可（９記入例計算式データ）'!S6</f>
        <v>0.6</v>
      </c>
      <c r="AK20" s="522"/>
      <c r="AL20" s="522"/>
      <c r="AM20" s="522"/>
      <c r="AN20" s="522"/>
      <c r="AO20" s="522"/>
      <c r="AP20" s="522"/>
      <c r="AQ20" s="522"/>
      <c r="AR20" s="522"/>
      <c r="AS20" s="522"/>
      <c r="AT20" s="523"/>
      <c r="AU20" s="163"/>
      <c r="AV20" s="163"/>
      <c r="AW20" s="163"/>
      <c r="AX20" s="499">
        <f>'※削除不可（９記入例計算式データ）'!U6</f>
        <v>2</v>
      </c>
      <c r="AY20" s="500"/>
      <c r="AZ20" s="500"/>
      <c r="BA20" s="500"/>
      <c r="BB20" s="500"/>
      <c r="BC20" s="500"/>
      <c r="BD20" s="500"/>
      <c r="BE20" s="500"/>
      <c r="BF20" s="500"/>
      <c r="BG20" s="501"/>
      <c r="BH20" s="502">
        <f>'※削除不可（９記入例計算式データ）'!K6</f>
        <v>1</v>
      </c>
      <c r="BI20" s="500"/>
      <c r="BJ20" s="500"/>
      <c r="BK20" s="500"/>
      <c r="BL20" s="500"/>
      <c r="BM20" s="500"/>
      <c r="BN20" s="500"/>
      <c r="BO20" s="500"/>
      <c r="BP20" s="500"/>
      <c r="BQ20" s="503"/>
    </row>
    <row r="21" spans="1:74" s="117" customFormat="1" ht="24" customHeight="1" x14ac:dyDescent="0.4">
      <c r="A21" s="107"/>
      <c r="B21" s="107"/>
      <c r="C21" s="119" t="s">
        <v>14</v>
      </c>
      <c r="D21" s="118" t="s">
        <v>149</v>
      </c>
      <c r="E21" s="533">
        <f>'※削除不可（９記入例計算式データ）'!O7</f>
        <v>21</v>
      </c>
      <c r="F21" s="534"/>
      <c r="G21" s="534"/>
      <c r="H21" s="534"/>
      <c r="I21" s="534"/>
      <c r="J21" s="535" t="s">
        <v>43</v>
      </c>
      <c r="K21" s="536"/>
      <c r="L21" s="537">
        <f>IF('※削除不可（９記入例計算式データ）'!P7="","",'※削除不可（９記入例計算式データ）'!P7)</f>
        <v>17.3</v>
      </c>
      <c r="M21" s="538"/>
      <c r="N21" s="538"/>
      <c r="O21" s="538"/>
      <c r="P21" s="538"/>
      <c r="Q21" s="538"/>
      <c r="R21" s="521">
        <f>'※削除不可（９記入例計算式データ）'!Q7</f>
        <v>11.299999999999999</v>
      </c>
      <c r="S21" s="522"/>
      <c r="T21" s="522"/>
      <c r="U21" s="522"/>
      <c r="V21" s="522"/>
      <c r="W21" s="522"/>
      <c r="X21" s="522"/>
      <c r="Y21" s="522"/>
      <c r="Z21" s="522"/>
      <c r="AA21" s="523"/>
      <c r="AB21" s="524">
        <f>'※削除不可（９記入例計算式データ）'!R7</f>
        <v>17</v>
      </c>
      <c r="AC21" s="525"/>
      <c r="AD21" s="525"/>
      <c r="AE21" s="525"/>
      <c r="AF21" s="525"/>
      <c r="AG21" s="525"/>
      <c r="AH21" s="525"/>
      <c r="AI21" s="526"/>
      <c r="AJ21" s="521">
        <f>'※削除不可（９記入例計算式データ）'!S7</f>
        <v>1.6</v>
      </c>
      <c r="AK21" s="522"/>
      <c r="AL21" s="522"/>
      <c r="AM21" s="522"/>
      <c r="AN21" s="522"/>
      <c r="AO21" s="522"/>
      <c r="AP21" s="522"/>
      <c r="AQ21" s="522"/>
      <c r="AR21" s="522"/>
      <c r="AS21" s="522"/>
      <c r="AT21" s="523"/>
      <c r="AU21" s="163"/>
      <c r="AV21" s="163"/>
      <c r="AW21" s="163"/>
      <c r="AX21" s="499">
        <f>'※削除不可（９記入例計算式データ）'!U7</f>
        <v>2</v>
      </c>
      <c r="AY21" s="500"/>
      <c r="AZ21" s="500"/>
      <c r="BA21" s="500"/>
      <c r="BB21" s="500"/>
      <c r="BC21" s="500"/>
      <c r="BD21" s="500"/>
      <c r="BE21" s="500"/>
      <c r="BF21" s="500"/>
      <c r="BG21" s="501"/>
      <c r="BH21" s="502">
        <f>'※削除不可（９記入例計算式データ）'!K7</f>
        <v>1</v>
      </c>
      <c r="BI21" s="500"/>
      <c r="BJ21" s="500"/>
      <c r="BK21" s="500"/>
      <c r="BL21" s="500"/>
      <c r="BM21" s="500"/>
      <c r="BN21" s="500"/>
      <c r="BO21" s="500"/>
      <c r="BP21" s="500"/>
      <c r="BQ21" s="503"/>
    </row>
    <row r="22" spans="1:74" s="117" customFormat="1" ht="24" customHeight="1" x14ac:dyDescent="0.4">
      <c r="A22" s="107"/>
      <c r="B22" s="107"/>
      <c r="C22" s="119" t="s">
        <v>15</v>
      </c>
      <c r="D22" s="118" t="s">
        <v>150</v>
      </c>
      <c r="E22" s="533">
        <f>'※削除不可（９記入例計算式データ）'!O8</f>
        <v>0</v>
      </c>
      <c r="F22" s="534"/>
      <c r="G22" s="534"/>
      <c r="H22" s="534"/>
      <c r="I22" s="534"/>
      <c r="J22" s="535" t="s">
        <v>43</v>
      </c>
      <c r="K22" s="536"/>
      <c r="L22" s="537">
        <f>IF('※削除不可（９記入例計算式データ）'!P8="","",'※削除不可（９記入例計算式データ）'!P8)</f>
        <v>0</v>
      </c>
      <c r="M22" s="538"/>
      <c r="N22" s="538"/>
      <c r="O22" s="538"/>
      <c r="P22" s="538"/>
      <c r="Q22" s="538"/>
      <c r="R22" s="521">
        <f>'※削除不可（９記入例計算式データ）'!Q8</f>
        <v>0</v>
      </c>
      <c r="S22" s="522"/>
      <c r="T22" s="522"/>
      <c r="U22" s="522"/>
      <c r="V22" s="522"/>
      <c r="W22" s="522"/>
      <c r="X22" s="522"/>
      <c r="Y22" s="522"/>
      <c r="Z22" s="522"/>
      <c r="AA22" s="523"/>
      <c r="AB22" s="524">
        <f>'※削除不可（９記入例計算式データ）'!R8</f>
        <v>0</v>
      </c>
      <c r="AC22" s="525"/>
      <c r="AD22" s="525"/>
      <c r="AE22" s="525"/>
      <c r="AF22" s="525"/>
      <c r="AG22" s="525"/>
      <c r="AH22" s="525"/>
      <c r="AI22" s="526"/>
      <c r="AJ22" s="521">
        <f>'※削除不可（９記入例計算式データ）'!S8</f>
        <v>0</v>
      </c>
      <c r="AK22" s="522"/>
      <c r="AL22" s="522"/>
      <c r="AM22" s="522"/>
      <c r="AN22" s="522"/>
      <c r="AO22" s="522"/>
      <c r="AP22" s="522"/>
      <c r="AQ22" s="522"/>
      <c r="AR22" s="522"/>
      <c r="AS22" s="522"/>
      <c r="AT22" s="523"/>
      <c r="AU22" s="163"/>
      <c r="AV22" s="163"/>
      <c r="AW22" s="163"/>
      <c r="AX22" s="499">
        <f>'※削除不可（９記入例計算式データ）'!U8</f>
        <v>0</v>
      </c>
      <c r="AY22" s="500"/>
      <c r="AZ22" s="500"/>
      <c r="BA22" s="500"/>
      <c r="BB22" s="500"/>
      <c r="BC22" s="500"/>
      <c r="BD22" s="500"/>
      <c r="BE22" s="500"/>
      <c r="BF22" s="500"/>
      <c r="BG22" s="501"/>
      <c r="BH22" s="502">
        <f>'※削除不可（９記入例計算式データ）'!K8</f>
        <v>1</v>
      </c>
      <c r="BI22" s="500"/>
      <c r="BJ22" s="500"/>
      <c r="BK22" s="500"/>
      <c r="BL22" s="500"/>
      <c r="BM22" s="500"/>
      <c r="BN22" s="500"/>
      <c r="BO22" s="500"/>
      <c r="BP22" s="500"/>
      <c r="BQ22" s="503"/>
    </row>
    <row r="23" spans="1:74" s="117" customFormat="1" ht="24" customHeight="1" x14ac:dyDescent="0.4">
      <c r="A23" s="107"/>
      <c r="B23" s="107"/>
      <c r="C23" s="119" t="s">
        <v>16</v>
      </c>
      <c r="D23" s="118" t="s">
        <v>151</v>
      </c>
      <c r="E23" s="533">
        <f>'※削除不可（９記入例計算式データ）'!O9</f>
        <v>0</v>
      </c>
      <c r="F23" s="534"/>
      <c r="G23" s="534"/>
      <c r="H23" s="534"/>
      <c r="I23" s="534"/>
      <c r="J23" s="535" t="s">
        <v>43</v>
      </c>
      <c r="K23" s="536"/>
      <c r="L23" s="537">
        <f>IF('※削除不可（９記入例計算式データ）'!P9="","",'※削除不可（９記入例計算式データ）'!P9)</f>
        <v>0</v>
      </c>
      <c r="M23" s="538"/>
      <c r="N23" s="538"/>
      <c r="O23" s="538"/>
      <c r="P23" s="538"/>
      <c r="Q23" s="538"/>
      <c r="R23" s="521">
        <f>'※削除不可（９記入例計算式データ）'!Q9</f>
        <v>0</v>
      </c>
      <c r="S23" s="522"/>
      <c r="T23" s="522"/>
      <c r="U23" s="522"/>
      <c r="V23" s="522"/>
      <c r="W23" s="522"/>
      <c r="X23" s="522"/>
      <c r="Y23" s="522"/>
      <c r="Z23" s="522"/>
      <c r="AA23" s="523"/>
      <c r="AB23" s="524">
        <f>'※削除不可（９記入例計算式データ）'!R9</f>
        <v>0</v>
      </c>
      <c r="AC23" s="525"/>
      <c r="AD23" s="525"/>
      <c r="AE23" s="525"/>
      <c r="AF23" s="525"/>
      <c r="AG23" s="525"/>
      <c r="AH23" s="525"/>
      <c r="AI23" s="526"/>
      <c r="AJ23" s="521">
        <f>'※削除不可（９記入例計算式データ）'!S9</f>
        <v>0</v>
      </c>
      <c r="AK23" s="522"/>
      <c r="AL23" s="522"/>
      <c r="AM23" s="522"/>
      <c r="AN23" s="522"/>
      <c r="AO23" s="522"/>
      <c r="AP23" s="522"/>
      <c r="AQ23" s="522"/>
      <c r="AR23" s="522"/>
      <c r="AS23" s="522"/>
      <c r="AT23" s="523"/>
      <c r="AU23" s="163"/>
      <c r="AV23" s="163"/>
      <c r="AW23" s="163"/>
      <c r="AX23" s="499">
        <f>'※削除不可（９記入例計算式データ）'!U9</f>
        <v>0</v>
      </c>
      <c r="AY23" s="500"/>
      <c r="AZ23" s="500"/>
      <c r="BA23" s="500"/>
      <c r="BB23" s="500"/>
      <c r="BC23" s="500"/>
      <c r="BD23" s="500"/>
      <c r="BE23" s="500"/>
      <c r="BF23" s="500"/>
      <c r="BG23" s="501"/>
      <c r="BH23" s="502">
        <f>'※削除不可（９記入例計算式データ）'!K9</f>
        <v>0</v>
      </c>
      <c r="BI23" s="500"/>
      <c r="BJ23" s="500"/>
      <c r="BK23" s="500"/>
      <c r="BL23" s="500"/>
      <c r="BM23" s="500"/>
      <c r="BN23" s="500"/>
      <c r="BO23" s="500"/>
      <c r="BP23" s="500"/>
      <c r="BQ23" s="503"/>
    </row>
    <row r="24" spans="1:74" s="117" customFormat="1" ht="24" customHeight="1" x14ac:dyDescent="0.4">
      <c r="A24" s="107"/>
      <c r="B24" s="107"/>
      <c r="C24" s="119" t="s">
        <v>17</v>
      </c>
      <c r="D24" s="118" t="s">
        <v>152</v>
      </c>
      <c r="E24" s="533">
        <f>'※削除不可（９記入例計算式データ）'!O10</f>
        <v>0</v>
      </c>
      <c r="F24" s="534"/>
      <c r="G24" s="534"/>
      <c r="H24" s="534"/>
      <c r="I24" s="534"/>
      <c r="J24" s="535" t="s">
        <v>43</v>
      </c>
      <c r="K24" s="536"/>
      <c r="L24" s="537">
        <f>IF('※削除不可（９記入例計算式データ）'!P10="","",'※削除不可（９記入例計算式データ）'!P10)</f>
        <v>0</v>
      </c>
      <c r="M24" s="538"/>
      <c r="N24" s="538"/>
      <c r="O24" s="538"/>
      <c r="P24" s="538"/>
      <c r="Q24" s="538"/>
      <c r="R24" s="521">
        <f>'※削除不可（９記入例計算式データ）'!Q10</f>
        <v>0</v>
      </c>
      <c r="S24" s="522"/>
      <c r="T24" s="522"/>
      <c r="U24" s="522"/>
      <c r="V24" s="522"/>
      <c r="W24" s="522"/>
      <c r="X24" s="522"/>
      <c r="Y24" s="522"/>
      <c r="Z24" s="522"/>
      <c r="AA24" s="523"/>
      <c r="AB24" s="524">
        <f>'※削除不可（９記入例計算式データ）'!R10</f>
        <v>0</v>
      </c>
      <c r="AC24" s="525"/>
      <c r="AD24" s="525"/>
      <c r="AE24" s="525"/>
      <c r="AF24" s="525"/>
      <c r="AG24" s="525"/>
      <c r="AH24" s="525"/>
      <c r="AI24" s="526"/>
      <c r="AJ24" s="521">
        <f>'※削除不可（９記入例計算式データ）'!S10</f>
        <v>0</v>
      </c>
      <c r="AK24" s="522"/>
      <c r="AL24" s="522"/>
      <c r="AM24" s="522"/>
      <c r="AN24" s="522"/>
      <c r="AO24" s="522"/>
      <c r="AP24" s="522"/>
      <c r="AQ24" s="522"/>
      <c r="AR24" s="522"/>
      <c r="AS24" s="522"/>
      <c r="AT24" s="523"/>
      <c r="AU24" s="163"/>
      <c r="AV24" s="163"/>
      <c r="AW24" s="163"/>
      <c r="AX24" s="499">
        <f>'※削除不可（９記入例計算式データ）'!U10</f>
        <v>0</v>
      </c>
      <c r="AY24" s="500"/>
      <c r="AZ24" s="500"/>
      <c r="BA24" s="500"/>
      <c r="BB24" s="500"/>
      <c r="BC24" s="500"/>
      <c r="BD24" s="500"/>
      <c r="BE24" s="500"/>
      <c r="BF24" s="500"/>
      <c r="BG24" s="501"/>
      <c r="BH24" s="502">
        <f>'※削除不可（９記入例計算式データ）'!K10</f>
        <v>0</v>
      </c>
      <c r="BI24" s="500"/>
      <c r="BJ24" s="500"/>
      <c r="BK24" s="500"/>
      <c r="BL24" s="500"/>
      <c r="BM24" s="500"/>
      <c r="BN24" s="500"/>
      <c r="BO24" s="500"/>
      <c r="BP24" s="500"/>
      <c r="BQ24" s="503"/>
    </row>
    <row r="25" spans="1:74" s="117" customFormat="1" ht="24" customHeight="1" x14ac:dyDescent="0.4">
      <c r="A25" s="107"/>
      <c r="B25" s="107"/>
      <c r="C25" s="119" t="s">
        <v>18</v>
      </c>
      <c r="D25" s="118"/>
      <c r="E25" s="533">
        <f>'※削除不可（９記入例計算式データ）'!O11</f>
        <v>0</v>
      </c>
      <c r="F25" s="534"/>
      <c r="G25" s="534"/>
      <c r="H25" s="534"/>
      <c r="I25" s="534"/>
      <c r="J25" s="535" t="s">
        <v>43</v>
      </c>
      <c r="K25" s="536"/>
      <c r="L25" s="537">
        <f>IF('※削除不可（９記入例計算式データ）'!P11="","",'※削除不可（９記入例計算式データ）'!P11)</f>
        <v>0</v>
      </c>
      <c r="M25" s="538"/>
      <c r="N25" s="538"/>
      <c r="O25" s="538"/>
      <c r="P25" s="538"/>
      <c r="Q25" s="538"/>
      <c r="R25" s="521">
        <f>'※削除不可（９記入例計算式データ）'!Q11</f>
        <v>0</v>
      </c>
      <c r="S25" s="522"/>
      <c r="T25" s="522"/>
      <c r="U25" s="522"/>
      <c r="V25" s="522"/>
      <c r="W25" s="522"/>
      <c r="X25" s="522"/>
      <c r="Y25" s="522"/>
      <c r="Z25" s="522"/>
      <c r="AA25" s="523"/>
      <c r="AB25" s="524">
        <f>'※削除不可（９記入例計算式データ）'!R11</f>
        <v>0</v>
      </c>
      <c r="AC25" s="525"/>
      <c r="AD25" s="525"/>
      <c r="AE25" s="525"/>
      <c r="AF25" s="525"/>
      <c r="AG25" s="525"/>
      <c r="AH25" s="525"/>
      <c r="AI25" s="526"/>
      <c r="AJ25" s="521">
        <f>'※削除不可（９記入例計算式データ）'!S11</f>
        <v>0</v>
      </c>
      <c r="AK25" s="522"/>
      <c r="AL25" s="522"/>
      <c r="AM25" s="522"/>
      <c r="AN25" s="522"/>
      <c r="AO25" s="522"/>
      <c r="AP25" s="522"/>
      <c r="AQ25" s="522"/>
      <c r="AR25" s="522"/>
      <c r="AS25" s="522"/>
      <c r="AT25" s="523"/>
      <c r="AU25" s="163"/>
      <c r="AV25" s="163"/>
      <c r="AW25" s="163"/>
      <c r="AX25" s="499">
        <f>'※削除不可（９記入例計算式データ）'!U11</f>
        <v>0</v>
      </c>
      <c r="AY25" s="500"/>
      <c r="AZ25" s="500"/>
      <c r="BA25" s="500"/>
      <c r="BB25" s="500"/>
      <c r="BC25" s="500"/>
      <c r="BD25" s="500"/>
      <c r="BE25" s="500"/>
      <c r="BF25" s="500"/>
      <c r="BG25" s="501"/>
      <c r="BH25" s="502">
        <f>'※削除不可（９記入例計算式データ）'!K11</f>
        <v>0</v>
      </c>
      <c r="BI25" s="500"/>
      <c r="BJ25" s="500"/>
      <c r="BK25" s="500"/>
      <c r="BL25" s="500"/>
      <c r="BM25" s="500"/>
      <c r="BN25" s="500"/>
      <c r="BO25" s="500"/>
      <c r="BP25" s="500"/>
      <c r="BQ25" s="503"/>
    </row>
    <row r="26" spans="1:74" s="117" customFormat="1" ht="24" customHeight="1" x14ac:dyDescent="0.4">
      <c r="A26" s="107"/>
      <c r="B26" s="107"/>
      <c r="C26" s="119" t="s">
        <v>19</v>
      </c>
      <c r="D26" s="118"/>
      <c r="E26" s="533">
        <f>'※削除不可（９記入例計算式データ）'!O12</f>
        <v>0</v>
      </c>
      <c r="F26" s="534"/>
      <c r="G26" s="534"/>
      <c r="H26" s="534"/>
      <c r="I26" s="534"/>
      <c r="J26" s="535" t="s">
        <v>43</v>
      </c>
      <c r="K26" s="536"/>
      <c r="L26" s="537">
        <f>IF('※削除不可（９記入例計算式データ）'!P12="","",'※削除不可（９記入例計算式データ）'!P12)</f>
        <v>0</v>
      </c>
      <c r="M26" s="538"/>
      <c r="N26" s="538"/>
      <c r="O26" s="538"/>
      <c r="P26" s="538"/>
      <c r="Q26" s="538"/>
      <c r="R26" s="521">
        <f>'※削除不可（９記入例計算式データ）'!Q12</f>
        <v>0</v>
      </c>
      <c r="S26" s="522"/>
      <c r="T26" s="522"/>
      <c r="U26" s="522"/>
      <c r="V26" s="522"/>
      <c r="W26" s="522"/>
      <c r="X26" s="522"/>
      <c r="Y26" s="522"/>
      <c r="Z26" s="522"/>
      <c r="AA26" s="523"/>
      <c r="AB26" s="524">
        <f>'※削除不可（９記入例計算式データ）'!R12</f>
        <v>0</v>
      </c>
      <c r="AC26" s="525"/>
      <c r="AD26" s="525"/>
      <c r="AE26" s="525"/>
      <c r="AF26" s="525"/>
      <c r="AG26" s="525"/>
      <c r="AH26" s="525"/>
      <c r="AI26" s="526"/>
      <c r="AJ26" s="521">
        <f>'※削除不可（９記入例計算式データ）'!S12</f>
        <v>0</v>
      </c>
      <c r="AK26" s="522"/>
      <c r="AL26" s="522"/>
      <c r="AM26" s="522"/>
      <c r="AN26" s="522"/>
      <c r="AO26" s="522"/>
      <c r="AP26" s="522"/>
      <c r="AQ26" s="522"/>
      <c r="AR26" s="522"/>
      <c r="AS26" s="522"/>
      <c r="AT26" s="523"/>
      <c r="AU26" s="163"/>
      <c r="AV26" s="163"/>
      <c r="AW26" s="163"/>
      <c r="AX26" s="499">
        <f>'※削除不可（９記入例計算式データ）'!U12</f>
        <v>0</v>
      </c>
      <c r="AY26" s="500"/>
      <c r="AZ26" s="500"/>
      <c r="BA26" s="500"/>
      <c r="BB26" s="500"/>
      <c r="BC26" s="500"/>
      <c r="BD26" s="500"/>
      <c r="BE26" s="500"/>
      <c r="BF26" s="500"/>
      <c r="BG26" s="501"/>
      <c r="BH26" s="502">
        <f>'※削除不可（９記入例計算式データ）'!K12</f>
        <v>0</v>
      </c>
      <c r="BI26" s="500"/>
      <c r="BJ26" s="500"/>
      <c r="BK26" s="500"/>
      <c r="BL26" s="500"/>
      <c r="BM26" s="500"/>
      <c r="BN26" s="500"/>
      <c r="BO26" s="500"/>
      <c r="BP26" s="500"/>
      <c r="BQ26" s="503"/>
    </row>
    <row r="27" spans="1:74" s="117" customFormat="1" ht="24" customHeight="1" x14ac:dyDescent="0.4">
      <c r="A27" s="107"/>
      <c r="B27" s="107"/>
      <c r="C27" s="120" t="s">
        <v>20</v>
      </c>
      <c r="D27" s="118"/>
      <c r="E27" s="533">
        <f>'※削除不可（９記入例計算式データ）'!O13</f>
        <v>0</v>
      </c>
      <c r="F27" s="534"/>
      <c r="G27" s="534"/>
      <c r="H27" s="534"/>
      <c r="I27" s="534"/>
      <c r="J27" s="535" t="s">
        <v>43</v>
      </c>
      <c r="K27" s="536"/>
      <c r="L27" s="537">
        <f>IF('※削除不可（９記入例計算式データ）'!P13="","",'※削除不可（９記入例計算式データ）'!P13)</f>
        <v>0</v>
      </c>
      <c r="M27" s="538"/>
      <c r="N27" s="538"/>
      <c r="O27" s="538"/>
      <c r="P27" s="538"/>
      <c r="Q27" s="538"/>
      <c r="R27" s="521">
        <f>'※削除不可（９記入例計算式データ）'!Q13</f>
        <v>0</v>
      </c>
      <c r="S27" s="522"/>
      <c r="T27" s="522"/>
      <c r="U27" s="522"/>
      <c r="V27" s="522"/>
      <c r="W27" s="522"/>
      <c r="X27" s="522"/>
      <c r="Y27" s="522"/>
      <c r="Z27" s="522"/>
      <c r="AA27" s="523"/>
      <c r="AB27" s="524">
        <f>'※削除不可（９記入例計算式データ）'!R13</f>
        <v>0</v>
      </c>
      <c r="AC27" s="525"/>
      <c r="AD27" s="525"/>
      <c r="AE27" s="525"/>
      <c r="AF27" s="525"/>
      <c r="AG27" s="525"/>
      <c r="AH27" s="525"/>
      <c r="AI27" s="526"/>
      <c r="AJ27" s="521">
        <f>'※削除不可（９記入例計算式データ）'!S13</f>
        <v>0</v>
      </c>
      <c r="AK27" s="522"/>
      <c r="AL27" s="522"/>
      <c r="AM27" s="522"/>
      <c r="AN27" s="522"/>
      <c r="AO27" s="522"/>
      <c r="AP27" s="522"/>
      <c r="AQ27" s="522"/>
      <c r="AR27" s="522"/>
      <c r="AS27" s="522"/>
      <c r="AT27" s="523"/>
      <c r="AU27" s="163"/>
      <c r="AV27" s="163"/>
      <c r="AW27" s="163"/>
      <c r="AX27" s="499">
        <f>'※削除不可（９記入例計算式データ）'!U13</f>
        <v>0</v>
      </c>
      <c r="AY27" s="500"/>
      <c r="AZ27" s="500"/>
      <c r="BA27" s="500"/>
      <c r="BB27" s="500"/>
      <c r="BC27" s="500"/>
      <c r="BD27" s="500"/>
      <c r="BE27" s="500"/>
      <c r="BF27" s="500"/>
      <c r="BG27" s="501"/>
      <c r="BH27" s="502">
        <f>'※削除不可（９記入例計算式データ）'!K13</f>
        <v>0</v>
      </c>
      <c r="BI27" s="500"/>
      <c r="BJ27" s="500"/>
      <c r="BK27" s="500"/>
      <c r="BL27" s="500"/>
      <c r="BM27" s="500"/>
      <c r="BN27" s="500"/>
      <c r="BO27" s="500"/>
      <c r="BP27" s="500"/>
      <c r="BQ27" s="503"/>
    </row>
    <row r="28" spans="1:74" s="117" customFormat="1" ht="24" customHeight="1" x14ac:dyDescent="0.4">
      <c r="A28" s="107"/>
      <c r="B28" s="107"/>
      <c r="C28" s="120" t="s">
        <v>21</v>
      </c>
      <c r="D28" s="118"/>
      <c r="E28" s="533">
        <f>'※削除不可（９記入例計算式データ）'!O14</f>
        <v>0</v>
      </c>
      <c r="F28" s="534"/>
      <c r="G28" s="534"/>
      <c r="H28" s="534"/>
      <c r="I28" s="534"/>
      <c r="J28" s="535" t="s">
        <v>43</v>
      </c>
      <c r="K28" s="536"/>
      <c r="L28" s="537">
        <f>IF('※削除不可（９記入例計算式データ）'!P14="","",'※削除不可（９記入例計算式データ）'!P14)</f>
        <v>0</v>
      </c>
      <c r="M28" s="538"/>
      <c r="N28" s="538"/>
      <c r="O28" s="538"/>
      <c r="P28" s="538"/>
      <c r="Q28" s="538"/>
      <c r="R28" s="521">
        <f>'※削除不可（９記入例計算式データ）'!Q14</f>
        <v>0</v>
      </c>
      <c r="S28" s="522"/>
      <c r="T28" s="522"/>
      <c r="U28" s="522"/>
      <c r="V28" s="522"/>
      <c r="W28" s="522"/>
      <c r="X28" s="522"/>
      <c r="Y28" s="522"/>
      <c r="Z28" s="522"/>
      <c r="AA28" s="523"/>
      <c r="AB28" s="524">
        <f>'※削除不可（９記入例計算式データ）'!R14</f>
        <v>0</v>
      </c>
      <c r="AC28" s="525"/>
      <c r="AD28" s="525"/>
      <c r="AE28" s="525"/>
      <c r="AF28" s="525"/>
      <c r="AG28" s="525"/>
      <c r="AH28" s="525"/>
      <c r="AI28" s="526"/>
      <c r="AJ28" s="521">
        <f>'※削除不可（９記入例計算式データ）'!S14</f>
        <v>0</v>
      </c>
      <c r="AK28" s="522"/>
      <c r="AL28" s="522"/>
      <c r="AM28" s="522"/>
      <c r="AN28" s="522"/>
      <c r="AO28" s="522"/>
      <c r="AP28" s="522"/>
      <c r="AQ28" s="522"/>
      <c r="AR28" s="522"/>
      <c r="AS28" s="522"/>
      <c r="AT28" s="523"/>
      <c r="AU28" s="163"/>
      <c r="AV28" s="163"/>
      <c r="AW28" s="163"/>
      <c r="AX28" s="499">
        <f>'※削除不可（９記入例計算式データ）'!U14</f>
        <v>0</v>
      </c>
      <c r="AY28" s="500"/>
      <c r="AZ28" s="500"/>
      <c r="BA28" s="500"/>
      <c r="BB28" s="500"/>
      <c r="BC28" s="500"/>
      <c r="BD28" s="500"/>
      <c r="BE28" s="500"/>
      <c r="BF28" s="500"/>
      <c r="BG28" s="501"/>
      <c r="BH28" s="502">
        <f>'※削除不可（９記入例計算式データ）'!K14</f>
        <v>0</v>
      </c>
      <c r="BI28" s="500"/>
      <c r="BJ28" s="500"/>
      <c r="BK28" s="500"/>
      <c r="BL28" s="500"/>
      <c r="BM28" s="500"/>
      <c r="BN28" s="500"/>
      <c r="BO28" s="500"/>
      <c r="BP28" s="500"/>
      <c r="BQ28" s="503"/>
    </row>
    <row r="29" spans="1:74" s="117" customFormat="1" ht="24" customHeight="1" x14ac:dyDescent="0.4">
      <c r="A29" s="107"/>
      <c r="B29" s="107"/>
      <c r="C29" s="120" t="s">
        <v>22</v>
      </c>
      <c r="D29" s="118"/>
      <c r="E29" s="533">
        <f>'※削除不可（９記入例計算式データ）'!O15</f>
        <v>0</v>
      </c>
      <c r="F29" s="534"/>
      <c r="G29" s="534"/>
      <c r="H29" s="534"/>
      <c r="I29" s="534"/>
      <c r="J29" s="535" t="s">
        <v>43</v>
      </c>
      <c r="K29" s="536"/>
      <c r="L29" s="537">
        <f>IF('※削除不可（９記入例計算式データ）'!P15="","",'※削除不可（９記入例計算式データ）'!P15)</f>
        <v>0</v>
      </c>
      <c r="M29" s="538"/>
      <c r="N29" s="538"/>
      <c r="O29" s="538"/>
      <c r="P29" s="538"/>
      <c r="Q29" s="538"/>
      <c r="R29" s="521">
        <f>'※削除不可（９記入例計算式データ）'!Q15</f>
        <v>0</v>
      </c>
      <c r="S29" s="522"/>
      <c r="T29" s="522"/>
      <c r="U29" s="522"/>
      <c r="V29" s="522"/>
      <c r="W29" s="522"/>
      <c r="X29" s="522"/>
      <c r="Y29" s="522"/>
      <c r="Z29" s="522"/>
      <c r="AA29" s="523"/>
      <c r="AB29" s="524">
        <f>'※削除不可（９記入例計算式データ）'!R15</f>
        <v>0</v>
      </c>
      <c r="AC29" s="525"/>
      <c r="AD29" s="525"/>
      <c r="AE29" s="525"/>
      <c r="AF29" s="525"/>
      <c r="AG29" s="525"/>
      <c r="AH29" s="525"/>
      <c r="AI29" s="526"/>
      <c r="AJ29" s="521">
        <f>'※削除不可（９記入例計算式データ）'!S15</f>
        <v>0</v>
      </c>
      <c r="AK29" s="522"/>
      <c r="AL29" s="522"/>
      <c r="AM29" s="522"/>
      <c r="AN29" s="522"/>
      <c r="AO29" s="522"/>
      <c r="AP29" s="522"/>
      <c r="AQ29" s="522"/>
      <c r="AR29" s="522"/>
      <c r="AS29" s="522"/>
      <c r="AT29" s="523"/>
      <c r="AU29" s="163"/>
      <c r="AV29" s="163"/>
      <c r="AW29" s="163"/>
      <c r="AX29" s="499">
        <f>'※削除不可（９記入例計算式データ）'!U15</f>
        <v>0</v>
      </c>
      <c r="AY29" s="500"/>
      <c r="AZ29" s="500"/>
      <c r="BA29" s="500"/>
      <c r="BB29" s="500"/>
      <c r="BC29" s="500"/>
      <c r="BD29" s="500"/>
      <c r="BE29" s="500"/>
      <c r="BF29" s="500"/>
      <c r="BG29" s="501"/>
      <c r="BH29" s="502">
        <f>'※削除不可（９記入例計算式データ）'!K15</f>
        <v>0</v>
      </c>
      <c r="BI29" s="500"/>
      <c r="BJ29" s="500"/>
      <c r="BK29" s="500"/>
      <c r="BL29" s="500"/>
      <c r="BM29" s="500"/>
      <c r="BN29" s="500"/>
      <c r="BO29" s="500"/>
      <c r="BP29" s="500"/>
      <c r="BQ29" s="503"/>
    </row>
    <row r="30" spans="1:74" s="117" customFormat="1" ht="24" customHeight="1" x14ac:dyDescent="0.4">
      <c r="A30" s="107"/>
      <c r="B30" s="107"/>
      <c r="C30" s="120" t="s">
        <v>23</v>
      </c>
      <c r="D30" s="118"/>
      <c r="E30" s="533">
        <f>'※削除不可（９記入例計算式データ）'!O16</f>
        <v>0</v>
      </c>
      <c r="F30" s="534"/>
      <c r="G30" s="534"/>
      <c r="H30" s="534"/>
      <c r="I30" s="534"/>
      <c r="J30" s="535" t="s">
        <v>43</v>
      </c>
      <c r="K30" s="536"/>
      <c r="L30" s="537">
        <f>IF('※削除不可（９記入例計算式データ）'!P16="","",'※削除不可（９記入例計算式データ）'!P16)</f>
        <v>0</v>
      </c>
      <c r="M30" s="538"/>
      <c r="N30" s="538"/>
      <c r="O30" s="538"/>
      <c r="P30" s="538"/>
      <c r="Q30" s="538"/>
      <c r="R30" s="521">
        <f>'※削除不可（９記入例計算式データ）'!Q16</f>
        <v>0</v>
      </c>
      <c r="S30" s="522"/>
      <c r="T30" s="522"/>
      <c r="U30" s="522"/>
      <c r="V30" s="522"/>
      <c r="W30" s="522"/>
      <c r="X30" s="522"/>
      <c r="Y30" s="522"/>
      <c r="Z30" s="522"/>
      <c r="AA30" s="523"/>
      <c r="AB30" s="524">
        <f>'※削除不可（９記入例計算式データ）'!R16</f>
        <v>0</v>
      </c>
      <c r="AC30" s="525"/>
      <c r="AD30" s="525"/>
      <c r="AE30" s="525"/>
      <c r="AF30" s="525"/>
      <c r="AG30" s="525"/>
      <c r="AH30" s="525"/>
      <c r="AI30" s="526"/>
      <c r="AJ30" s="521">
        <f>'※削除不可（９記入例計算式データ）'!S16</f>
        <v>0</v>
      </c>
      <c r="AK30" s="522"/>
      <c r="AL30" s="522"/>
      <c r="AM30" s="522"/>
      <c r="AN30" s="522"/>
      <c r="AO30" s="522"/>
      <c r="AP30" s="522"/>
      <c r="AQ30" s="522"/>
      <c r="AR30" s="522"/>
      <c r="AS30" s="522"/>
      <c r="AT30" s="523"/>
      <c r="AU30" s="163"/>
      <c r="AV30" s="163"/>
      <c r="AW30" s="163"/>
      <c r="AX30" s="499">
        <f>'※削除不可（９記入例計算式データ）'!U16</f>
        <v>0</v>
      </c>
      <c r="AY30" s="500"/>
      <c r="AZ30" s="500"/>
      <c r="BA30" s="500"/>
      <c r="BB30" s="500"/>
      <c r="BC30" s="500"/>
      <c r="BD30" s="500"/>
      <c r="BE30" s="500"/>
      <c r="BF30" s="500"/>
      <c r="BG30" s="501"/>
      <c r="BH30" s="502">
        <f>'※削除不可（９記入例計算式データ）'!K16</f>
        <v>0</v>
      </c>
      <c r="BI30" s="500"/>
      <c r="BJ30" s="500"/>
      <c r="BK30" s="500"/>
      <c r="BL30" s="500"/>
      <c r="BM30" s="500"/>
      <c r="BN30" s="500"/>
      <c r="BO30" s="500"/>
      <c r="BP30" s="500"/>
      <c r="BQ30" s="503"/>
    </row>
    <row r="31" spans="1:74" s="117" customFormat="1" ht="24" customHeight="1" x14ac:dyDescent="0.4">
      <c r="A31" s="107"/>
      <c r="B31" s="107"/>
      <c r="C31" s="120" t="s">
        <v>24</v>
      </c>
      <c r="D31" s="118"/>
      <c r="E31" s="533">
        <f>'※削除不可（９記入例計算式データ）'!O17</f>
        <v>0</v>
      </c>
      <c r="F31" s="534"/>
      <c r="G31" s="534"/>
      <c r="H31" s="534"/>
      <c r="I31" s="534"/>
      <c r="J31" s="535" t="s">
        <v>43</v>
      </c>
      <c r="K31" s="536"/>
      <c r="L31" s="537">
        <f>IF('※削除不可（９記入例計算式データ）'!P17="","",'※削除不可（９記入例計算式データ）'!P17)</f>
        <v>0</v>
      </c>
      <c r="M31" s="538"/>
      <c r="N31" s="538"/>
      <c r="O31" s="538"/>
      <c r="P31" s="538"/>
      <c r="Q31" s="538"/>
      <c r="R31" s="521">
        <f>'※削除不可（９記入例計算式データ）'!Q17</f>
        <v>0</v>
      </c>
      <c r="S31" s="522"/>
      <c r="T31" s="522"/>
      <c r="U31" s="522"/>
      <c r="V31" s="522"/>
      <c r="W31" s="522"/>
      <c r="X31" s="522"/>
      <c r="Y31" s="522"/>
      <c r="Z31" s="522"/>
      <c r="AA31" s="523"/>
      <c r="AB31" s="524">
        <f>'※削除不可（９記入例計算式データ）'!R17</f>
        <v>0</v>
      </c>
      <c r="AC31" s="525"/>
      <c r="AD31" s="525"/>
      <c r="AE31" s="525"/>
      <c r="AF31" s="525"/>
      <c r="AG31" s="525"/>
      <c r="AH31" s="525"/>
      <c r="AI31" s="526"/>
      <c r="AJ31" s="521">
        <f>'※削除不可（９記入例計算式データ）'!S17</f>
        <v>0</v>
      </c>
      <c r="AK31" s="522"/>
      <c r="AL31" s="522"/>
      <c r="AM31" s="522"/>
      <c r="AN31" s="522"/>
      <c r="AO31" s="522"/>
      <c r="AP31" s="522"/>
      <c r="AQ31" s="522"/>
      <c r="AR31" s="522"/>
      <c r="AS31" s="522"/>
      <c r="AT31" s="523"/>
      <c r="AU31" s="163"/>
      <c r="AV31" s="163"/>
      <c r="AW31" s="163"/>
      <c r="AX31" s="499">
        <f>'※削除不可（９記入例計算式データ）'!U17</f>
        <v>0</v>
      </c>
      <c r="AY31" s="500"/>
      <c r="AZ31" s="500"/>
      <c r="BA31" s="500"/>
      <c r="BB31" s="500"/>
      <c r="BC31" s="500"/>
      <c r="BD31" s="500"/>
      <c r="BE31" s="500"/>
      <c r="BF31" s="500"/>
      <c r="BG31" s="501"/>
      <c r="BH31" s="502">
        <f>'※削除不可（９記入例計算式データ）'!K17</f>
        <v>0</v>
      </c>
      <c r="BI31" s="500"/>
      <c r="BJ31" s="500"/>
      <c r="BK31" s="500"/>
      <c r="BL31" s="500"/>
      <c r="BM31" s="500"/>
      <c r="BN31" s="500"/>
      <c r="BO31" s="500"/>
      <c r="BP31" s="500"/>
      <c r="BQ31" s="503"/>
    </row>
    <row r="32" spans="1:74" s="117" customFormat="1" ht="24" customHeight="1" x14ac:dyDescent="0.4">
      <c r="A32" s="107"/>
      <c r="B32" s="107"/>
      <c r="C32" s="120" t="s">
        <v>25</v>
      </c>
      <c r="D32" s="118"/>
      <c r="E32" s="533">
        <f>'※削除不可（９記入例計算式データ）'!O18</f>
        <v>0</v>
      </c>
      <c r="F32" s="534"/>
      <c r="G32" s="534"/>
      <c r="H32" s="534"/>
      <c r="I32" s="534"/>
      <c r="J32" s="535" t="s">
        <v>43</v>
      </c>
      <c r="K32" s="536"/>
      <c r="L32" s="537">
        <f>IF('※削除不可（９記入例計算式データ）'!P18="","",'※削除不可（９記入例計算式データ）'!P18)</f>
        <v>0</v>
      </c>
      <c r="M32" s="538"/>
      <c r="N32" s="538"/>
      <c r="O32" s="538"/>
      <c r="P32" s="538"/>
      <c r="Q32" s="538"/>
      <c r="R32" s="521">
        <f>'※削除不可（９記入例計算式データ）'!Q18</f>
        <v>0</v>
      </c>
      <c r="S32" s="522"/>
      <c r="T32" s="522"/>
      <c r="U32" s="522"/>
      <c r="V32" s="522"/>
      <c r="W32" s="522"/>
      <c r="X32" s="522"/>
      <c r="Y32" s="522"/>
      <c r="Z32" s="522"/>
      <c r="AA32" s="523"/>
      <c r="AB32" s="524">
        <f>'※削除不可（９記入例計算式データ）'!R18</f>
        <v>0</v>
      </c>
      <c r="AC32" s="525"/>
      <c r="AD32" s="525"/>
      <c r="AE32" s="525"/>
      <c r="AF32" s="525"/>
      <c r="AG32" s="525"/>
      <c r="AH32" s="525"/>
      <c r="AI32" s="526"/>
      <c r="AJ32" s="521">
        <f>'※削除不可（９記入例計算式データ）'!S18</f>
        <v>0</v>
      </c>
      <c r="AK32" s="522"/>
      <c r="AL32" s="522"/>
      <c r="AM32" s="522"/>
      <c r="AN32" s="522"/>
      <c r="AO32" s="522"/>
      <c r="AP32" s="522"/>
      <c r="AQ32" s="522"/>
      <c r="AR32" s="522"/>
      <c r="AS32" s="522"/>
      <c r="AT32" s="523"/>
      <c r="AU32" s="163"/>
      <c r="AV32" s="163"/>
      <c r="AW32" s="163"/>
      <c r="AX32" s="499">
        <f>'※削除不可（９記入例計算式データ）'!U18</f>
        <v>0</v>
      </c>
      <c r="AY32" s="500"/>
      <c r="AZ32" s="500"/>
      <c r="BA32" s="500"/>
      <c r="BB32" s="500"/>
      <c r="BC32" s="500"/>
      <c r="BD32" s="500"/>
      <c r="BE32" s="500"/>
      <c r="BF32" s="500"/>
      <c r="BG32" s="501"/>
      <c r="BH32" s="502">
        <f>'※削除不可（９記入例計算式データ）'!K18</f>
        <v>0</v>
      </c>
      <c r="BI32" s="500"/>
      <c r="BJ32" s="500"/>
      <c r="BK32" s="500"/>
      <c r="BL32" s="500"/>
      <c r="BM32" s="500"/>
      <c r="BN32" s="500"/>
      <c r="BO32" s="500"/>
      <c r="BP32" s="500"/>
      <c r="BQ32" s="503"/>
    </row>
    <row r="33" spans="1:79" s="117" customFormat="1" ht="24" customHeight="1" x14ac:dyDescent="0.4">
      <c r="A33" s="107"/>
      <c r="B33" s="107"/>
      <c r="C33" s="120" t="s">
        <v>26</v>
      </c>
      <c r="D33" s="118"/>
      <c r="E33" s="533">
        <f>'※削除不可（９記入例計算式データ）'!O19</f>
        <v>0</v>
      </c>
      <c r="F33" s="534"/>
      <c r="G33" s="534"/>
      <c r="H33" s="534"/>
      <c r="I33" s="534"/>
      <c r="J33" s="535" t="s">
        <v>43</v>
      </c>
      <c r="K33" s="536"/>
      <c r="L33" s="537">
        <f>IF('※削除不可（９記入例計算式データ）'!P19="","",'※削除不可（９記入例計算式データ）'!P19)</f>
        <v>0</v>
      </c>
      <c r="M33" s="538"/>
      <c r="N33" s="538"/>
      <c r="O33" s="538"/>
      <c r="P33" s="538"/>
      <c r="Q33" s="538"/>
      <c r="R33" s="521">
        <f>'※削除不可（９記入例計算式データ）'!Q19</f>
        <v>0</v>
      </c>
      <c r="S33" s="522"/>
      <c r="T33" s="522"/>
      <c r="U33" s="522"/>
      <c r="V33" s="522"/>
      <c r="W33" s="522"/>
      <c r="X33" s="522"/>
      <c r="Y33" s="522"/>
      <c r="Z33" s="522"/>
      <c r="AA33" s="523"/>
      <c r="AB33" s="524">
        <f>'※削除不可（９記入例計算式データ）'!R19</f>
        <v>0</v>
      </c>
      <c r="AC33" s="525"/>
      <c r="AD33" s="525"/>
      <c r="AE33" s="525"/>
      <c r="AF33" s="525"/>
      <c r="AG33" s="525"/>
      <c r="AH33" s="525"/>
      <c r="AI33" s="526"/>
      <c r="AJ33" s="521">
        <f>'※削除不可（９記入例計算式データ）'!S19</f>
        <v>0</v>
      </c>
      <c r="AK33" s="522"/>
      <c r="AL33" s="522"/>
      <c r="AM33" s="522"/>
      <c r="AN33" s="522"/>
      <c r="AO33" s="522"/>
      <c r="AP33" s="522"/>
      <c r="AQ33" s="522"/>
      <c r="AR33" s="522"/>
      <c r="AS33" s="522"/>
      <c r="AT33" s="523"/>
      <c r="AU33" s="163"/>
      <c r="AV33" s="163"/>
      <c r="AW33" s="163"/>
      <c r="AX33" s="499">
        <f>'※削除不可（９記入例計算式データ）'!U19</f>
        <v>0</v>
      </c>
      <c r="AY33" s="500"/>
      <c r="AZ33" s="500"/>
      <c r="BA33" s="500"/>
      <c r="BB33" s="500"/>
      <c r="BC33" s="500"/>
      <c r="BD33" s="500"/>
      <c r="BE33" s="500"/>
      <c r="BF33" s="500"/>
      <c r="BG33" s="501"/>
      <c r="BH33" s="502">
        <f>'※削除不可（９記入例計算式データ）'!K19</f>
        <v>0</v>
      </c>
      <c r="BI33" s="500"/>
      <c r="BJ33" s="500"/>
      <c r="BK33" s="500"/>
      <c r="BL33" s="500"/>
      <c r="BM33" s="500"/>
      <c r="BN33" s="500"/>
      <c r="BO33" s="500"/>
      <c r="BP33" s="500"/>
      <c r="BQ33" s="503"/>
    </row>
    <row r="34" spans="1:79" s="117" customFormat="1" ht="24" customHeight="1" x14ac:dyDescent="0.4">
      <c r="A34" s="107"/>
      <c r="B34" s="107"/>
      <c r="C34" s="120" t="s">
        <v>27</v>
      </c>
      <c r="D34" s="118"/>
      <c r="E34" s="533">
        <f>'※削除不可（９記入例計算式データ）'!O20</f>
        <v>0</v>
      </c>
      <c r="F34" s="534"/>
      <c r="G34" s="534"/>
      <c r="H34" s="534"/>
      <c r="I34" s="534"/>
      <c r="J34" s="535" t="s">
        <v>43</v>
      </c>
      <c r="K34" s="536"/>
      <c r="L34" s="537">
        <f>IF('※削除不可（９記入例計算式データ）'!P20="","",'※削除不可（９記入例計算式データ）'!P20)</f>
        <v>0</v>
      </c>
      <c r="M34" s="538"/>
      <c r="N34" s="538"/>
      <c r="O34" s="538"/>
      <c r="P34" s="538"/>
      <c r="Q34" s="538"/>
      <c r="R34" s="521">
        <f>'※削除不可（９記入例計算式データ）'!Q20</f>
        <v>0</v>
      </c>
      <c r="S34" s="522"/>
      <c r="T34" s="522"/>
      <c r="U34" s="522"/>
      <c r="V34" s="522"/>
      <c r="W34" s="522"/>
      <c r="X34" s="522"/>
      <c r="Y34" s="522"/>
      <c r="Z34" s="522"/>
      <c r="AA34" s="523"/>
      <c r="AB34" s="524">
        <f>'※削除不可（９記入例計算式データ）'!R20</f>
        <v>0</v>
      </c>
      <c r="AC34" s="525"/>
      <c r="AD34" s="525"/>
      <c r="AE34" s="525"/>
      <c r="AF34" s="525"/>
      <c r="AG34" s="525"/>
      <c r="AH34" s="525"/>
      <c r="AI34" s="526"/>
      <c r="AJ34" s="521">
        <f>'※削除不可（９記入例計算式データ）'!S20</f>
        <v>0</v>
      </c>
      <c r="AK34" s="522"/>
      <c r="AL34" s="522"/>
      <c r="AM34" s="522"/>
      <c r="AN34" s="522"/>
      <c r="AO34" s="522"/>
      <c r="AP34" s="522"/>
      <c r="AQ34" s="522"/>
      <c r="AR34" s="522"/>
      <c r="AS34" s="522"/>
      <c r="AT34" s="523"/>
      <c r="AU34" s="163"/>
      <c r="AV34" s="163"/>
      <c r="AW34" s="163"/>
      <c r="AX34" s="499">
        <f>'※削除不可（９記入例計算式データ）'!U20</f>
        <v>0</v>
      </c>
      <c r="AY34" s="500"/>
      <c r="AZ34" s="500"/>
      <c r="BA34" s="500"/>
      <c r="BB34" s="500"/>
      <c r="BC34" s="500"/>
      <c r="BD34" s="500"/>
      <c r="BE34" s="500"/>
      <c r="BF34" s="500"/>
      <c r="BG34" s="501"/>
      <c r="BH34" s="502">
        <f>'※削除不可（９記入例計算式データ）'!K20</f>
        <v>0</v>
      </c>
      <c r="BI34" s="500"/>
      <c r="BJ34" s="500"/>
      <c r="BK34" s="500"/>
      <c r="BL34" s="500"/>
      <c r="BM34" s="500"/>
      <c r="BN34" s="500"/>
      <c r="BO34" s="500"/>
      <c r="BP34" s="500"/>
      <c r="BQ34" s="503"/>
    </row>
    <row r="35" spans="1:79" s="117" customFormat="1" ht="24" customHeight="1" x14ac:dyDescent="0.4">
      <c r="A35" s="107"/>
      <c r="B35" s="107"/>
      <c r="C35" s="120" t="s">
        <v>28</v>
      </c>
      <c r="D35" s="118"/>
      <c r="E35" s="533">
        <f>'※削除不可（９記入例計算式データ）'!O21</f>
        <v>0</v>
      </c>
      <c r="F35" s="534"/>
      <c r="G35" s="534"/>
      <c r="H35" s="534"/>
      <c r="I35" s="534"/>
      <c r="J35" s="535" t="s">
        <v>43</v>
      </c>
      <c r="K35" s="536"/>
      <c r="L35" s="537">
        <f>IF('※削除不可（９記入例計算式データ）'!P21="","",'※削除不可（９記入例計算式データ）'!P21)</f>
        <v>0</v>
      </c>
      <c r="M35" s="538"/>
      <c r="N35" s="538"/>
      <c r="O35" s="538"/>
      <c r="P35" s="538"/>
      <c r="Q35" s="538"/>
      <c r="R35" s="521">
        <f>'※削除不可（９記入例計算式データ）'!Q21</f>
        <v>0</v>
      </c>
      <c r="S35" s="522"/>
      <c r="T35" s="522"/>
      <c r="U35" s="522"/>
      <c r="V35" s="522"/>
      <c r="W35" s="522"/>
      <c r="X35" s="522"/>
      <c r="Y35" s="522"/>
      <c r="Z35" s="522"/>
      <c r="AA35" s="523"/>
      <c r="AB35" s="524">
        <f>'※削除不可（９記入例計算式データ）'!R21</f>
        <v>0</v>
      </c>
      <c r="AC35" s="525"/>
      <c r="AD35" s="525"/>
      <c r="AE35" s="525"/>
      <c r="AF35" s="525"/>
      <c r="AG35" s="525"/>
      <c r="AH35" s="525"/>
      <c r="AI35" s="526"/>
      <c r="AJ35" s="521">
        <f>'※削除不可（９記入例計算式データ）'!S21</f>
        <v>0</v>
      </c>
      <c r="AK35" s="522"/>
      <c r="AL35" s="522"/>
      <c r="AM35" s="522"/>
      <c r="AN35" s="522"/>
      <c r="AO35" s="522"/>
      <c r="AP35" s="522"/>
      <c r="AQ35" s="522"/>
      <c r="AR35" s="522"/>
      <c r="AS35" s="522"/>
      <c r="AT35" s="523"/>
      <c r="AU35" s="163"/>
      <c r="AV35" s="163"/>
      <c r="AW35" s="163"/>
      <c r="AX35" s="499">
        <f>'※削除不可（９記入例計算式データ）'!U21</f>
        <v>0</v>
      </c>
      <c r="AY35" s="500"/>
      <c r="AZ35" s="500"/>
      <c r="BA35" s="500"/>
      <c r="BB35" s="500"/>
      <c r="BC35" s="500"/>
      <c r="BD35" s="500"/>
      <c r="BE35" s="500"/>
      <c r="BF35" s="500"/>
      <c r="BG35" s="501"/>
      <c r="BH35" s="502">
        <f>'※削除不可（９記入例計算式データ）'!K21</f>
        <v>0</v>
      </c>
      <c r="BI35" s="500"/>
      <c r="BJ35" s="500"/>
      <c r="BK35" s="500"/>
      <c r="BL35" s="500"/>
      <c r="BM35" s="500"/>
      <c r="BN35" s="500"/>
      <c r="BO35" s="500"/>
      <c r="BP35" s="500"/>
      <c r="BQ35" s="503"/>
    </row>
    <row r="36" spans="1:79" s="117" customFormat="1" ht="24" customHeight="1" x14ac:dyDescent="0.4">
      <c r="A36" s="107"/>
      <c r="B36" s="107"/>
      <c r="C36" s="119" t="s">
        <v>29</v>
      </c>
      <c r="D36" s="118"/>
      <c r="E36" s="533">
        <f>'※削除不可（９記入例計算式データ）'!O22</f>
        <v>0</v>
      </c>
      <c r="F36" s="534"/>
      <c r="G36" s="534"/>
      <c r="H36" s="534"/>
      <c r="I36" s="534"/>
      <c r="J36" s="535" t="s">
        <v>43</v>
      </c>
      <c r="K36" s="536"/>
      <c r="L36" s="537">
        <f>IF('※削除不可（９記入例計算式データ）'!P22="","",'※削除不可（９記入例計算式データ）'!P22)</f>
        <v>0</v>
      </c>
      <c r="M36" s="538"/>
      <c r="N36" s="538"/>
      <c r="O36" s="538"/>
      <c r="P36" s="538"/>
      <c r="Q36" s="538"/>
      <c r="R36" s="521">
        <f>'※削除不可（９記入例計算式データ）'!Q22</f>
        <v>0</v>
      </c>
      <c r="S36" s="522"/>
      <c r="T36" s="522"/>
      <c r="U36" s="522"/>
      <c r="V36" s="522"/>
      <c r="W36" s="522"/>
      <c r="X36" s="522"/>
      <c r="Y36" s="522"/>
      <c r="Z36" s="522"/>
      <c r="AA36" s="523"/>
      <c r="AB36" s="524">
        <f>'※削除不可（９記入例計算式データ）'!R22</f>
        <v>0</v>
      </c>
      <c r="AC36" s="525"/>
      <c r="AD36" s="525"/>
      <c r="AE36" s="525"/>
      <c r="AF36" s="525"/>
      <c r="AG36" s="525"/>
      <c r="AH36" s="525"/>
      <c r="AI36" s="526"/>
      <c r="AJ36" s="521">
        <f>'※削除不可（９記入例計算式データ）'!S22</f>
        <v>0</v>
      </c>
      <c r="AK36" s="522"/>
      <c r="AL36" s="522"/>
      <c r="AM36" s="522"/>
      <c r="AN36" s="522"/>
      <c r="AO36" s="522"/>
      <c r="AP36" s="522"/>
      <c r="AQ36" s="522"/>
      <c r="AR36" s="522"/>
      <c r="AS36" s="522"/>
      <c r="AT36" s="523"/>
      <c r="AU36" s="163"/>
      <c r="AV36" s="163"/>
      <c r="AW36" s="163"/>
      <c r="AX36" s="499">
        <f>'※削除不可（９記入例計算式データ）'!U22</f>
        <v>0</v>
      </c>
      <c r="AY36" s="500"/>
      <c r="AZ36" s="500"/>
      <c r="BA36" s="500"/>
      <c r="BB36" s="500"/>
      <c r="BC36" s="500"/>
      <c r="BD36" s="500"/>
      <c r="BE36" s="500"/>
      <c r="BF36" s="500"/>
      <c r="BG36" s="501"/>
      <c r="BH36" s="502">
        <f>'※削除不可（９記入例計算式データ）'!K22</f>
        <v>0</v>
      </c>
      <c r="BI36" s="500"/>
      <c r="BJ36" s="500"/>
      <c r="BK36" s="500"/>
      <c r="BL36" s="500"/>
      <c r="BM36" s="500"/>
      <c r="BN36" s="500"/>
      <c r="BO36" s="500"/>
      <c r="BP36" s="500"/>
      <c r="BQ36" s="503"/>
    </row>
    <row r="37" spans="1:79" s="117" customFormat="1" ht="24" customHeight="1" x14ac:dyDescent="0.4">
      <c r="A37" s="107"/>
      <c r="B37" s="107"/>
      <c r="C37" s="120" t="s">
        <v>30</v>
      </c>
      <c r="D37" s="118"/>
      <c r="E37" s="533">
        <f>'※削除不可（９記入例計算式データ）'!O23</f>
        <v>0</v>
      </c>
      <c r="F37" s="534"/>
      <c r="G37" s="534"/>
      <c r="H37" s="534"/>
      <c r="I37" s="534"/>
      <c r="J37" s="535" t="s">
        <v>43</v>
      </c>
      <c r="K37" s="536"/>
      <c r="L37" s="537">
        <f>IF('※削除不可（９記入例計算式データ）'!P23="","",'※削除不可（９記入例計算式データ）'!P23)</f>
        <v>0</v>
      </c>
      <c r="M37" s="538"/>
      <c r="N37" s="538"/>
      <c r="O37" s="538"/>
      <c r="P37" s="538"/>
      <c r="Q37" s="538"/>
      <c r="R37" s="521">
        <f>'※削除不可（９記入例計算式データ）'!Q23</f>
        <v>0</v>
      </c>
      <c r="S37" s="522"/>
      <c r="T37" s="522"/>
      <c r="U37" s="522"/>
      <c r="V37" s="522"/>
      <c r="W37" s="522"/>
      <c r="X37" s="522"/>
      <c r="Y37" s="522"/>
      <c r="Z37" s="522"/>
      <c r="AA37" s="523"/>
      <c r="AB37" s="524">
        <f>'※削除不可（９記入例計算式データ）'!R23</f>
        <v>0</v>
      </c>
      <c r="AC37" s="525"/>
      <c r="AD37" s="525"/>
      <c r="AE37" s="525"/>
      <c r="AF37" s="525"/>
      <c r="AG37" s="525"/>
      <c r="AH37" s="525"/>
      <c r="AI37" s="526"/>
      <c r="AJ37" s="521">
        <f>'※削除不可（９記入例計算式データ）'!S23</f>
        <v>0</v>
      </c>
      <c r="AK37" s="522"/>
      <c r="AL37" s="522"/>
      <c r="AM37" s="522"/>
      <c r="AN37" s="522"/>
      <c r="AO37" s="522"/>
      <c r="AP37" s="522"/>
      <c r="AQ37" s="522"/>
      <c r="AR37" s="522"/>
      <c r="AS37" s="522"/>
      <c r="AT37" s="523"/>
      <c r="AU37" s="163"/>
      <c r="AV37" s="163"/>
      <c r="AW37" s="163"/>
      <c r="AX37" s="499">
        <f>'※削除不可（９記入例計算式データ）'!U23</f>
        <v>0</v>
      </c>
      <c r="AY37" s="500"/>
      <c r="AZ37" s="500"/>
      <c r="BA37" s="500"/>
      <c r="BB37" s="500"/>
      <c r="BC37" s="500"/>
      <c r="BD37" s="500"/>
      <c r="BE37" s="500"/>
      <c r="BF37" s="500"/>
      <c r="BG37" s="501"/>
      <c r="BH37" s="502">
        <f>'※削除不可（９記入例計算式データ）'!K23</f>
        <v>0</v>
      </c>
      <c r="BI37" s="500"/>
      <c r="BJ37" s="500"/>
      <c r="BK37" s="500"/>
      <c r="BL37" s="500"/>
      <c r="BM37" s="500"/>
      <c r="BN37" s="500"/>
      <c r="BO37" s="500"/>
      <c r="BP37" s="500"/>
      <c r="BQ37" s="503"/>
    </row>
    <row r="38" spans="1:79" s="117" customFormat="1" ht="24" customHeight="1" x14ac:dyDescent="0.4">
      <c r="A38" s="107"/>
      <c r="B38" s="107"/>
      <c r="C38" s="119" t="s">
        <v>57</v>
      </c>
      <c r="D38" s="118"/>
      <c r="E38" s="533">
        <f>'※削除不可（９記入例計算式データ）'!O24</f>
        <v>0</v>
      </c>
      <c r="F38" s="534"/>
      <c r="G38" s="534"/>
      <c r="H38" s="534"/>
      <c r="I38" s="534"/>
      <c r="J38" s="535" t="s">
        <v>43</v>
      </c>
      <c r="K38" s="536"/>
      <c r="L38" s="537">
        <f>IF('※削除不可（９記入例計算式データ）'!P24="","",'※削除不可（９記入例計算式データ）'!P24)</f>
        <v>0</v>
      </c>
      <c r="M38" s="538"/>
      <c r="N38" s="538"/>
      <c r="O38" s="538"/>
      <c r="P38" s="538"/>
      <c r="Q38" s="538"/>
      <c r="R38" s="521">
        <f>'※削除不可（９記入例計算式データ）'!Q24</f>
        <v>0</v>
      </c>
      <c r="S38" s="522"/>
      <c r="T38" s="522"/>
      <c r="U38" s="522"/>
      <c r="V38" s="522"/>
      <c r="W38" s="522"/>
      <c r="X38" s="522"/>
      <c r="Y38" s="522"/>
      <c r="Z38" s="522"/>
      <c r="AA38" s="523"/>
      <c r="AB38" s="524">
        <f>'※削除不可（９記入例計算式データ）'!R24</f>
        <v>0</v>
      </c>
      <c r="AC38" s="525"/>
      <c r="AD38" s="525"/>
      <c r="AE38" s="525"/>
      <c r="AF38" s="525"/>
      <c r="AG38" s="525"/>
      <c r="AH38" s="525"/>
      <c r="AI38" s="526"/>
      <c r="AJ38" s="521">
        <f>'※削除不可（９記入例計算式データ）'!S24</f>
        <v>0</v>
      </c>
      <c r="AK38" s="522"/>
      <c r="AL38" s="522"/>
      <c r="AM38" s="522"/>
      <c r="AN38" s="522"/>
      <c r="AO38" s="522"/>
      <c r="AP38" s="522"/>
      <c r="AQ38" s="522"/>
      <c r="AR38" s="522"/>
      <c r="AS38" s="522"/>
      <c r="AT38" s="523"/>
      <c r="AU38" s="163"/>
      <c r="AV38" s="163"/>
      <c r="AW38" s="163"/>
      <c r="AX38" s="499">
        <f>'※削除不可（９記入例計算式データ）'!U24</f>
        <v>0</v>
      </c>
      <c r="AY38" s="500"/>
      <c r="AZ38" s="500"/>
      <c r="BA38" s="500"/>
      <c r="BB38" s="500"/>
      <c r="BC38" s="500"/>
      <c r="BD38" s="500"/>
      <c r="BE38" s="500"/>
      <c r="BF38" s="500"/>
      <c r="BG38" s="501"/>
      <c r="BH38" s="502">
        <f>'※削除不可（９記入例計算式データ）'!K24</f>
        <v>0</v>
      </c>
      <c r="BI38" s="500"/>
      <c r="BJ38" s="500"/>
      <c r="BK38" s="500"/>
      <c r="BL38" s="500"/>
      <c r="BM38" s="500"/>
      <c r="BN38" s="500"/>
      <c r="BO38" s="500"/>
      <c r="BP38" s="500"/>
      <c r="BQ38" s="503"/>
    </row>
    <row r="39" spans="1:79" s="117" customFormat="1" ht="24" customHeight="1" x14ac:dyDescent="0.4">
      <c r="A39" s="107"/>
      <c r="B39" s="107"/>
      <c r="C39" s="119" t="s">
        <v>58</v>
      </c>
      <c r="D39" s="118"/>
      <c r="E39" s="533">
        <f>'※削除不可（９記入例計算式データ）'!O25</f>
        <v>0</v>
      </c>
      <c r="F39" s="534"/>
      <c r="G39" s="534"/>
      <c r="H39" s="534"/>
      <c r="I39" s="534"/>
      <c r="J39" s="535" t="s">
        <v>43</v>
      </c>
      <c r="K39" s="536"/>
      <c r="L39" s="537">
        <f>IF('※削除不可（９記入例計算式データ）'!P25="","",'※削除不可（９記入例計算式データ）'!P25)</f>
        <v>0</v>
      </c>
      <c r="M39" s="538"/>
      <c r="N39" s="538"/>
      <c r="O39" s="538"/>
      <c r="P39" s="538"/>
      <c r="Q39" s="538"/>
      <c r="R39" s="521">
        <f>'※削除不可（９記入例計算式データ）'!Q25</f>
        <v>0</v>
      </c>
      <c r="S39" s="522"/>
      <c r="T39" s="522"/>
      <c r="U39" s="522"/>
      <c r="V39" s="522"/>
      <c r="W39" s="522"/>
      <c r="X39" s="522"/>
      <c r="Y39" s="522"/>
      <c r="Z39" s="522"/>
      <c r="AA39" s="523"/>
      <c r="AB39" s="524">
        <f>'※削除不可（９記入例計算式データ）'!R25</f>
        <v>0</v>
      </c>
      <c r="AC39" s="525"/>
      <c r="AD39" s="525"/>
      <c r="AE39" s="525"/>
      <c r="AF39" s="525"/>
      <c r="AG39" s="525"/>
      <c r="AH39" s="525"/>
      <c r="AI39" s="526"/>
      <c r="AJ39" s="521">
        <f>'※削除不可（９記入例計算式データ）'!S25</f>
        <v>0</v>
      </c>
      <c r="AK39" s="522"/>
      <c r="AL39" s="522"/>
      <c r="AM39" s="522"/>
      <c r="AN39" s="522"/>
      <c r="AO39" s="522"/>
      <c r="AP39" s="522"/>
      <c r="AQ39" s="522"/>
      <c r="AR39" s="522"/>
      <c r="AS39" s="522"/>
      <c r="AT39" s="523"/>
      <c r="AU39" s="163"/>
      <c r="AV39" s="163"/>
      <c r="AW39" s="163"/>
      <c r="AX39" s="499">
        <f>'※削除不可（９記入例計算式データ）'!U25</f>
        <v>0</v>
      </c>
      <c r="AY39" s="500"/>
      <c r="AZ39" s="500"/>
      <c r="BA39" s="500"/>
      <c r="BB39" s="500"/>
      <c r="BC39" s="500"/>
      <c r="BD39" s="500"/>
      <c r="BE39" s="500"/>
      <c r="BF39" s="500"/>
      <c r="BG39" s="501"/>
      <c r="BH39" s="502">
        <f>'※削除不可（９記入例計算式データ）'!K25</f>
        <v>0</v>
      </c>
      <c r="BI39" s="500"/>
      <c r="BJ39" s="500"/>
      <c r="BK39" s="500"/>
      <c r="BL39" s="500"/>
      <c r="BM39" s="500"/>
      <c r="BN39" s="500"/>
      <c r="BO39" s="500"/>
      <c r="BP39" s="500"/>
      <c r="BQ39" s="503"/>
    </row>
    <row r="40" spans="1:79" s="117" customFormat="1" ht="24" customHeight="1" x14ac:dyDescent="0.4">
      <c r="A40" s="107"/>
      <c r="B40" s="107"/>
      <c r="C40" s="119" t="s">
        <v>118</v>
      </c>
      <c r="D40" s="118"/>
      <c r="E40" s="533">
        <f>'※削除不可（９記入例計算式データ）'!O26</f>
        <v>0</v>
      </c>
      <c r="F40" s="534"/>
      <c r="G40" s="534"/>
      <c r="H40" s="534"/>
      <c r="I40" s="534"/>
      <c r="J40" s="535" t="s">
        <v>43</v>
      </c>
      <c r="K40" s="536"/>
      <c r="L40" s="537">
        <f>IF('※削除不可（９記入例計算式データ）'!P26="","",'※削除不可（９記入例計算式データ）'!P26)</f>
        <v>0</v>
      </c>
      <c r="M40" s="538"/>
      <c r="N40" s="538"/>
      <c r="O40" s="538"/>
      <c r="P40" s="538"/>
      <c r="Q40" s="538"/>
      <c r="R40" s="521">
        <f>'※削除不可（９記入例計算式データ）'!Q26</f>
        <v>0</v>
      </c>
      <c r="S40" s="522"/>
      <c r="T40" s="522"/>
      <c r="U40" s="522"/>
      <c r="V40" s="522"/>
      <c r="W40" s="522"/>
      <c r="X40" s="522"/>
      <c r="Y40" s="522"/>
      <c r="Z40" s="522"/>
      <c r="AA40" s="523"/>
      <c r="AB40" s="524">
        <f>'※削除不可（９記入例計算式データ）'!R26</f>
        <v>0</v>
      </c>
      <c r="AC40" s="525"/>
      <c r="AD40" s="525"/>
      <c r="AE40" s="525"/>
      <c r="AF40" s="525"/>
      <c r="AG40" s="525"/>
      <c r="AH40" s="525"/>
      <c r="AI40" s="526"/>
      <c r="AJ40" s="521">
        <f>'※削除不可（９記入例計算式データ）'!S26</f>
        <v>0</v>
      </c>
      <c r="AK40" s="522"/>
      <c r="AL40" s="522"/>
      <c r="AM40" s="522"/>
      <c r="AN40" s="522"/>
      <c r="AO40" s="522"/>
      <c r="AP40" s="522"/>
      <c r="AQ40" s="522"/>
      <c r="AR40" s="522"/>
      <c r="AS40" s="522"/>
      <c r="AT40" s="523"/>
      <c r="AU40" s="163"/>
      <c r="AV40" s="163"/>
      <c r="AW40" s="163"/>
      <c r="AX40" s="499">
        <f>'※削除不可（９記入例計算式データ）'!U26</f>
        <v>0</v>
      </c>
      <c r="AY40" s="500"/>
      <c r="AZ40" s="500"/>
      <c r="BA40" s="500"/>
      <c r="BB40" s="500"/>
      <c r="BC40" s="500"/>
      <c r="BD40" s="500"/>
      <c r="BE40" s="500"/>
      <c r="BF40" s="500"/>
      <c r="BG40" s="501"/>
      <c r="BH40" s="502">
        <f>'※削除不可（９記入例計算式データ）'!K26</f>
        <v>0</v>
      </c>
      <c r="BI40" s="500"/>
      <c r="BJ40" s="500"/>
      <c r="BK40" s="500"/>
      <c r="BL40" s="500"/>
      <c r="BM40" s="500"/>
      <c r="BN40" s="500"/>
      <c r="BO40" s="500"/>
      <c r="BP40" s="500"/>
      <c r="BQ40" s="503"/>
    </row>
    <row r="41" spans="1:79" s="117" customFormat="1" ht="24" customHeight="1" thickBot="1" x14ac:dyDescent="0.45">
      <c r="A41" s="107"/>
      <c r="B41" s="107"/>
      <c r="C41" s="121" t="s">
        <v>136</v>
      </c>
      <c r="D41" s="122"/>
      <c r="E41" s="610">
        <f>'※削除不可（９記入例計算式データ）'!O27</f>
        <v>0</v>
      </c>
      <c r="F41" s="611"/>
      <c r="G41" s="611"/>
      <c r="H41" s="611"/>
      <c r="I41" s="611"/>
      <c r="J41" s="606" t="s">
        <v>43</v>
      </c>
      <c r="K41" s="607"/>
      <c r="L41" s="643">
        <f>IF('※削除不可（９記入例計算式データ）'!P27="","",'※削除不可（９記入例計算式データ）'!P27)</f>
        <v>0</v>
      </c>
      <c r="M41" s="644"/>
      <c r="N41" s="644"/>
      <c r="O41" s="644"/>
      <c r="P41" s="644"/>
      <c r="Q41" s="644"/>
      <c r="R41" s="527">
        <f>'※削除不可（９記入例計算式データ）'!Q27</f>
        <v>0</v>
      </c>
      <c r="S41" s="528"/>
      <c r="T41" s="528"/>
      <c r="U41" s="528"/>
      <c r="V41" s="528"/>
      <c r="W41" s="528"/>
      <c r="X41" s="528"/>
      <c r="Y41" s="528"/>
      <c r="Z41" s="528"/>
      <c r="AA41" s="529"/>
      <c r="AB41" s="530">
        <f>'※削除不可（９記入例計算式データ）'!R27</f>
        <v>0</v>
      </c>
      <c r="AC41" s="531"/>
      <c r="AD41" s="531"/>
      <c r="AE41" s="531"/>
      <c r="AF41" s="531"/>
      <c r="AG41" s="531"/>
      <c r="AH41" s="531"/>
      <c r="AI41" s="532"/>
      <c r="AJ41" s="527">
        <f>'※削除不可（９記入例計算式データ）'!S27</f>
        <v>0</v>
      </c>
      <c r="AK41" s="528"/>
      <c r="AL41" s="528"/>
      <c r="AM41" s="528"/>
      <c r="AN41" s="528"/>
      <c r="AO41" s="528"/>
      <c r="AP41" s="528"/>
      <c r="AQ41" s="528"/>
      <c r="AR41" s="528"/>
      <c r="AS41" s="528"/>
      <c r="AT41" s="529"/>
      <c r="AU41" s="163"/>
      <c r="AV41" s="163"/>
      <c r="AW41" s="163"/>
      <c r="AX41" s="516">
        <f>'※削除不可（９記入例計算式データ）'!U27</f>
        <v>0</v>
      </c>
      <c r="AY41" s="517"/>
      <c r="AZ41" s="517"/>
      <c r="BA41" s="517"/>
      <c r="BB41" s="517"/>
      <c r="BC41" s="517"/>
      <c r="BD41" s="517"/>
      <c r="BE41" s="517"/>
      <c r="BF41" s="517"/>
      <c r="BG41" s="518"/>
      <c r="BH41" s="519">
        <f>'※削除不可（９記入例計算式データ）'!K27</f>
        <v>0</v>
      </c>
      <c r="BI41" s="517"/>
      <c r="BJ41" s="517"/>
      <c r="BK41" s="517"/>
      <c r="BL41" s="517"/>
      <c r="BM41" s="517"/>
      <c r="BN41" s="517"/>
      <c r="BO41" s="517"/>
      <c r="BP41" s="517"/>
      <c r="BQ41" s="520"/>
    </row>
    <row r="42" spans="1:79" s="113" customFormat="1" ht="33" customHeight="1" thickTop="1" thickBot="1" x14ac:dyDescent="0.45">
      <c r="A42" s="109"/>
      <c r="B42" s="109"/>
      <c r="C42" s="612" t="s">
        <v>49</v>
      </c>
      <c r="D42" s="613"/>
      <c r="E42" s="608">
        <f>SUM(E17:I41)</f>
        <v>86</v>
      </c>
      <c r="F42" s="609"/>
      <c r="G42" s="609"/>
      <c r="H42" s="609"/>
      <c r="I42" s="609"/>
      <c r="J42" s="604" t="s">
        <v>43</v>
      </c>
      <c r="K42" s="605"/>
      <c r="L42" s="539">
        <f>SUM(L17:Q41)</f>
        <v>62.099999999999994</v>
      </c>
      <c r="M42" s="540"/>
      <c r="N42" s="540"/>
      <c r="O42" s="540"/>
      <c r="P42" s="540"/>
      <c r="Q42" s="268" t="s">
        <v>140</v>
      </c>
      <c r="R42" s="634">
        <f>SUM(R17:Y41)</f>
        <v>42.9</v>
      </c>
      <c r="S42" s="635"/>
      <c r="T42" s="635"/>
      <c r="U42" s="635"/>
      <c r="V42" s="635"/>
      <c r="W42" s="635"/>
      <c r="X42" s="635"/>
      <c r="Y42" s="635"/>
      <c r="Z42" s="604" t="s">
        <v>48</v>
      </c>
      <c r="AA42" s="605"/>
      <c r="AB42" s="636" t="s">
        <v>180</v>
      </c>
      <c r="AC42" s="636"/>
      <c r="AD42" s="636"/>
      <c r="AE42" s="636"/>
      <c r="AF42" s="636"/>
      <c r="AG42" s="636"/>
      <c r="AH42" s="637" t="s">
        <v>48</v>
      </c>
      <c r="AI42" s="638"/>
      <c r="AJ42" s="639">
        <f>SUM(AJ17:AR41)</f>
        <v>5.9</v>
      </c>
      <c r="AK42" s="640"/>
      <c r="AL42" s="640"/>
      <c r="AM42" s="640"/>
      <c r="AN42" s="640"/>
      <c r="AO42" s="640"/>
      <c r="AP42" s="640"/>
      <c r="AQ42" s="640"/>
      <c r="AR42" s="640"/>
      <c r="AS42" s="641" t="s">
        <v>48</v>
      </c>
      <c r="AT42" s="642"/>
      <c r="AU42" s="164"/>
      <c r="AV42" s="164"/>
      <c r="AW42" s="164"/>
      <c r="AX42" s="164"/>
      <c r="AY42" s="164"/>
      <c r="AZ42" s="164"/>
      <c r="BA42" s="164"/>
      <c r="BB42" s="164"/>
      <c r="BC42" s="164"/>
      <c r="BD42" s="164"/>
      <c r="BE42" s="164"/>
      <c r="BF42" s="164"/>
      <c r="BG42" s="164"/>
      <c r="BH42" s="164"/>
      <c r="BI42" s="164"/>
      <c r="BJ42" s="164"/>
      <c r="BK42" s="164"/>
    </row>
    <row r="43" spans="1:79" s="113" customFormat="1" ht="16.5" x14ac:dyDescent="0.4">
      <c r="A43" s="109"/>
      <c r="B43" s="109"/>
      <c r="C43" s="123" t="s">
        <v>202</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V43" s="124"/>
      <c r="BW43" s="124"/>
      <c r="BX43" s="124"/>
      <c r="BY43" s="124"/>
      <c r="BZ43" s="125"/>
      <c r="CA43" s="125"/>
    </row>
    <row r="44" spans="1:79" x14ac:dyDescent="0.4">
      <c r="D44" s="109" t="s">
        <v>126</v>
      </c>
    </row>
    <row r="45" spans="1:79" ht="9" customHeight="1" x14ac:dyDescent="0.4"/>
    <row r="46" spans="1:79" s="129" customFormat="1" ht="19.5" customHeight="1" x14ac:dyDescent="0.4">
      <c r="A46" s="129">
        <v>6</v>
      </c>
      <c r="C46" s="115" t="s">
        <v>128</v>
      </c>
    </row>
    <row r="47" spans="1:79" ht="24.75" customHeight="1" x14ac:dyDescent="0.4">
      <c r="B47" s="619" t="s">
        <v>51</v>
      </c>
      <c r="C47" s="620"/>
      <c r="D47" s="620"/>
      <c r="E47" s="417"/>
      <c r="F47" s="578" t="s">
        <v>50</v>
      </c>
      <c r="G47" s="578"/>
      <c r="H47" s="578"/>
      <c r="I47" s="578"/>
      <c r="J47" s="578"/>
      <c r="K47" s="578"/>
      <c r="L47" s="578"/>
      <c r="M47" s="623" t="s">
        <v>132</v>
      </c>
      <c r="N47" s="623"/>
      <c r="O47" s="623"/>
      <c r="P47" s="623"/>
      <c r="Q47" s="623"/>
      <c r="R47" s="624" t="s">
        <v>399</v>
      </c>
      <c r="S47" s="624"/>
      <c r="T47" s="624"/>
      <c r="U47" s="624"/>
      <c r="V47" s="624"/>
      <c r="W47" s="624"/>
      <c r="X47" s="624"/>
      <c r="Y47" s="624"/>
      <c r="Z47" s="624"/>
      <c r="AA47" s="624"/>
      <c r="AB47" s="624"/>
      <c r="AC47" s="625" t="s">
        <v>141</v>
      </c>
      <c r="AD47" s="626"/>
      <c r="AE47" s="626"/>
      <c r="AF47" s="626"/>
      <c r="AG47" s="626"/>
      <c r="AH47" s="626"/>
      <c r="AI47" s="626"/>
      <c r="AJ47" s="627"/>
    </row>
    <row r="48" spans="1:79" ht="27.75" customHeight="1" x14ac:dyDescent="0.4">
      <c r="B48" s="621"/>
      <c r="C48" s="622"/>
      <c r="D48" s="622"/>
      <c r="E48" s="418"/>
      <c r="F48" s="628">
        <v>22.5</v>
      </c>
      <c r="G48" s="629"/>
      <c r="H48" s="629"/>
      <c r="I48" s="629"/>
      <c r="J48" s="629"/>
      <c r="K48" s="629"/>
      <c r="L48" s="630"/>
      <c r="M48" s="628">
        <v>4.5</v>
      </c>
      <c r="N48" s="629"/>
      <c r="O48" s="629"/>
      <c r="P48" s="629"/>
      <c r="Q48" s="630"/>
      <c r="R48" s="624"/>
      <c r="S48" s="624"/>
      <c r="T48" s="624"/>
      <c r="U48" s="624"/>
      <c r="V48" s="624"/>
      <c r="W48" s="624"/>
      <c r="X48" s="624"/>
      <c r="Y48" s="624"/>
      <c r="Z48" s="624"/>
      <c r="AA48" s="624"/>
      <c r="AB48" s="624"/>
      <c r="AC48" s="631">
        <v>3</v>
      </c>
      <c r="AD48" s="632"/>
      <c r="AE48" s="632"/>
      <c r="AF48" s="632"/>
      <c r="AG48" s="632"/>
      <c r="AH48" s="632"/>
      <c r="AI48" s="632"/>
      <c r="AJ48" s="633"/>
      <c r="BV48" s="241">
        <f>IF(AC48="","",ROUNDDOWN(AC48,0))</f>
        <v>3</v>
      </c>
    </row>
    <row r="49" spans="1:67" ht="19.5" customHeight="1" x14ac:dyDescent="0.4">
      <c r="B49" s="109" t="s">
        <v>52</v>
      </c>
    </row>
    <row r="50" spans="1:67" ht="7.5" customHeight="1" x14ac:dyDescent="0.4"/>
    <row r="51" spans="1:67" x14ac:dyDescent="0.4">
      <c r="A51" s="115" t="s">
        <v>53</v>
      </c>
    </row>
    <row r="52" spans="1:67" ht="17.25" customHeight="1" x14ac:dyDescent="0.4">
      <c r="A52" s="578" t="s">
        <v>54</v>
      </c>
      <c r="B52" s="578"/>
      <c r="C52" s="578"/>
      <c r="D52" s="578"/>
      <c r="E52" s="578"/>
      <c r="F52" s="578"/>
      <c r="G52" s="578"/>
      <c r="H52" s="578"/>
      <c r="I52" s="578"/>
      <c r="J52" s="603" t="s">
        <v>486</v>
      </c>
      <c r="K52" s="603"/>
      <c r="L52" s="603"/>
      <c r="M52" s="603"/>
      <c r="N52" s="603"/>
      <c r="O52" s="603"/>
      <c r="P52" s="603"/>
      <c r="Q52" s="603"/>
      <c r="R52" s="600" t="str">
        <f>IF($F$48="","",IF($F$48&gt;=$L$42/6,"該当","該当なし"))</f>
        <v>該当</v>
      </c>
      <c r="S52" s="601"/>
      <c r="T52" s="601"/>
      <c r="U52" s="601"/>
      <c r="V52" s="601"/>
      <c r="W52" s="601"/>
      <c r="X52" s="601"/>
      <c r="Y52" s="601"/>
      <c r="Z52" s="601"/>
      <c r="AA52" s="602"/>
      <c r="AH52" s="510" t="s">
        <v>55</v>
      </c>
      <c r="AI52" s="511"/>
      <c r="AJ52" s="511"/>
      <c r="AK52" s="511"/>
      <c r="AL52" s="511"/>
      <c r="AM52" s="511"/>
      <c r="AN52" s="511"/>
      <c r="AO52" s="511"/>
      <c r="AP52" s="511"/>
      <c r="AQ52" s="511"/>
      <c r="AR52" s="511"/>
      <c r="AS52" s="511"/>
      <c r="AT52" s="511"/>
      <c r="AU52" s="511"/>
      <c r="AV52" s="511"/>
      <c r="AW52" s="511"/>
      <c r="AX52" s="511"/>
      <c r="AY52" s="511"/>
      <c r="AZ52" s="512"/>
      <c r="BA52" s="504" t="str">
        <f>IF(OR(AM6="●",AM7="●"),IF(M48&gt;=AJ42,"配置基準以上","配置基準以下"),"")</f>
        <v>配置基準以下</v>
      </c>
      <c r="BB52" s="505"/>
      <c r="BC52" s="505"/>
      <c r="BD52" s="505"/>
      <c r="BE52" s="505"/>
      <c r="BF52" s="505"/>
      <c r="BG52" s="505"/>
      <c r="BH52" s="505"/>
      <c r="BI52" s="505"/>
      <c r="BJ52" s="505"/>
      <c r="BK52" s="505"/>
      <c r="BL52" s="505"/>
      <c r="BM52" s="505"/>
      <c r="BN52" s="505"/>
      <c r="BO52" s="506"/>
    </row>
    <row r="53" spans="1:67" ht="17.25" customHeight="1" x14ac:dyDescent="0.4">
      <c r="A53" s="578"/>
      <c r="B53" s="578"/>
      <c r="C53" s="578"/>
      <c r="D53" s="578"/>
      <c r="E53" s="578"/>
      <c r="F53" s="578"/>
      <c r="G53" s="578"/>
      <c r="H53" s="578"/>
      <c r="I53" s="578"/>
      <c r="J53" s="603" t="s">
        <v>487</v>
      </c>
      <c r="K53" s="603"/>
      <c r="L53" s="603"/>
      <c r="M53" s="603"/>
      <c r="N53" s="603"/>
      <c r="O53" s="603"/>
      <c r="P53" s="603"/>
      <c r="Q53" s="603"/>
      <c r="R53" s="600" t="str">
        <f>IF($F$48="","",IF($F$48&gt;=$L$42/10,"該当","該当なし"))</f>
        <v>該当</v>
      </c>
      <c r="S53" s="601"/>
      <c r="T53" s="601"/>
      <c r="U53" s="601"/>
      <c r="V53" s="601"/>
      <c r="W53" s="601"/>
      <c r="X53" s="601"/>
      <c r="Y53" s="601"/>
      <c r="Z53" s="601"/>
      <c r="AA53" s="602"/>
      <c r="AH53" s="513"/>
      <c r="AI53" s="514"/>
      <c r="AJ53" s="514"/>
      <c r="AK53" s="514"/>
      <c r="AL53" s="514"/>
      <c r="AM53" s="514"/>
      <c r="AN53" s="514"/>
      <c r="AO53" s="514"/>
      <c r="AP53" s="514"/>
      <c r="AQ53" s="514"/>
      <c r="AR53" s="514"/>
      <c r="AS53" s="514"/>
      <c r="AT53" s="514"/>
      <c r="AU53" s="514"/>
      <c r="AV53" s="514"/>
      <c r="AW53" s="514"/>
      <c r="AX53" s="514"/>
      <c r="AY53" s="514"/>
      <c r="AZ53" s="515"/>
      <c r="BA53" s="507"/>
      <c r="BB53" s="508"/>
      <c r="BC53" s="508"/>
      <c r="BD53" s="508"/>
      <c r="BE53" s="508"/>
      <c r="BF53" s="508"/>
      <c r="BG53" s="508"/>
      <c r="BH53" s="508"/>
      <c r="BI53" s="508"/>
      <c r="BJ53" s="508"/>
      <c r="BK53" s="508"/>
      <c r="BL53" s="508"/>
      <c r="BM53" s="508"/>
      <c r="BN53" s="508"/>
      <c r="BO53" s="509"/>
    </row>
    <row r="54" spans="1:67" ht="17.25" customHeight="1" x14ac:dyDescent="0.4">
      <c r="A54" s="453"/>
      <c r="B54" s="453"/>
      <c r="C54" s="453"/>
      <c r="D54" s="453"/>
      <c r="E54" s="453"/>
      <c r="F54" s="453"/>
      <c r="G54" s="453"/>
      <c r="H54" s="453"/>
      <c r="I54" s="453"/>
      <c r="J54" s="127"/>
      <c r="K54" s="127"/>
      <c r="L54" s="127"/>
      <c r="M54" s="127"/>
      <c r="N54" s="127"/>
      <c r="O54" s="127"/>
      <c r="P54" s="127"/>
      <c r="Q54" s="127"/>
      <c r="R54" s="128"/>
      <c r="S54" s="128"/>
      <c r="T54" s="128"/>
      <c r="U54" s="128"/>
      <c r="V54" s="128"/>
      <c r="W54" s="128"/>
      <c r="X54" s="128"/>
      <c r="Y54" s="128"/>
      <c r="Z54" s="128"/>
      <c r="AA54" s="128"/>
    </row>
    <row r="55" spans="1:67" ht="17.25" customHeight="1" x14ac:dyDescent="0.4">
      <c r="A55" s="453"/>
      <c r="B55" s="453"/>
      <c r="C55" s="453"/>
      <c r="D55" s="453"/>
      <c r="E55" s="453"/>
      <c r="F55" s="453"/>
      <c r="G55" s="453"/>
      <c r="H55" s="453"/>
      <c r="I55" s="453"/>
      <c r="AH55" s="510" t="s">
        <v>142</v>
      </c>
      <c r="AI55" s="511"/>
      <c r="AJ55" s="511"/>
      <c r="AK55" s="511"/>
      <c r="AL55" s="511"/>
      <c r="AM55" s="511"/>
      <c r="AN55" s="511"/>
      <c r="AO55" s="511"/>
      <c r="AP55" s="511"/>
      <c r="AQ55" s="511"/>
      <c r="AR55" s="511"/>
      <c r="AS55" s="511"/>
      <c r="AT55" s="511"/>
      <c r="AU55" s="511"/>
      <c r="AV55" s="511"/>
      <c r="AW55" s="511"/>
      <c r="AX55" s="511"/>
      <c r="AY55" s="511"/>
      <c r="AZ55" s="512"/>
      <c r="BA55" s="504" t="str">
        <f>IF($BV$48="","",IF($BV$48&gt;=$L$42/30,"配置基準以上","配置基準以下"))</f>
        <v>配置基準以上</v>
      </c>
      <c r="BB55" s="505"/>
      <c r="BC55" s="505"/>
      <c r="BD55" s="505"/>
      <c r="BE55" s="505"/>
      <c r="BF55" s="505"/>
      <c r="BG55" s="505"/>
      <c r="BH55" s="505"/>
      <c r="BI55" s="505"/>
      <c r="BJ55" s="505"/>
      <c r="BK55" s="505"/>
      <c r="BL55" s="505"/>
      <c r="BM55" s="505"/>
      <c r="BN55" s="505"/>
      <c r="BO55" s="506"/>
    </row>
    <row r="56" spans="1:67" ht="19.5" customHeight="1" x14ac:dyDescent="0.4">
      <c r="A56" s="269"/>
      <c r="B56" s="269"/>
      <c r="C56" s="269"/>
      <c r="D56" s="269"/>
      <c r="E56" s="269"/>
      <c r="F56" s="269"/>
      <c r="G56" s="269"/>
      <c r="H56" s="269"/>
      <c r="I56" s="269"/>
      <c r="AH56" s="513"/>
      <c r="AI56" s="514"/>
      <c r="AJ56" s="514"/>
      <c r="AK56" s="514"/>
      <c r="AL56" s="514"/>
      <c r="AM56" s="514"/>
      <c r="AN56" s="514"/>
      <c r="AO56" s="514"/>
      <c r="AP56" s="514"/>
      <c r="AQ56" s="514"/>
      <c r="AR56" s="514"/>
      <c r="AS56" s="514"/>
      <c r="AT56" s="514"/>
      <c r="AU56" s="514"/>
      <c r="AV56" s="514"/>
      <c r="AW56" s="514"/>
      <c r="AX56" s="514"/>
      <c r="AY56" s="514"/>
      <c r="AZ56" s="515"/>
      <c r="BA56" s="507"/>
      <c r="BB56" s="508"/>
      <c r="BC56" s="508"/>
      <c r="BD56" s="508"/>
      <c r="BE56" s="508"/>
      <c r="BF56" s="508"/>
      <c r="BG56" s="508"/>
      <c r="BH56" s="508"/>
      <c r="BI56" s="508"/>
      <c r="BJ56" s="508"/>
      <c r="BK56" s="508"/>
      <c r="BL56" s="508"/>
      <c r="BM56" s="508"/>
      <c r="BN56" s="508"/>
      <c r="BO56" s="509"/>
    </row>
  </sheetData>
  <sheetProtection algorithmName="SHA-512" hashValue="Th8MbWXrPCofJ/VaYE5s74We7yL7meyKJbJ8Fj8cfwi+6gOMowEfE1RvwoMJ9ulbD0mXGq9wgRYsZ4uozaBCog==" saltValue="sInXE1cqBXCqaq6Fr5L2Aw==" spinCount="100000" sheet="1" autoFilter="0"/>
  <mergeCells count="276">
    <mergeCell ref="B47:D48"/>
    <mergeCell ref="F47:L47"/>
    <mergeCell ref="M47:Q47"/>
    <mergeCell ref="AC47:AJ47"/>
    <mergeCell ref="M48:Q48"/>
    <mergeCell ref="F48:L48"/>
    <mergeCell ref="R47:AB48"/>
    <mergeCell ref="A52:I53"/>
    <mergeCell ref="AH55:AZ56"/>
    <mergeCell ref="BA55:BO56"/>
    <mergeCell ref="AC48:AJ48"/>
    <mergeCell ref="J52:Q52"/>
    <mergeCell ref="R52:AA52"/>
    <mergeCell ref="AH52:AZ53"/>
    <mergeCell ref="BA52:BO53"/>
    <mergeCell ref="J53:Q53"/>
    <mergeCell ref="R53:AA53"/>
    <mergeCell ref="AB42:AG42"/>
    <mergeCell ref="AH42:AI42"/>
    <mergeCell ref="AJ42:AR42"/>
    <mergeCell ref="AS42:AT42"/>
    <mergeCell ref="C42:D42"/>
    <mergeCell ref="E42:I42"/>
    <mergeCell ref="J42:K42"/>
    <mergeCell ref="L42:P42"/>
    <mergeCell ref="R42:Y42"/>
    <mergeCell ref="Z42:AA42"/>
    <mergeCell ref="AX40:BG40"/>
    <mergeCell ref="BH40:BQ40"/>
    <mergeCell ref="E41:I41"/>
    <mergeCell ref="J41:K41"/>
    <mergeCell ref="L41:Q41"/>
    <mergeCell ref="R41:AA41"/>
    <mergeCell ref="AB41:AI41"/>
    <mergeCell ref="AJ41:AT41"/>
    <mergeCell ref="AX41:BG41"/>
    <mergeCell ref="BH41:BQ41"/>
    <mergeCell ref="E40:I40"/>
    <mergeCell ref="J40:K40"/>
    <mergeCell ref="L40:Q40"/>
    <mergeCell ref="R40:AA40"/>
    <mergeCell ref="AB40:AI40"/>
    <mergeCell ref="AJ40:AT40"/>
    <mergeCell ref="AX38:BG38"/>
    <mergeCell ref="BH38:BQ38"/>
    <mergeCell ref="E39:I39"/>
    <mergeCell ref="J39:K39"/>
    <mergeCell ref="L39:Q39"/>
    <mergeCell ref="R39:AA39"/>
    <mergeCell ref="AB39:AI39"/>
    <mergeCell ref="AJ39:AT39"/>
    <mergeCell ref="AX39:BG39"/>
    <mergeCell ref="BH39:BQ39"/>
    <mergeCell ref="E38:I38"/>
    <mergeCell ref="J38:K38"/>
    <mergeCell ref="L38:Q38"/>
    <mergeCell ref="R38:AA38"/>
    <mergeCell ref="AB38:AI38"/>
    <mergeCell ref="AJ38:AT38"/>
    <mergeCell ref="AX36:BG36"/>
    <mergeCell ref="BH36:BQ36"/>
    <mergeCell ref="E37:I37"/>
    <mergeCell ref="J37:K37"/>
    <mergeCell ref="L37:Q37"/>
    <mergeCell ref="R37:AA37"/>
    <mergeCell ref="AB37:AI37"/>
    <mergeCell ref="AJ37:AT37"/>
    <mergeCell ref="AX37:BG37"/>
    <mergeCell ref="BH37:BQ37"/>
    <mergeCell ref="E36:I36"/>
    <mergeCell ref="J36:K36"/>
    <mergeCell ref="L36:Q36"/>
    <mergeCell ref="R36:AA36"/>
    <mergeCell ref="AB36:AI36"/>
    <mergeCell ref="AJ36:AT36"/>
    <mergeCell ref="AX34:BG34"/>
    <mergeCell ref="BH34:BQ34"/>
    <mergeCell ref="E35:I35"/>
    <mergeCell ref="J35:K35"/>
    <mergeCell ref="L35:Q35"/>
    <mergeCell ref="R35:AA35"/>
    <mergeCell ref="AB35:AI35"/>
    <mergeCell ref="AJ35:AT35"/>
    <mergeCell ref="AX35:BG35"/>
    <mergeCell ref="BH35:BQ35"/>
    <mergeCell ref="E34:I34"/>
    <mergeCell ref="J34:K34"/>
    <mergeCell ref="L34:Q34"/>
    <mergeCell ref="R34:AA34"/>
    <mergeCell ref="AB34:AI34"/>
    <mergeCell ref="AJ34:AT34"/>
    <mergeCell ref="AX32:BG32"/>
    <mergeCell ref="BH32:BQ32"/>
    <mergeCell ref="E33:I33"/>
    <mergeCell ref="J33:K33"/>
    <mergeCell ref="L33:Q33"/>
    <mergeCell ref="R33:AA33"/>
    <mergeCell ref="AB33:AI33"/>
    <mergeCell ref="AJ33:AT33"/>
    <mergeCell ref="AX33:BG33"/>
    <mergeCell ref="BH33:BQ33"/>
    <mergeCell ref="E32:I32"/>
    <mergeCell ref="J32:K32"/>
    <mergeCell ref="L32:Q32"/>
    <mergeCell ref="R32:AA32"/>
    <mergeCell ref="AB32:AI32"/>
    <mergeCell ref="AJ32:AT32"/>
    <mergeCell ref="AX30:BG30"/>
    <mergeCell ref="BH30:BQ30"/>
    <mergeCell ref="E31:I31"/>
    <mergeCell ref="J31:K31"/>
    <mergeCell ref="L31:Q31"/>
    <mergeCell ref="R31:AA31"/>
    <mergeCell ref="AB31:AI31"/>
    <mergeCell ref="AJ31:AT31"/>
    <mergeCell ref="AX31:BG31"/>
    <mergeCell ref="BH31:BQ31"/>
    <mergeCell ref="E30:I30"/>
    <mergeCell ref="J30:K30"/>
    <mergeCell ref="L30:Q30"/>
    <mergeCell ref="R30:AA30"/>
    <mergeCell ref="AB30:AI30"/>
    <mergeCell ref="AJ30:AT30"/>
    <mergeCell ref="AX28:BG28"/>
    <mergeCell ref="BH28:BQ28"/>
    <mergeCell ref="E29:I29"/>
    <mergeCell ref="J29:K29"/>
    <mergeCell ref="L29:Q29"/>
    <mergeCell ref="R29:AA29"/>
    <mergeCell ref="AB29:AI29"/>
    <mergeCell ref="AJ29:AT29"/>
    <mergeCell ref="AX29:BG29"/>
    <mergeCell ref="BH29:BQ29"/>
    <mergeCell ref="E28:I28"/>
    <mergeCell ref="J28:K28"/>
    <mergeCell ref="L28:Q28"/>
    <mergeCell ref="R28:AA28"/>
    <mergeCell ref="AB28:AI28"/>
    <mergeCell ref="AJ28:AT28"/>
    <mergeCell ref="AX26:BG26"/>
    <mergeCell ref="BH26:BQ26"/>
    <mergeCell ref="E27:I27"/>
    <mergeCell ref="J27:K27"/>
    <mergeCell ref="L27:Q27"/>
    <mergeCell ref="R27:AA27"/>
    <mergeCell ref="AB27:AI27"/>
    <mergeCell ref="AJ27:AT27"/>
    <mergeCell ref="AX27:BG27"/>
    <mergeCell ref="BH27:BQ27"/>
    <mergeCell ref="E26:I26"/>
    <mergeCell ref="J26:K26"/>
    <mergeCell ref="L26:Q26"/>
    <mergeCell ref="R26:AA26"/>
    <mergeCell ref="AB26:AI26"/>
    <mergeCell ref="AJ26:AT26"/>
    <mergeCell ref="AX24:BG24"/>
    <mergeCell ref="BH24:BQ24"/>
    <mergeCell ref="E25:I25"/>
    <mergeCell ref="J25:K25"/>
    <mergeCell ref="L25:Q25"/>
    <mergeCell ref="R25:AA25"/>
    <mergeCell ref="AB25:AI25"/>
    <mergeCell ref="AJ25:AT25"/>
    <mergeCell ref="AX25:BG25"/>
    <mergeCell ref="BH25:BQ25"/>
    <mergeCell ref="E24:I24"/>
    <mergeCell ref="J24:K24"/>
    <mergeCell ref="L24:Q24"/>
    <mergeCell ref="R24:AA24"/>
    <mergeCell ref="AB24:AI24"/>
    <mergeCell ref="AJ24:AT24"/>
    <mergeCell ref="AX22:BG22"/>
    <mergeCell ref="BH22:BQ22"/>
    <mergeCell ref="E23:I23"/>
    <mergeCell ref="J23:K23"/>
    <mergeCell ref="L23:Q23"/>
    <mergeCell ref="R23:AA23"/>
    <mergeCell ref="AB23:AI23"/>
    <mergeCell ref="AJ23:AT23"/>
    <mergeCell ref="AX23:BG23"/>
    <mergeCell ref="BH23:BQ23"/>
    <mergeCell ref="E22:I22"/>
    <mergeCell ref="J22:K22"/>
    <mergeCell ref="L22:Q22"/>
    <mergeCell ref="R22:AA22"/>
    <mergeCell ref="AB22:AI22"/>
    <mergeCell ref="AJ22:AT22"/>
    <mergeCell ref="AX20:BG20"/>
    <mergeCell ref="BH20:BQ20"/>
    <mergeCell ref="E21:I21"/>
    <mergeCell ref="J21:K21"/>
    <mergeCell ref="L21:Q21"/>
    <mergeCell ref="R21:AA21"/>
    <mergeCell ref="AB21:AI21"/>
    <mergeCell ref="AJ21:AT21"/>
    <mergeCell ref="AX21:BG21"/>
    <mergeCell ref="BH21:BQ21"/>
    <mergeCell ref="E20:I20"/>
    <mergeCell ref="J20:K20"/>
    <mergeCell ref="L20:Q20"/>
    <mergeCell ref="R20:AA20"/>
    <mergeCell ref="AB20:AI20"/>
    <mergeCell ref="AJ20:AT20"/>
    <mergeCell ref="E19:I19"/>
    <mergeCell ref="J19:K19"/>
    <mergeCell ref="L19:Q19"/>
    <mergeCell ref="R19:AA19"/>
    <mergeCell ref="AB19:AI19"/>
    <mergeCell ref="AJ19:AT19"/>
    <mergeCell ref="AX19:BG19"/>
    <mergeCell ref="BH19:BQ19"/>
    <mergeCell ref="E18:I18"/>
    <mergeCell ref="J18:K18"/>
    <mergeCell ref="L18:Q18"/>
    <mergeCell ref="R18:AA18"/>
    <mergeCell ref="AB18:AI18"/>
    <mergeCell ref="AJ18:AT18"/>
    <mergeCell ref="E17:I17"/>
    <mergeCell ref="J17:K17"/>
    <mergeCell ref="L17:Q17"/>
    <mergeCell ref="R17:AA17"/>
    <mergeCell ref="AB17:AI17"/>
    <mergeCell ref="AJ17:AT17"/>
    <mergeCell ref="AX17:BG17"/>
    <mergeCell ref="BH17:BQ17"/>
    <mergeCell ref="AX18:BG18"/>
    <mergeCell ref="BH18:BQ18"/>
    <mergeCell ref="BU9:EX9"/>
    <mergeCell ref="A14:B14"/>
    <mergeCell ref="C15:D16"/>
    <mergeCell ref="E15:K16"/>
    <mergeCell ref="L15:AI15"/>
    <mergeCell ref="AJ15:AT16"/>
    <mergeCell ref="AX15:BQ15"/>
    <mergeCell ref="R16:AA16"/>
    <mergeCell ref="AB16:AI16"/>
    <mergeCell ref="AX16:BG16"/>
    <mergeCell ref="BH16:BQ16"/>
    <mergeCell ref="AQ8:BH8"/>
    <mergeCell ref="A9:B9"/>
    <mergeCell ref="C9:I9"/>
    <mergeCell ref="J9:L9"/>
    <mergeCell ref="N9:P9"/>
    <mergeCell ref="R9:T9"/>
    <mergeCell ref="U9:W9"/>
    <mergeCell ref="X9:Z9"/>
    <mergeCell ref="AB9:AD9"/>
    <mergeCell ref="A8:B8"/>
    <mergeCell ref="C8:I8"/>
    <mergeCell ref="J8:L8"/>
    <mergeCell ref="N8:P8"/>
    <mergeCell ref="R8:T8"/>
    <mergeCell ref="AM8:AP8"/>
    <mergeCell ref="AQ6:BH6"/>
    <mergeCell ref="BU6:ER6"/>
    <mergeCell ref="A7:B7"/>
    <mergeCell ref="E7:P7"/>
    <mergeCell ref="AM7:AP7"/>
    <mergeCell ref="AQ7:BH7"/>
    <mergeCell ref="BU7:EM7"/>
    <mergeCell ref="BR2:BT2"/>
    <mergeCell ref="A3:BT3"/>
    <mergeCell ref="BU3:EQ4"/>
    <mergeCell ref="A4:BT4"/>
    <mergeCell ref="A6:B6"/>
    <mergeCell ref="E6:P6"/>
    <mergeCell ref="Q6:S6"/>
    <mergeCell ref="T6:AA6"/>
    <mergeCell ref="AB6:AC6"/>
    <mergeCell ref="AM6:AP6"/>
    <mergeCell ref="AZ2:BB2"/>
    <mergeCell ref="BC2:BE2"/>
    <mergeCell ref="BF2:BH2"/>
    <mergeCell ref="BI2:BK2"/>
    <mergeCell ref="BL2:BN2"/>
    <mergeCell ref="BO2:BQ2"/>
  </mergeCells>
  <phoneticPr fontId="2"/>
  <dataValidations count="2">
    <dataValidation type="list" allowBlank="1" showInputMessage="1" showErrorMessage="1" sqref="AM6:AP8">
      <formula1>$BU$1</formula1>
    </dataValidation>
    <dataValidation type="list" allowBlank="1" showInputMessage="1" showErrorMessage="1" sqref="WWT983055:WWW983057 WMX983055:WNA983057 WDB983055:WDE983057 VTF983055:VTI983057 VJJ983055:VJM983057 UZN983055:UZQ983057 UPR983055:UPU983057 UFV983055:UFY983057 TVZ983055:TWC983057 TMD983055:TMG983057 TCH983055:TCK983057 SSL983055:SSO983057 SIP983055:SIS983057 RYT983055:RYW983057 ROX983055:RPA983057 RFB983055:RFE983057 QVF983055:QVI983057 QLJ983055:QLM983057 QBN983055:QBQ983057 PRR983055:PRU983057 PHV983055:PHY983057 OXZ983055:OYC983057 OOD983055:OOG983057 OEH983055:OEK983057 NUL983055:NUO983057 NKP983055:NKS983057 NAT983055:NAW983057 MQX983055:MRA983057 MHB983055:MHE983057 LXF983055:LXI983057 LNJ983055:LNM983057 LDN983055:LDQ983057 KTR983055:KTU983057 KJV983055:KJY983057 JZZ983055:KAC983057 JQD983055:JQG983057 JGH983055:JGK983057 IWL983055:IWO983057 IMP983055:IMS983057 ICT983055:ICW983057 HSX983055:HTA983057 HJB983055:HJE983057 GZF983055:GZI983057 GPJ983055:GPM983057 GFN983055:GFQ983057 FVR983055:FVU983057 FLV983055:FLY983057 FBZ983055:FCC983057 ESD983055:ESG983057 EIH983055:EIK983057 DYL983055:DYO983057 DOP983055:DOS983057 DET983055:DEW983057 CUX983055:CVA983057 CLB983055:CLE983057 CBF983055:CBI983057 BRJ983055:BRM983057 BHN983055:BHQ983057 AXR983055:AXU983057 ANV983055:ANY983057 ADZ983055:AEC983057 UD983055:UG983057 KH983055:KK983057 AW983055:AZ983057 WWT917519:WWW917521 WMX917519:WNA917521 WDB917519:WDE917521 VTF917519:VTI917521 VJJ917519:VJM917521 UZN917519:UZQ917521 UPR917519:UPU917521 UFV917519:UFY917521 TVZ917519:TWC917521 TMD917519:TMG917521 TCH917519:TCK917521 SSL917519:SSO917521 SIP917519:SIS917521 RYT917519:RYW917521 ROX917519:RPA917521 RFB917519:RFE917521 QVF917519:QVI917521 QLJ917519:QLM917521 QBN917519:QBQ917521 PRR917519:PRU917521 PHV917519:PHY917521 OXZ917519:OYC917521 OOD917519:OOG917521 OEH917519:OEK917521 NUL917519:NUO917521 NKP917519:NKS917521 NAT917519:NAW917521 MQX917519:MRA917521 MHB917519:MHE917521 LXF917519:LXI917521 LNJ917519:LNM917521 LDN917519:LDQ917521 KTR917519:KTU917521 KJV917519:KJY917521 JZZ917519:KAC917521 JQD917519:JQG917521 JGH917519:JGK917521 IWL917519:IWO917521 IMP917519:IMS917521 ICT917519:ICW917521 HSX917519:HTA917521 HJB917519:HJE917521 GZF917519:GZI917521 GPJ917519:GPM917521 GFN917519:GFQ917521 FVR917519:FVU917521 FLV917519:FLY917521 FBZ917519:FCC917521 ESD917519:ESG917521 EIH917519:EIK917521 DYL917519:DYO917521 DOP917519:DOS917521 DET917519:DEW917521 CUX917519:CVA917521 CLB917519:CLE917521 CBF917519:CBI917521 BRJ917519:BRM917521 BHN917519:BHQ917521 AXR917519:AXU917521 ANV917519:ANY917521 ADZ917519:AEC917521 UD917519:UG917521 KH917519:KK917521 AW917519:AZ917521 WWT851983:WWW851985 WMX851983:WNA851985 WDB851983:WDE851985 VTF851983:VTI851985 VJJ851983:VJM851985 UZN851983:UZQ851985 UPR851983:UPU851985 UFV851983:UFY851985 TVZ851983:TWC851985 TMD851983:TMG851985 TCH851983:TCK851985 SSL851983:SSO851985 SIP851983:SIS851985 RYT851983:RYW851985 ROX851983:RPA851985 RFB851983:RFE851985 QVF851983:QVI851985 QLJ851983:QLM851985 QBN851983:QBQ851985 PRR851983:PRU851985 PHV851983:PHY851985 OXZ851983:OYC851985 OOD851983:OOG851985 OEH851983:OEK851985 NUL851983:NUO851985 NKP851983:NKS851985 NAT851983:NAW851985 MQX851983:MRA851985 MHB851983:MHE851985 LXF851983:LXI851985 LNJ851983:LNM851985 LDN851983:LDQ851985 KTR851983:KTU851985 KJV851983:KJY851985 JZZ851983:KAC851985 JQD851983:JQG851985 JGH851983:JGK851985 IWL851983:IWO851985 IMP851983:IMS851985 ICT851983:ICW851985 HSX851983:HTA851985 HJB851983:HJE851985 GZF851983:GZI851985 GPJ851983:GPM851985 GFN851983:GFQ851985 FVR851983:FVU851985 FLV851983:FLY851985 FBZ851983:FCC851985 ESD851983:ESG851985 EIH851983:EIK851985 DYL851983:DYO851985 DOP851983:DOS851985 DET851983:DEW851985 CUX851983:CVA851985 CLB851983:CLE851985 CBF851983:CBI851985 BRJ851983:BRM851985 BHN851983:BHQ851985 AXR851983:AXU851985 ANV851983:ANY851985 ADZ851983:AEC851985 UD851983:UG851985 KH851983:KK851985 AW851983:AZ851985 WWT786447:WWW786449 WMX786447:WNA786449 WDB786447:WDE786449 VTF786447:VTI786449 VJJ786447:VJM786449 UZN786447:UZQ786449 UPR786447:UPU786449 UFV786447:UFY786449 TVZ786447:TWC786449 TMD786447:TMG786449 TCH786447:TCK786449 SSL786447:SSO786449 SIP786447:SIS786449 RYT786447:RYW786449 ROX786447:RPA786449 RFB786447:RFE786449 QVF786447:QVI786449 QLJ786447:QLM786449 QBN786447:QBQ786449 PRR786447:PRU786449 PHV786447:PHY786449 OXZ786447:OYC786449 OOD786447:OOG786449 OEH786447:OEK786449 NUL786447:NUO786449 NKP786447:NKS786449 NAT786447:NAW786449 MQX786447:MRA786449 MHB786447:MHE786449 LXF786447:LXI786449 LNJ786447:LNM786449 LDN786447:LDQ786449 KTR786447:KTU786449 KJV786447:KJY786449 JZZ786447:KAC786449 JQD786447:JQG786449 JGH786447:JGK786449 IWL786447:IWO786449 IMP786447:IMS786449 ICT786447:ICW786449 HSX786447:HTA786449 HJB786447:HJE786449 GZF786447:GZI786449 GPJ786447:GPM786449 GFN786447:GFQ786449 FVR786447:FVU786449 FLV786447:FLY786449 FBZ786447:FCC786449 ESD786447:ESG786449 EIH786447:EIK786449 DYL786447:DYO786449 DOP786447:DOS786449 DET786447:DEW786449 CUX786447:CVA786449 CLB786447:CLE786449 CBF786447:CBI786449 BRJ786447:BRM786449 BHN786447:BHQ786449 AXR786447:AXU786449 ANV786447:ANY786449 ADZ786447:AEC786449 UD786447:UG786449 KH786447:KK786449 AW786447:AZ786449 WWT720911:WWW720913 WMX720911:WNA720913 WDB720911:WDE720913 VTF720911:VTI720913 VJJ720911:VJM720913 UZN720911:UZQ720913 UPR720911:UPU720913 UFV720911:UFY720913 TVZ720911:TWC720913 TMD720911:TMG720913 TCH720911:TCK720913 SSL720911:SSO720913 SIP720911:SIS720913 RYT720911:RYW720913 ROX720911:RPA720913 RFB720911:RFE720913 QVF720911:QVI720913 QLJ720911:QLM720913 QBN720911:QBQ720913 PRR720911:PRU720913 PHV720911:PHY720913 OXZ720911:OYC720913 OOD720911:OOG720913 OEH720911:OEK720913 NUL720911:NUO720913 NKP720911:NKS720913 NAT720911:NAW720913 MQX720911:MRA720913 MHB720911:MHE720913 LXF720911:LXI720913 LNJ720911:LNM720913 LDN720911:LDQ720913 KTR720911:KTU720913 KJV720911:KJY720913 JZZ720911:KAC720913 JQD720911:JQG720913 JGH720911:JGK720913 IWL720911:IWO720913 IMP720911:IMS720913 ICT720911:ICW720913 HSX720911:HTA720913 HJB720911:HJE720913 GZF720911:GZI720913 GPJ720911:GPM720913 GFN720911:GFQ720913 FVR720911:FVU720913 FLV720911:FLY720913 FBZ720911:FCC720913 ESD720911:ESG720913 EIH720911:EIK720913 DYL720911:DYO720913 DOP720911:DOS720913 DET720911:DEW720913 CUX720911:CVA720913 CLB720911:CLE720913 CBF720911:CBI720913 BRJ720911:BRM720913 BHN720911:BHQ720913 AXR720911:AXU720913 ANV720911:ANY720913 ADZ720911:AEC720913 UD720911:UG720913 KH720911:KK720913 AW720911:AZ720913 WWT655375:WWW655377 WMX655375:WNA655377 WDB655375:WDE655377 VTF655375:VTI655377 VJJ655375:VJM655377 UZN655375:UZQ655377 UPR655375:UPU655377 UFV655375:UFY655377 TVZ655375:TWC655377 TMD655375:TMG655377 TCH655375:TCK655377 SSL655375:SSO655377 SIP655375:SIS655377 RYT655375:RYW655377 ROX655375:RPA655377 RFB655375:RFE655377 QVF655375:QVI655377 QLJ655375:QLM655377 QBN655375:QBQ655377 PRR655375:PRU655377 PHV655375:PHY655377 OXZ655375:OYC655377 OOD655375:OOG655377 OEH655375:OEK655377 NUL655375:NUO655377 NKP655375:NKS655377 NAT655375:NAW655377 MQX655375:MRA655377 MHB655375:MHE655377 LXF655375:LXI655377 LNJ655375:LNM655377 LDN655375:LDQ655377 KTR655375:KTU655377 KJV655375:KJY655377 JZZ655375:KAC655377 JQD655375:JQG655377 JGH655375:JGK655377 IWL655375:IWO655377 IMP655375:IMS655377 ICT655375:ICW655377 HSX655375:HTA655377 HJB655375:HJE655377 GZF655375:GZI655377 GPJ655375:GPM655377 GFN655375:GFQ655377 FVR655375:FVU655377 FLV655375:FLY655377 FBZ655375:FCC655377 ESD655375:ESG655377 EIH655375:EIK655377 DYL655375:DYO655377 DOP655375:DOS655377 DET655375:DEW655377 CUX655375:CVA655377 CLB655375:CLE655377 CBF655375:CBI655377 BRJ655375:BRM655377 BHN655375:BHQ655377 AXR655375:AXU655377 ANV655375:ANY655377 ADZ655375:AEC655377 UD655375:UG655377 KH655375:KK655377 AW655375:AZ655377 WWT589839:WWW589841 WMX589839:WNA589841 WDB589839:WDE589841 VTF589839:VTI589841 VJJ589839:VJM589841 UZN589839:UZQ589841 UPR589839:UPU589841 UFV589839:UFY589841 TVZ589839:TWC589841 TMD589839:TMG589841 TCH589839:TCK589841 SSL589839:SSO589841 SIP589839:SIS589841 RYT589839:RYW589841 ROX589839:RPA589841 RFB589839:RFE589841 QVF589839:QVI589841 QLJ589839:QLM589841 QBN589839:QBQ589841 PRR589839:PRU589841 PHV589839:PHY589841 OXZ589839:OYC589841 OOD589839:OOG589841 OEH589839:OEK589841 NUL589839:NUO589841 NKP589839:NKS589841 NAT589839:NAW589841 MQX589839:MRA589841 MHB589839:MHE589841 LXF589839:LXI589841 LNJ589839:LNM589841 LDN589839:LDQ589841 KTR589839:KTU589841 KJV589839:KJY589841 JZZ589839:KAC589841 JQD589839:JQG589841 JGH589839:JGK589841 IWL589839:IWO589841 IMP589839:IMS589841 ICT589839:ICW589841 HSX589839:HTA589841 HJB589839:HJE589841 GZF589839:GZI589841 GPJ589839:GPM589841 GFN589839:GFQ589841 FVR589839:FVU589841 FLV589839:FLY589841 FBZ589839:FCC589841 ESD589839:ESG589841 EIH589839:EIK589841 DYL589839:DYO589841 DOP589839:DOS589841 DET589839:DEW589841 CUX589839:CVA589841 CLB589839:CLE589841 CBF589839:CBI589841 BRJ589839:BRM589841 BHN589839:BHQ589841 AXR589839:AXU589841 ANV589839:ANY589841 ADZ589839:AEC589841 UD589839:UG589841 KH589839:KK589841 AW589839:AZ589841 WWT524303:WWW524305 WMX524303:WNA524305 WDB524303:WDE524305 VTF524303:VTI524305 VJJ524303:VJM524305 UZN524303:UZQ524305 UPR524303:UPU524305 UFV524303:UFY524305 TVZ524303:TWC524305 TMD524303:TMG524305 TCH524303:TCK524305 SSL524303:SSO524305 SIP524303:SIS524305 RYT524303:RYW524305 ROX524303:RPA524305 RFB524303:RFE524305 QVF524303:QVI524305 QLJ524303:QLM524305 QBN524303:QBQ524305 PRR524303:PRU524305 PHV524303:PHY524305 OXZ524303:OYC524305 OOD524303:OOG524305 OEH524303:OEK524305 NUL524303:NUO524305 NKP524303:NKS524305 NAT524303:NAW524305 MQX524303:MRA524305 MHB524303:MHE524305 LXF524303:LXI524305 LNJ524303:LNM524305 LDN524303:LDQ524305 KTR524303:KTU524305 KJV524303:KJY524305 JZZ524303:KAC524305 JQD524303:JQG524305 JGH524303:JGK524305 IWL524303:IWO524305 IMP524303:IMS524305 ICT524303:ICW524305 HSX524303:HTA524305 HJB524303:HJE524305 GZF524303:GZI524305 GPJ524303:GPM524305 GFN524303:GFQ524305 FVR524303:FVU524305 FLV524303:FLY524305 FBZ524303:FCC524305 ESD524303:ESG524305 EIH524303:EIK524305 DYL524303:DYO524305 DOP524303:DOS524305 DET524303:DEW524305 CUX524303:CVA524305 CLB524303:CLE524305 CBF524303:CBI524305 BRJ524303:BRM524305 BHN524303:BHQ524305 AXR524303:AXU524305 ANV524303:ANY524305 ADZ524303:AEC524305 UD524303:UG524305 KH524303:KK524305 AW524303:AZ524305 WWT458767:WWW458769 WMX458767:WNA458769 WDB458767:WDE458769 VTF458767:VTI458769 VJJ458767:VJM458769 UZN458767:UZQ458769 UPR458767:UPU458769 UFV458767:UFY458769 TVZ458767:TWC458769 TMD458767:TMG458769 TCH458767:TCK458769 SSL458767:SSO458769 SIP458767:SIS458769 RYT458767:RYW458769 ROX458767:RPA458769 RFB458767:RFE458769 QVF458767:QVI458769 QLJ458767:QLM458769 QBN458767:QBQ458769 PRR458767:PRU458769 PHV458767:PHY458769 OXZ458767:OYC458769 OOD458767:OOG458769 OEH458767:OEK458769 NUL458767:NUO458769 NKP458767:NKS458769 NAT458767:NAW458769 MQX458767:MRA458769 MHB458767:MHE458769 LXF458767:LXI458769 LNJ458767:LNM458769 LDN458767:LDQ458769 KTR458767:KTU458769 KJV458767:KJY458769 JZZ458767:KAC458769 JQD458767:JQG458769 JGH458767:JGK458769 IWL458767:IWO458769 IMP458767:IMS458769 ICT458767:ICW458769 HSX458767:HTA458769 HJB458767:HJE458769 GZF458767:GZI458769 GPJ458767:GPM458769 GFN458767:GFQ458769 FVR458767:FVU458769 FLV458767:FLY458769 FBZ458767:FCC458769 ESD458767:ESG458769 EIH458767:EIK458769 DYL458767:DYO458769 DOP458767:DOS458769 DET458767:DEW458769 CUX458767:CVA458769 CLB458767:CLE458769 CBF458767:CBI458769 BRJ458767:BRM458769 BHN458767:BHQ458769 AXR458767:AXU458769 ANV458767:ANY458769 ADZ458767:AEC458769 UD458767:UG458769 KH458767:KK458769 AW458767:AZ458769 WWT393231:WWW393233 WMX393231:WNA393233 WDB393231:WDE393233 VTF393231:VTI393233 VJJ393231:VJM393233 UZN393231:UZQ393233 UPR393231:UPU393233 UFV393231:UFY393233 TVZ393231:TWC393233 TMD393231:TMG393233 TCH393231:TCK393233 SSL393231:SSO393233 SIP393231:SIS393233 RYT393231:RYW393233 ROX393231:RPA393233 RFB393231:RFE393233 QVF393231:QVI393233 QLJ393231:QLM393233 QBN393231:QBQ393233 PRR393231:PRU393233 PHV393231:PHY393233 OXZ393231:OYC393233 OOD393231:OOG393233 OEH393231:OEK393233 NUL393231:NUO393233 NKP393231:NKS393233 NAT393231:NAW393233 MQX393231:MRA393233 MHB393231:MHE393233 LXF393231:LXI393233 LNJ393231:LNM393233 LDN393231:LDQ393233 KTR393231:KTU393233 KJV393231:KJY393233 JZZ393231:KAC393233 JQD393231:JQG393233 JGH393231:JGK393233 IWL393231:IWO393233 IMP393231:IMS393233 ICT393231:ICW393233 HSX393231:HTA393233 HJB393231:HJE393233 GZF393231:GZI393233 GPJ393231:GPM393233 GFN393231:GFQ393233 FVR393231:FVU393233 FLV393231:FLY393233 FBZ393231:FCC393233 ESD393231:ESG393233 EIH393231:EIK393233 DYL393231:DYO393233 DOP393231:DOS393233 DET393231:DEW393233 CUX393231:CVA393233 CLB393231:CLE393233 CBF393231:CBI393233 BRJ393231:BRM393233 BHN393231:BHQ393233 AXR393231:AXU393233 ANV393231:ANY393233 ADZ393231:AEC393233 UD393231:UG393233 KH393231:KK393233 AW393231:AZ393233 WWT327695:WWW327697 WMX327695:WNA327697 WDB327695:WDE327697 VTF327695:VTI327697 VJJ327695:VJM327697 UZN327695:UZQ327697 UPR327695:UPU327697 UFV327695:UFY327697 TVZ327695:TWC327697 TMD327695:TMG327697 TCH327695:TCK327697 SSL327695:SSO327697 SIP327695:SIS327697 RYT327695:RYW327697 ROX327695:RPA327697 RFB327695:RFE327697 QVF327695:QVI327697 QLJ327695:QLM327697 QBN327695:QBQ327697 PRR327695:PRU327697 PHV327695:PHY327697 OXZ327695:OYC327697 OOD327695:OOG327697 OEH327695:OEK327697 NUL327695:NUO327697 NKP327695:NKS327697 NAT327695:NAW327697 MQX327695:MRA327697 MHB327695:MHE327697 LXF327695:LXI327697 LNJ327695:LNM327697 LDN327695:LDQ327697 KTR327695:KTU327697 KJV327695:KJY327697 JZZ327695:KAC327697 JQD327695:JQG327697 JGH327695:JGK327697 IWL327695:IWO327697 IMP327695:IMS327697 ICT327695:ICW327697 HSX327695:HTA327697 HJB327695:HJE327697 GZF327695:GZI327697 GPJ327695:GPM327697 GFN327695:GFQ327697 FVR327695:FVU327697 FLV327695:FLY327697 FBZ327695:FCC327697 ESD327695:ESG327697 EIH327695:EIK327697 DYL327695:DYO327697 DOP327695:DOS327697 DET327695:DEW327697 CUX327695:CVA327697 CLB327695:CLE327697 CBF327695:CBI327697 BRJ327695:BRM327697 BHN327695:BHQ327697 AXR327695:AXU327697 ANV327695:ANY327697 ADZ327695:AEC327697 UD327695:UG327697 KH327695:KK327697 AW327695:AZ327697 WWT262159:WWW262161 WMX262159:WNA262161 WDB262159:WDE262161 VTF262159:VTI262161 VJJ262159:VJM262161 UZN262159:UZQ262161 UPR262159:UPU262161 UFV262159:UFY262161 TVZ262159:TWC262161 TMD262159:TMG262161 TCH262159:TCK262161 SSL262159:SSO262161 SIP262159:SIS262161 RYT262159:RYW262161 ROX262159:RPA262161 RFB262159:RFE262161 QVF262159:QVI262161 QLJ262159:QLM262161 QBN262159:QBQ262161 PRR262159:PRU262161 PHV262159:PHY262161 OXZ262159:OYC262161 OOD262159:OOG262161 OEH262159:OEK262161 NUL262159:NUO262161 NKP262159:NKS262161 NAT262159:NAW262161 MQX262159:MRA262161 MHB262159:MHE262161 LXF262159:LXI262161 LNJ262159:LNM262161 LDN262159:LDQ262161 KTR262159:KTU262161 KJV262159:KJY262161 JZZ262159:KAC262161 JQD262159:JQG262161 JGH262159:JGK262161 IWL262159:IWO262161 IMP262159:IMS262161 ICT262159:ICW262161 HSX262159:HTA262161 HJB262159:HJE262161 GZF262159:GZI262161 GPJ262159:GPM262161 GFN262159:GFQ262161 FVR262159:FVU262161 FLV262159:FLY262161 FBZ262159:FCC262161 ESD262159:ESG262161 EIH262159:EIK262161 DYL262159:DYO262161 DOP262159:DOS262161 DET262159:DEW262161 CUX262159:CVA262161 CLB262159:CLE262161 CBF262159:CBI262161 BRJ262159:BRM262161 BHN262159:BHQ262161 AXR262159:AXU262161 ANV262159:ANY262161 ADZ262159:AEC262161 UD262159:UG262161 KH262159:KK262161 AW262159:AZ262161 WWT196623:WWW196625 WMX196623:WNA196625 WDB196623:WDE196625 VTF196623:VTI196625 VJJ196623:VJM196625 UZN196623:UZQ196625 UPR196623:UPU196625 UFV196623:UFY196625 TVZ196623:TWC196625 TMD196623:TMG196625 TCH196623:TCK196625 SSL196623:SSO196625 SIP196623:SIS196625 RYT196623:RYW196625 ROX196623:RPA196625 RFB196623:RFE196625 QVF196623:QVI196625 QLJ196623:QLM196625 QBN196623:QBQ196625 PRR196623:PRU196625 PHV196623:PHY196625 OXZ196623:OYC196625 OOD196623:OOG196625 OEH196623:OEK196625 NUL196623:NUO196625 NKP196623:NKS196625 NAT196623:NAW196625 MQX196623:MRA196625 MHB196623:MHE196625 LXF196623:LXI196625 LNJ196623:LNM196625 LDN196623:LDQ196625 KTR196623:KTU196625 KJV196623:KJY196625 JZZ196623:KAC196625 JQD196623:JQG196625 JGH196623:JGK196625 IWL196623:IWO196625 IMP196623:IMS196625 ICT196623:ICW196625 HSX196623:HTA196625 HJB196623:HJE196625 GZF196623:GZI196625 GPJ196623:GPM196625 GFN196623:GFQ196625 FVR196623:FVU196625 FLV196623:FLY196625 FBZ196623:FCC196625 ESD196623:ESG196625 EIH196623:EIK196625 DYL196623:DYO196625 DOP196623:DOS196625 DET196623:DEW196625 CUX196623:CVA196625 CLB196623:CLE196625 CBF196623:CBI196625 BRJ196623:BRM196625 BHN196623:BHQ196625 AXR196623:AXU196625 ANV196623:ANY196625 ADZ196623:AEC196625 UD196623:UG196625 KH196623:KK196625 AW196623:AZ196625 WWT131087:WWW131089 WMX131087:WNA131089 WDB131087:WDE131089 VTF131087:VTI131089 VJJ131087:VJM131089 UZN131087:UZQ131089 UPR131087:UPU131089 UFV131087:UFY131089 TVZ131087:TWC131089 TMD131087:TMG131089 TCH131087:TCK131089 SSL131087:SSO131089 SIP131087:SIS131089 RYT131087:RYW131089 ROX131087:RPA131089 RFB131087:RFE131089 QVF131087:QVI131089 QLJ131087:QLM131089 QBN131087:QBQ131089 PRR131087:PRU131089 PHV131087:PHY131089 OXZ131087:OYC131089 OOD131087:OOG131089 OEH131087:OEK131089 NUL131087:NUO131089 NKP131087:NKS131089 NAT131087:NAW131089 MQX131087:MRA131089 MHB131087:MHE131089 LXF131087:LXI131089 LNJ131087:LNM131089 LDN131087:LDQ131089 KTR131087:KTU131089 KJV131087:KJY131089 JZZ131087:KAC131089 JQD131087:JQG131089 JGH131087:JGK131089 IWL131087:IWO131089 IMP131087:IMS131089 ICT131087:ICW131089 HSX131087:HTA131089 HJB131087:HJE131089 GZF131087:GZI131089 GPJ131087:GPM131089 GFN131087:GFQ131089 FVR131087:FVU131089 FLV131087:FLY131089 FBZ131087:FCC131089 ESD131087:ESG131089 EIH131087:EIK131089 DYL131087:DYO131089 DOP131087:DOS131089 DET131087:DEW131089 CUX131087:CVA131089 CLB131087:CLE131089 CBF131087:CBI131089 BRJ131087:BRM131089 BHN131087:BHQ131089 AXR131087:AXU131089 ANV131087:ANY131089 ADZ131087:AEC131089 UD131087:UG131089 KH131087:KK131089 AW131087:AZ131089 WWT65551:WWW65553 WMX65551:WNA65553 WDB65551:WDE65553 VTF65551:VTI65553 VJJ65551:VJM65553 UZN65551:UZQ65553 UPR65551:UPU65553 UFV65551:UFY65553 TVZ65551:TWC65553 TMD65551:TMG65553 TCH65551:TCK65553 SSL65551:SSO65553 SIP65551:SIS65553 RYT65551:RYW65553 ROX65551:RPA65553 RFB65551:RFE65553 QVF65551:QVI65553 QLJ65551:QLM65553 QBN65551:QBQ65553 PRR65551:PRU65553 PHV65551:PHY65553 OXZ65551:OYC65553 OOD65551:OOG65553 OEH65551:OEK65553 NUL65551:NUO65553 NKP65551:NKS65553 NAT65551:NAW65553 MQX65551:MRA65553 MHB65551:MHE65553 LXF65551:LXI65553 LNJ65551:LNM65553 LDN65551:LDQ65553 KTR65551:KTU65553 KJV65551:KJY65553 JZZ65551:KAC65553 JQD65551:JQG65553 JGH65551:JGK65553 IWL65551:IWO65553 IMP65551:IMS65553 ICT65551:ICW65553 HSX65551:HTA65553 HJB65551:HJE65553 GZF65551:GZI65553 GPJ65551:GPM65553 GFN65551:GFQ65553 FVR65551:FVU65553 FLV65551:FLY65553 FBZ65551:FCC65553 ESD65551:ESG65553 EIH65551:EIK65553 DYL65551:DYO65553 DOP65551:DOS65553 DET65551:DEW65553 CUX65551:CVA65553 CLB65551:CLE65553 CBF65551:CBI65553 BRJ65551:BRM65553 BHN65551:BHQ65553 AXR65551:AXU65553 ANV65551:ANY65553 ADZ65551:AEC65553 UD65551:UG65553 KH65551:KK65553 AW65551:AZ65553 WWT6:WWW8 WMX6:WNA8 WDB6:WDE8 VTF6:VTI8 VJJ6:VJM8 UZN6:UZQ8 UPR6:UPU8 UFV6:UFY8 TVZ6:TWC8 TMD6:TMG8 TCH6:TCK8 SSL6:SSO8 SIP6:SIS8 RYT6:RYW8 ROX6:RPA8 RFB6:RFE8 QVF6:QVI8 QLJ6:QLM8 QBN6:QBQ8 PRR6:PRU8 PHV6:PHY8 OXZ6:OYC8 OOD6:OOG8 OEH6:OEK8 NUL6:NUO8 NKP6:NKS8 NAT6:NAW8 MQX6:MRA8 MHB6:MHE8 LXF6:LXI8 LNJ6:LNM8 LDN6:LDQ8 KTR6:KTU8 KJV6:KJY8 JZZ6:KAC8 JQD6:JQG8 JGH6:JGK8 IWL6:IWO8 IMP6:IMS8 ICT6:ICW8 HSX6:HTA8 HJB6:HJE8 GZF6:GZI8 GPJ6:GPM8 GFN6:GFQ8 FVR6:FVU8 FLV6:FLY8 FBZ6:FCC8 ESD6:ESG8 EIH6:EIK8 DYL6:DYO8 DOP6:DOS8 DET6:DEW8 CUX6:CVA8 CLB6:CLE8 CBF6:CBI8 BRJ6:BRM8 BHN6:BHQ8 AXR6:AXU8 ANV6:ANY8 ADZ6:AEC8 UD6:UG8 KH6:KK8 C65556:F65558 WVD983060:WVG983062 WLH983060:WLK983062 WBL983060:WBO983062 VRP983060:VRS983062 VHT983060:VHW983062 UXX983060:UYA983062 UOB983060:UOE983062 UEF983060:UEI983062 TUJ983060:TUM983062 TKN983060:TKQ983062 TAR983060:TAU983062 SQV983060:SQY983062 SGZ983060:SHC983062 RXD983060:RXG983062 RNH983060:RNK983062 RDL983060:RDO983062 QTP983060:QTS983062 QJT983060:QJW983062 PZX983060:QAA983062 PQB983060:PQE983062 PGF983060:PGI983062 OWJ983060:OWM983062 OMN983060:OMQ983062 OCR983060:OCU983062 NSV983060:NSY983062 NIZ983060:NJC983062 MZD983060:MZG983062 MPH983060:MPK983062 MFL983060:MFO983062 LVP983060:LVS983062 LLT983060:LLW983062 LBX983060:LCA983062 KSB983060:KSE983062 KIF983060:KII983062 JYJ983060:JYM983062 JON983060:JOQ983062 JER983060:JEU983062 IUV983060:IUY983062 IKZ983060:ILC983062 IBD983060:IBG983062 HRH983060:HRK983062 HHL983060:HHO983062 GXP983060:GXS983062 GNT983060:GNW983062 GDX983060:GEA983062 FUB983060:FUE983062 FKF983060:FKI983062 FAJ983060:FAM983062 EQN983060:EQQ983062 EGR983060:EGU983062 DWV983060:DWY983062 DMZ983060:DNC983062 DDD983060:DDG983062 CTH983060:CTK983062 CJL983060:CJO983062 BZP983060:BZS983062 BPT983060:BPW983062 BFX983060:BGA983062 AWB983060:AWE983062 AMF983060:AMI983062 ACJ983060:ACM983062 SN983060:SQ983062 IR983060:IU983062 C983060:F983062 WVD917524:WVG917526 WLH917524:WLK917526 WBL917524:WBO917526 VRP917524:VRS917526 VHT917524:VHW917526 UXX917524:UYA917526 UOB917524:UOE917526 UEF917524:UEI917526 TUJ917524:TUM917526 TKN917524:TKQ917526 TAR917524:TAU917526 SQV917524:SQY917526 SGZ917524:SHC917526 RXD917524:RXG917526 RNH917524:RNK917526 RDL917524:RDO917526 QTP917524:QTS917526 QJT917524:QJW917526 PZX917524:QAA917526 PQB917524:PQE917526 PGF917524:PGI917526 OWJ917524:OWM917526 OMN917524:OMQ917526 OCR917524:OCU917526 NSV917524:NSY917526 NIZ917524:NJC917526 MZD917524:MZG917526 MPH917524:MPK917526 MFL917524:MFO917526 LVP917524:LVS917526 LLT917524:LLW917526 LBX917524:LCA917526 KSB917524:KSE917526 KIF917524:KII917526 JYJ917524:JYM917526 JON917524:JOQ917526 JER917524:JEU917526 IUV917524:IUY917526 IKZ917524:ILC917526 IBD917524:IBG917526 HRH917524:HRK917526 HHL917524:HHO917526 GXP917524:GXS917526 GNT917524:GNW917526 GDX917524:GEA917526 FUB917524:FUE917526 FKF917524:FKI917526 FAJ917524:FAM917526 EQN917524:EQQ917526 EGR917524:EGU917526 DWV917524:DWY917526 DMZ917524:DNC917526 DDD917524:DDG917526 CTH917524:CTK917526 CJL917524:CJO917526 BZP917524:BZS917526 BPT917524:BPW917526 BFX917524:BGA917526 AWB917524:AWE917526 AMF917524:AMI917526 ACJ917524:ACM917526 SN917524:SQ917526 IR917524:IU917526 C917524:F917526 WVD851988:WVG851990 WLH851988:WLK851990 WBL851988:WBO851990 VRP851988:VRS851990 VHT851988:VHW851990 UXX851988:UYA851990 UOB851988:UOE851990 UEF851988:UEI851990 TUJ851988:TUM851990 TKN851988:TKQ851990 TAR851988:TAU851990 SQV851988:SQY851990 SGZ851988:SHC851990 RXD851988:RXG851990 RNH851988:RNK851990 RDL851988:RDO851990 QTP851988:QTS851990 QJT851988:QJW851990 PZX851988:QAA851990 PQB851988:PQE851990 PGF851988:PGI851990 OWJ851988:OWM851990 OMN851988:OMQ851990 OCR851988:OCU851990 NSV851988:NSY851990 NIZ851988:NJC851990 MZD851988:MZG851990 MPH851988:MPK851990 MFL851988:MFO851990 LVP851988:LVS851990 LLT851988:LLW851990 LBX851988:LCA851990 KSB851988:KSE851990 KIF851988:KII851990 JYJ851988:JYM851990 JON851988:JOQ851990 JER851988:JEU851990 IUV851988:IUY851990 IKZ851988:ILC851990 IBD851988:IBG851990 HRH851988:HRK851990 HHL851988:HHO851990 GXP851988:GXS851990 GNT851988:GNW851990 GDX851988:GEA851990 FUB851988:FUE851990 FKF851988:FKI851990 FAJ851988:FAM851990 EQN851988:EQQ851990 EGR851988:EGU851990 DWV851988:DWY851990 DMZ851988:DNC851990 DDD851988:DDG851990 CTH851988:CTK851990 CJL851988:CJO851990 BZP851988:BZS851990 BPT851988:BPW851990 BFX851988:BGA851990 AWB851988:AWE851990 AMF851988:AMI851990 ACJ851988:ACM851990 SN851988:SQ851990 IR851988:IU851990 C851988:F851990 WVD786452:WVG786454 WLH786452:WLK786454 WBL786452:WBO786454 VRP786452:VRS786454 VHT786452:VHW786454 UXX786452:UYA786454 UOB786452:UOE786454 UEF786452:UEI786454 TUJ786452:TUM786454 TKN786452:TKQ786454 TAR786452:TAU786454 SQV786452:SQY786454 SGZ786452:SHC786454 RXD786452:RXG786454 RNH786452:RNK786454 RDL786452:RDO786454 QTP786452:QTS786454 QJT786452:QJW786454 PZX786452:QAA786454 PQB786452:PQE786454 PGF786452:PGI786454 OWJ786452:OWM786454 OMN786452:OMQ786454 OCR786452:OCU786454 NSV786452:NSY786454 NIZ786452:NJC786454 MZD786452:MZG786454 MPH786452:MPK786454 MFL786452:MFO786454 LVP786452:LVS786454 LLT786452:LLW786454 LBX786452:LCA786454 KSB786452:KSE786454 KIF786452:KII786454 JYJ786452:JYM786454 JON786452:JOQ786454 JER786452:JEU786454 IUV786452:IUY786454 IKZ786452:ILC786454 IBD786452:IBG786454 HRH786452:HRK786454 HHL786452:HHO786454 GXP786452:GXS786454 GNT786452:GNW786454 GDX786452:GEA786454 FUB786452:FUE786454 FKF786452:FKI786454 FAJ786452:FAM786454 EQN786452:EQQ786454 EGR786452:EGU786454 DWV786452:DWY786454 DMZ786452:DNC786454 DDD786452:DDG786454 CTH786452:CTK786454 CJL786452:CJO786454 BZP786452:BZS786454 BPT786452:BPW786454 BFX786452:BGA786454 AWB786452:AWE786454 AMF786452:AMI786454 ACJ786452:ACM786454 SN786452:SQ786454 IR786452:IU786454 C786452:F786454 WVD720916:WVG720918 WLH720916:WLK720918 WBL720916:WBO720918 VRP720916:VRS720918 VHT720916:VHW720918 UXX720916:UYA720918 UOB720916:UOE720918 UEF720916:UEI720918 TUJ720916:TUM720918 TKN720916:TKQ720918 TAR720916:TAU720918 SQV720916:SQY720918 SGZ720916:SHC720918 RXD720916:RXG720918 RNH720916:RNK720918 RDL720916:RDO720918 QTP720916:QTS720918 QJT720916:QJW720918 PZX720916:QAA720918 PQB720916:PQE720918 PGF720916:PGI720918 OWJ720916:OWM720918 OMN720916:OMQ720918 OCR720916:OCU720918 NSV720916:NSY720918 NIZ720916:NJC720918 MZD720916:MZG720918 MPH720916:MPK720918 MFL720916:MFO720918 LVP720916:LVS720918 LLT720916:LLW720918 LBX720916:LCA720918 KSB720916:KSE720918 KIF720916:KII720918 JYJ720916:JYM720918 JON720916:JOQ720918 JER720916:JEU720918 IUV720916:IUY720918 IKZ720916:ILC720918 IBD720916:IBG720918 HRH720916:HRK720918 HHL720916:HHO720918 GXP720916:GXS720918 GNT720916:GNW720918 GDX720916:GEA720918 FUB720916:FUE720918 FKF720916:FKI720918 FAJ720916:FAM720918 EQN720916:EQQ720918 EGR720916:EGU720918 DWV720916:DWY720918 DMZ720916:DNC720918 DDD720916:DDG720918 CTH720916:CTK720918 CJL720916:CJO720918 BZP720916:BZS720918 BPT720916:BPW720918 BFX720916:BGA720918 AWB720916:AWE720918 AMF720916:AMI720918 ACJ720916:ACM720918 SN720916:SQ720918 IR720916:IU720918 C720916:F720918 WVD655380:WVG655382 WLH655380:WLK655382 WBL655380:WBO655382 VRP655380:VRS655382 VHT655380:VHW655382 UXX655380:UYA655382 UOB655380:UOE655382 UEF655380:UEI655382 TUJ655380:TUM655382 TKN655380:TKQ655382 TAR655380:TAU655382 SQV655380:SQY655382 SGZ655380:SHC655382 RXD655380:RXG655382 RNH655380:RNK655382 RDL655380:RDO655382 QTP655380:QTS655382 QJT655380:QJW655382 PZX655380:QAA655382 PQB655380:PQE655382 PGF655380:PGI655382 OWJ655380:OWM655382 OMN655380:OMQ655382 OCR655380:OCU655382 NSV655380:NSY655382 NIZ655380:NJC655382 MZD655380:MZG655382 MPH655380:MPK655382 MFL655380:MFO655382 LVP655380:LVS655382 LLT655380:LLW655382 LBX655380:LCA655382 KSB655380:KSE655382 KIF655380:KII655382 JYJ655380:JYM655382 JON655380:JOQ655382 JER655380:JEU655382 IUV655380:IUY655382 IKZ655380:ILC655382 IBD655380:IBG655382 HRH655380:HRK655382 HHL655380:HHO655382 GXP655380:GXS655382 GNT655380:GNW655382 GDX655380:GEA655382 FUB655380:FUE655382 FKF655380:FKI655382 FAJ655380:FAM655382 EQN655380:EQQ655382 EGR655380:EGU655382 DWV655380:DWY655382 DMZ655380:DNC655382 DDD655380:DDG655382 CTH655380:CTK655382 CJL655380:CJO655382 BZP655380:BZS655382 BPT655380:BPW655382 BFX655380:BGA655382 AWB655380:AWE655382 AMF655380:AMI655382 ACJ655380:ACM655382 SN655380:SQ655382 IR655380:IU655382 C655380:F655382 WVD589844:WVG589846 WLH589844:WLK589846 WBL589844:WBO589846 VRP589844:VRS589846 VHT589844:VHW589846 UXX589844:UYA589846 UOB589844:UOE589846 UEF589844:UEI589846 TUJ589844:TUM589846 TKN589844:TKQ589846 TAR589844:TAU589846 SQV589844:SQY589846 SGZ589844:SHC589846 RXD589844:RXG589846 RNH589844:RNK589846 RDL589844:RDO589846 QTP589844:QTS589846 QJT589844:QJW589846 PZX589844:QAA589846 PQB589844:PQE589846 PGF589844:PGI589846 OWJ589844:OWM589846 OMN589844:OMQ589846 OCR589844:OCU589846 NSV589844:NSY589846 NIZ589844:NJC589846 MZD589844:MZG589846 MPH589844:MPK589846 MFL589844:MFO589846 LVP589844:LVS589846 LLT589844:LLW589846 LBX589844:LCA589846 KSB589844:KSE589846 KIF589844:KII589846 JYJ589844:JYM589846 JON589844:JOQ589846 JER589844:JEU589846 IUV589844:IUY589846 IKZ589844:ILC589846 IBD589844:IBG589846 HRH589844:HRK589846 HHL589844:HHO589846 GXP589844:GXS589846 GNT589844:GNW589846 GDX589844:GEA589846 FUB589844:FUE589846 FKF589844:FKI589846 FAJ589844:FAM589846 EQN589844:EQQ589846 EGR589844:EGU589846 DWV589844:DWY589846 DMZ589844:DNC589846 DDD589844:DDG589846 CTH589844:CTK589846 CJL589844:CJO589846 BZP589844:BZS589846 BPT589844:BPW589846 BFX589844:BGA589846 AWB589844:AWE589846 AMF589844:AMI589846 ACJ589844:ACM589846 SN589844:SQ589846 IR589844:IU589846 C589844:F589846 WVD524308:WVG524310 WLH524308:WLK524310 WBL524308:WBO524310 VRP524308:VRS524310 VHT524308:VHW524310 UXX524308:UYA524310 UOB524308:UOE524310 UEF524308:UEI524310 TUJ524308:TUM524310 TKN524308:TKQ524310 TAR524308:TAU524310 SQV524308:SQY524310 SGZ524308:SHC524310 RXD524308:RXG524310 RNH524308:RNK524310 RDL524308:RDO524310 QTP524308:QTS524310 QJT524308:QJW524310 PZX524308:QAA524310 PQB524308:PQE524310 PGF524308:PGI524310 OWJ524308:OWM524310 OMN524308:OMQ524310 OCR524308:OCU524310 NSV524308:NSY524310 NIZ524308:NJC524310 MZD524308:MZG524310 MPH524308:MPK524310 MFL524308:MFO524310 LVP524308:LVS524310 LLT524308:LLW524310 LBX524308:LCA524310 KSB524308:KSE524310 KIF524308:KII524310 JYJ524308:JYM524310 JON524308:JOQ524310 JER524308:JEU524310 IUV524308:IUY524310 IKZ524308:ILC524310 IBD524308:IBG524310 HRH524308:HRK524310 HHL524308:HHO524310 GXP524308:GXS524310 GNT524308:GNW524310 GDX524308:GEA524310 FUB524308:FUE524310 FKF524308:FKI524310 FAJ524308:FAM524310 EQN524308:EQQ524310 EGR524308:EGU524310 DWV524308:DWY524310 DMZ524308:DNC524310 DDD524308:DDG524310 CTH524308:CTK524310 CJL524308:CJO524310 BZP524308:BZS524310 BPT524308:BPW524310 BFX524308:BGA524310 AWB524308:AWE524310 AMF524308:AMI524310 ACJ524308:ACM524310 SN524308:SQ524310 IR524308:IU524310 C524308:F524310 WVD458772:WVG458774 WLH458772:WLK458774 WBL458772:WBO458774 VRP458772:VRS458774 VHT458772:VHW458774 UXX458772:UYA458774 UOB458772:UOE458774 UEF458772:UEI458774 TUJ458772:TUM458774 TKN458772:TKQ458774 TAR458772:TAU458774 SQV458772:SQY458774 SGZ458772:SHC458774 RXD458772:RXG458774 RNH458772:RNK458774 RDL458772:RDO458774 QTP458772:QTS458774 QJT458772:QJW458774 PZX458772:QAA458774 PQB458772:PQE458774 PGF458772:PGI458774 OWJ458772:OWM458774 OMN458772:OMQ458774 OCR458772:OCU458774 NSV458772:NSY458774 NIZ458772:NJC458774 MZD458772:MZG458774 MPH458772:MPK458774 MFL458772:MFO458774 LVP458772:LVS458774 LLT458772:LLW458774 LBX458772:LCA458774 KSB458772:KSE458774 KIF458772:KII458774 JYJ458772:JYM458774 JON458772:JOQ458774 JER458772:JEU458774 IUV458772:IUY458774 IKZ458772:ILC458774 IBD458772:IBG458774 HRH458772:HRK458774 HHL458772:HHO458774 GXP458772:GXS458774 GNT458772:GNW458774 GDX458772:GEA458774 FUB458772:FUE458774 FKF458772:FKI458774 FAJ458772:FAM458774 EQN458772:EQQ458774 EGR458772:EGU458774 DWV458772:DWY458774 DMZ458772:DNC458774 DDD458772:DDG458774 CTH458772:CTK458774 CJL458772:CJO458774 BZP458772:BZS458774 BPT458772:BPW458774 BFX458772:BGA458774 AWB458772:AWE458774 AMF458772:AMI458774 ACJ458772:ACM458774 SN458772:SQ458774 IR458772:IU458774 C458772:F458774 WVD393236:WVG393238 WLH393236:WLK393238 WBL393236:WBO393238 VRP393236:VRS393238 VHT393236:VHW393238 UXX393236:UYA393238 UOB393236:UOE393238 UEF393236:UEI393238 TUJ393236:TUM393238 TKN393236:TKQ393238 TAR393236:TAU393238 SQV393236:SQY393238 SGZ393236:SHC393238 RXD393236:RXG393238 RNH393236:RNK393238 RDL393236:RDO393238 QTP393236:QTS393238 QJT393236:QJW393238 PZX393236:QAA393238 PQB393236:PQE393238 PGF393236:PGI393238 OWJ393236:OWM393238 OMN393236:OMQ393238 OCR393236:OCU393238 NSV393236:NSY393238 NIZ393236:NJC393238 MZD393236:MZG393238 MPH393236:MPK393238 MFL393236:MFO393238 LVP393236:LVS393238 LLT393236:LLW393238 LBX393236:LCA393238 KSB393236:KSE393238 KIF393236:KII393238 JYJ393236:JYM393238 JON393236:JOQ393238 JER393236:JEU393238 IUV393236:IUY393238 IKZ393236:ILC393238 IBD393236:IBG393238 HRH393236:HRK393238 HHL393236:HHO393238 GXP393236:GXS393238 GNT393236:GNW393238 GDX393236:GEA393238 FUB393236:FUE393238 FKF393236:FKI393238 FAJ393236:FAM393238 EQN393236:EQQ393238 EGR393236:EGU393238 DWV393236:DWY393238 DMZ393236:DNC393238 DDD393236:DDG393238 CTH393236:CTK393238 CJL393236:CJO393238 BZP393236:BZS393238 BPT393236:BPW393238 BFX393236:BGA393238 AWB393236:AWE393238 AMF393236:AMI393238 ACJ393236:ACM393238 SN393236:SQ393238 IR393236:IU393238 C393236:F393238 WVD327700:WVG327702 WLH327700:WLK327702 WBL327700:WBO327702 VRP327700:VRS327702 VHT327700:VHW327702 UXX327700:UYA327702 UOB327700:UOE327702 UEF327700:UEI327702 TUJ327700:TUM327702 TKN327700:TKQ327702 TAR327700:TAU327702 SQV327700:SQY327702 SGZ327700:SHC327702 RXD327700:RXG327702 RNH327700:RNK327702 RDL327700:RDO327702 QTP327700:QTS327702 QJT327700:QJW327702 PZX327700:QAA327702 PQB327700:PQE327702 PGF327700:PGI327702 OWJ327700:OWM327702 OMN327700:OMQ327702 OCR327700:OCU327702 NSV327700:NSY327702 NIZ327700:NJC327702 MZD327700:MZG327702 MPH327700:MPK327702 MFL327700:MFO327702 LVP327700:LVS327702 LLT327700:LLW327702 LBX327700:LCA327702 KSB327700:KSE327702 KIF327700:KII327702 JYJ327700:JYM327702 JON327700:JOQ327702 JER327700:JEU327702 IUV327700:IUY327702 IKZ327700:ILC327702 IBD327700:IBG327702 HRH327700:HRK327702 HHL327700:HHO327702 GXP327700:GXS327702 GNT327700:GNW327702 GDX327700:GEA327702 FUB327700:FUE327702 FKF327700:FKI327702 FAJ327700:FAM327702 EQN327700:EQQ327702 EGR327700:EGU327702 DWV327700:DWY327702 DMZ327700:DNC327702 DDD327700:DDG327702 CTH327700:CTK327702 CJL327700:CJO327702 BZP327700:BZS327702 BPT327700:BPW327702 BFX327700:BGA327702 AWB327700:AWE327702 AMF327700:AMI327702 ACJ327700:ACM327702 SN327700:SQ327702 IR327700:IU327702 C327700:F327702 WVD262164:WVG262166 WLH262164:WLK262166 WBL262164:WBO262166 VRP262164:VRS262166 VHT262164:VHW262166 UXX262164:UYA262166 UOB262164:UOE262166 UEF262164:UEI262166 TUJ262164:TUM262166 TKN262164:TKQ262166 TAR262164:TAU262166 SQV262164:SQY262166 SGZ262164:SHC262166 RXD262164:RXG262166 RNH262164:RNK262166 RDL262164:RDO262166 QTP262164:QTS262166 QJT262164:QJW262166 PZX262164:QAA262166 PQB262164:PQE262166 PGF262164:PGI262166 OWJ262164:OWM262166 OMN262164:OMQ262166 OCR262164:OCU262166 NSV262164:NSY262166 NIZ262164:NJC262166 MZD262164:MZG262166 MPH262164:MPK262166 MFL262164:MFO262166 LVP262164:LVS262166 LLT262164:LLW262166 LBX262164:LCA262166 KSB262164:KSE262166 KIF262164:KII262166 JYJ262164:JYM262166 JON262164:JOQ262166 JER262164:JEU262166 IUV262164:IUY262166 IKZ262164:ILC262166 IBD262164:IBG262166 HRH262164:HRK262166 HHL262164:HHO262166 GXP262164:GXS262166 GNT262164:GNW262166 GDX262164:GEA262166 FUB262164:FUE262166 FKF262164:FKI262166 FAJ262164:FAM262166 EQN262164:EQQ262166 EGR262164:EGU262166 DWV262164:DWY262166 DMZ262164:DNC262166 DDD262164:DDG262166 CTH262164:CTK262166 CJL262164:CJO262166 BZP262164:BZS262166 BPT262164:BPW262166 BFX262164:BGA262166 AWB262164:AWE262166 AMF262164:AMI262166 ACJ262164:ACM262166 SN262164:SQ262166 IR262164:IU262166 C262164:F262166 WVD196628:WVG196630 WLH196628:WLK196630 WBL196628:WBO196630 VRP196628:VRS196630 VHT196628:VHW196630 UXX196628:UYA196630 UOB196628:UOE196630 UEF196628:UEI196630 TUJ196628:TUM196630 TKN196628:TKQ196630 TAR196628:TAU196630 SQV196628:SQY196630 SGZ196628:SHC196630 RXD196628:RXG196630 RNH196628:RNK196630 RDL196628:RDO196630 QTP196628:QTS196630 QJT196628:QJW196630 PZX196628:QAA196630 PQB196628:PQE196630 PGF196628:PGI196630 OWJ196628:OWM196630 OMN196628:OMQ196630 OCR196628:OCU196630 NSV196628:NSY196630 NIZ196628:NJC196630 MZD196628:MZG196630 MPH196628:MPK196630 MFL196628:MFO196630 LVP196628:LVS196630 LLT196628:LLW196630 LBX196628:LCA196630 KSB196628:KSE196630 KIF196628:KII196630 JYJ196628:JYM196630 JON196628:JOQ196630 JER196628:JEU196630 IUV196628:IUY196630 IKZ196628:ILC196630 IBD196628:IBG196630 HRH196628:HRK196630 HHL196628:HHO196630 GXP196628:GXS196630 GNT196628:GNW196630 GDX196628:GEA196630 FUB196628:FUE196630 FKF196628:FKI196630 FAJ196628:FAM196630 EQN196628:EQQ196630 EGR196628:EGU196630 DWV196628:DWY196630 DMZ196628:DNC196630 DDD196628:DDG196630 CTH196628:CTK196630 CJL196628:CJO196630 BZP196628:BZS196630 BPT196628:BPW196630 BFX196628:BGA196630 AWB196628:AWE196630 AMF196628:AMI196630 ACJ196628:ACM196630 SN196628:SQ196630 IR196628:IU196630 C196628:F196630 WVD131092:WVG131094 WLH131092:WLK131094 WBL131092:WBO131094 VRP131092:VRS131094 VHT131092:VHW131094 UXX131092:UYA131094 UOB131092:UOE131094 UEF131092:UEI131094 TUJ131092:TUM131094 TKN131092:TKQ131094 TAR131092:TAU131094 SQV131092:SQY131094 SGZ131092:SHC131094 RXD131092:RXG131094 RNH131092:RNK131094 RDL131092:RDO131094 QTP131092:QTS131094 QJT131092:QJW131094 PZX131092:QAA131094 PQB131092:PQE131094 PGF131092:PGI131094 OWJ131092:OWM131094 OMN131092:OMQ131094 OCR131092:OCU131094 NSV131092:NSY131094 NIZ131092:NJC131094 MZD131092:MZG131094 MPH131092:MPK131094 MFL131092:MFO131094 LVP131092:LVS131094 LLT131092:LLW131094 LBX131092:LCA131094 KSB131092:KSE131094 KIF131092:KII131094 JYJ131092:JYM131094 JON131092:JOQ131094 JER131092:JEU131094 IUV131092:IUY131094 IKZ131092:ILC131094 IBD131092:IBG131094 HRH131092:HRK131094 HHL131092:HHO131094 GXP131092:GXS131094 GNT131092:GNW131094 GDX131092:GEA131094 FUB131092:FUE131094 FKF131092:FKI131094 FAJ131092:FAM131094 EQN131092:EQQ131094 EGR131092:EGU131094 DWV131092:DWY131094 DMZ131092:DNC131094 DDD131092:DDG131094 CTH131092:CTK131094 CJL131092:CJO131094 BZP131092:BZS131094 BPT131092:BPW131094 BFX131092:BGA131094 AWB131092:AWE131094 AMF131092:AMI131094 ACJ131092:ACM131094 SN131092:SQ131094 IR131092:IU131094 C131092:F131094 WVD65556:WVG65558 WLH65556:WLK65558 WBL65556:WBO65558 VRP65556:VRS65558 VHT65556:VHW65558 UXX65556:UYA65558 UOB65556:UOE65558 UEF65556:UEI65558 TUJ65556:TUM65558 TKN65556:TKQ65558 TAR65556:TAU65558 SQV65556:SQY65558 SGZ65556:SHC65558 RXD65556:RXG65558 RNH65556:RNK65558 RDL65556:RDO65558 QTP65556:QTS65558 QJT65556:QJW65558 PZX65556:QAA65558 PQB65556:PQE65558 PGF65556:PGI65558 OWJ65556:OWM65558 OMN65556:OMQ65558 OCR65556:OCU65558 NSV65556:NSY65558 NIZ65556:NJC65558 MZD65556:MZG65558 MPH65556:MPK65558 MFL65556:MFO65558 LVP65556:LVS65558 LLT65556:LLW65558 LBX65556:LCA65558 KSB65556:KSE65558 KIF65556:KII65558 JYJ65556:JYM65558 JON65556:JOQ65558 JER65556:JEU65558 IUV65556:IUY65558 IKZ65556:ILC65558 IBD65556:IBG65558 HRH65556:HRK65558 HHL65556:HHO65558 GXP65556:GXS65558 GNT65556:GNW65558 GDX65556:GEA65558 FUB65556:FUE65558 FKF65556:FKI65558 FAJ65556:FAM65558 EQN65556:EQQ65558 EGR65556:EGU65558 DWV65556:DWY65558 DMZ65556:DNC65558 DDD65556:DDG65558 CTH65556:CTK65558 CJL65556:CJO65558 BZP65556:BZS65558 BPT65556:BPW65558 BFX65556:BGA65558 AWB65556:AWE65558 AMF65556:AMI65558 ACJ65556:ACM65558 SN65556:SQ65558 IR65556:IU65558">
      <formula1>#REF!</formula1>
    </dataValidation>
  </dataValidations>
  <pageMargins left="0.7" right="0.39"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363"/>
  <sheetViews>
    <sheetView view="pageBreakPreview" zoomScale="55" zoomScaleNormal="55" zoomScaleSheetLayoutView="55" workbookViewId="0">
      <selection activeCell="A2" sqref="A2:P2"/>
    </sheetView>
  </sheetViews>
  <sheetFormatPr defaultRowHeight="14.25" x14ac:dyDescent="0.4"/>
  <cols>
    <col min="1" max="1" width="10.625" style="1" customWidth="1"/>
    <col min="2" max="2" width="23.25" style="1" customWidth="1"/>
    <col min="3" max="3" width="8.125" style="2" customWidth="1"/>
    <col min="4" max="4" width="8.875" style="1" customWidth="1"/>
    <col min="5" max="5" width="7" style="1" customWidth="1"/>
    <col min="6" max="6" width="7.125" style="1" customWidth="1"/>
    <col min="7" max="7" width="14" style="1" customWidth="1"/>
    <col min="8" max="8" width="9.375" style="1" customWidth="1"/>
    <col min="9" max="9" width="9.5" style="1" hidden="1" customWidth="1"/>
    <col min="10" max="10" width="12.375" style="1" customWidth="1"/>
    <col min="11" max="11" width="8.875" style="1" customWidth="1"/>
    <col min="12" max="13" width="9.25" style="1" customWidth="1"/>
    <col min="14" max="14" width="14.375" style="188" customWidth="1"/>
    <col min="15" max="15" width="16.125" style="189" customWidth="1"/>
    <col min="16" max="16" width="17.75" style="1" customWidth="1"/>
    <col min="17" max="17" width="1.875" style="1" customWidth="1"/>
    <col min="18" max="18" width="22.125" style="61" bestFit="1" customWidth="1"/>
    <col min="19" max="19" width="16.875" style="61" customWidth="1"/>
    <col min="20" max="20" width="3.125" style="61" customWidth="1"/>
    <col min="21" max="21" width="9.75" style="61" customWidth="1"/>
    <col min="22" max="22" width="14.875" style="61" customWidth="1"/>
    <col min="23" max="23" width="12.875" style="61" customWidth="1"/>
    <col min="24" max="24" width="14.125" style="61" customWidth="1"/>
    <col min="25" max="25" width="13.375" style="2" customWidth="1"/>
    <col min="26" max="26" width="12.75" style="2" customWidth="1"/>
    <col min="27" max="27" width="11.125" style="2" customWidth="1"/>
    <col min="28" max="28" width="11.25" style="1" customWidth="1"/>
    <col min="29" max="16384" width="9" style="1"/>
  </cols>
  <sheetData>
    <row r="1" spans="1:88" ht="35.25" customHeight="1" x14ac:dyDescent="0.4">
      <c r="A1" s="684" t="s">
        <v>511</v>
      </c>
      <c r="B1" s="684"/>
    </row>
    <row r="2" spans="1:88" ht="46.5" customHeight="1" x14ac:dyDescent="0.4">
      <c r="A2" s="686" t="s">
        <v>193</v>
      </c>
      <c r="B2" s="686"/>
      <c r="C2" s="686"/>
      <c r="D2" s="686"/>
      <c r="E2" s="686"/>
      <c r="F2" s="686"/>
      <c r="G2" s="686"/>
      <c r="H2" s="686"/>
      <c r="I2" s="686"/>
      <c r="J2" s="686"/>
      <c r="K2" s="686"/>
      <c r="L2" s="686"/>
      <c r="M2" s="686"/>
      <c r="N2" s="686"/>
      <c r="O2" s="686"/>
      <c r="P2" s="686"/>
      <c r="Q2" s="74"/>
    </row>
    <row r="3" spans="1:88" ht="18.75" customHeight="1" x14ac:dyDescent="0.4">
      <c r="B3" s="685"/>
      <c r="C3" s="685"/>
      <c r="D3" s="685"/>
      <c r="E3" s="685"/>
      <c r="F3" s="685"/>
      <c r="G3" s="685"/>
      <c r="H3" s="685"/>
      <c r="I3" s="685"/>
      <c r="J3" s="685"/>
      <c r="K3" s="685"/>
      <c r="L3" s="685"/>
      <c r="M3" s="685"/>
      <c r="N3" s="685"/>
      <c r="O3" s="685"/>
      <c r="P3" s="685"/>
      <c r="Q3" s="270"/>
    </row>
    <row r="4" spans="1:88" ht="32.25" customHeight="1" x14ac:dyDescent="0.4">
      <c r="A4" s="685" t="s">
        <v>172</v>
      </c>
      <c r="B4" s="685"/>
      <c r="C4" s="685"/>
      <c r="D4" s="685"/>
      <c r="E4" s="685"/>
      <c r="F4" s="685"/>
      <c r="G4" s="685"/>
      <c r="H4" s="685"/>
      <c r="I4" s="685"/>
      <c r="J4" s="685"/>
      <c r="K4" s="685"/>
      <c r="L4" s="685"/>
      <c r="M4" s="685"/>
      <c r="N4" s="685"/>
      <c r="O4" s="685"/>
      <c r="Q4" s="270"/>
      <c r="R4" s="1"/>
      <c r="U4" s="5"/>
      <c r="V4" s="5"/>
      <c r="W4" s="5"/>
      <c r="Z4" s="61" t="s">
        <v>66</v>
      </c>
    </row>
    <row r="5" spans="1:88" s="134" customFormat="1" ht="27.75" customHeight="1" x14ac:dyDescent="0.4">
      <c r="B5" s="672" t="s">
        <v>173</v>
      </c>
      <c r="C5" s="672"/>
      <c r="D5" s="672"/>
      <c r="E5" s="672"/>
      <c r="F5" s="672"/>
      <c r="G5" s="672"/>
      <c r="H5" s="672"/>
      <c r="I5" s="672"/>
      <c r="J5" s="672"/>
      <c r="K5" s="672"/>
      <c r="L5" s="672"/>
      <c r="M5" s="672"/>
      <c r="N5" s="672"/>
      <c r="O5" s="672"/>
      <c r="P5" s="672"/>
      <c r="Q5" s="271"/>
      <c r="S5" s="132"/>
      <c r="T5" s="132"/>
      <c r="U5" s="132"/>
      <c r="V5" s="132"/>
      <c r="W5" s="132"/>
      <c r="X5" s="132"/>
      <c r="Y5" s="133"/>
      <c r="Z5" s="132" t="s">
        <v>40</v>
      </c>
      <c r="AA5" s="133"/>
    </row>
    <row r="6" spans="1:88" s="134" customFormat="1" ht="27.75" customHeight="1" x14ac:dyDescent="0.4">
      <c r="B6" s="672" t="s">
        <v>171</v>
      </c>
      <c r="C6" s="672"/>
      <c r="D6" s="672"/>
      <c r="E6" s="672"/>
      <c r="F6" s="672"/>
      <c r="G6" s="672"/>
      <c r="H6" s="672"/>
      <c r="I6" s="672"/>
      <c r="J6" s="672"/>
      <c r="K6" s="672"/>
      <c r="L6" s="672"/>
      <c r="M6" s="672"/>
      <c r="N6" s="672"/>
      <c r="O6" s="672"/>
      <c r="P6" s="672"/>
      <c r="Q6" s="271"/>
      <c r="R6" s="132"/>
      <c r="S6" s="132"/>
      <c r="T6" s="132"/>
      <c r="U6" s="132"/>
      <c r="V6" s="132"/>
      <c r="W6" s="132"/>
      <c r="X6" s="132"/>
      <c r="Y6" s="133"/>
      <c r="Z6" s="133"/>
      <c r="AA6" s="133"/>
    </row>
    <row r="7" spans="1:88" ht="23.25" customHeight="1" x14ac:dyDescent="0.4">
      <c r="C7" s="10"/>
      <c r="D7" s="9"/>
      <c r="E7" s="9"/>
      <c r="F7" s="9"/>
      <c r="G7" s="9"/>
      <c r="H7" s="9"/>
      <c r="I7" s="9"/>
      <c r="J7" s="9"/>
      <c r="K7" s="9"/>
      <c r="L7" s="9"/>
      <c r="M7" s="9"/>
      <c r="N7" s="176"/>
      <c r="O7" s="177"/>
      <c r="P7" s="9"/>
      <c r="Q7" s="9"/>
      <c r="R7" s="671" t="s">
        <v>31</v>
      </c>
      <c r="S7" s="671"/>
      <c r="T7" s="671"/>
      <c r="U7" s="671"/>
      <c r="V7" s="671"/>
      <c r="W7" s="671"/>
      <c r="X7" s="671"/>
      <c r="Y7" s="671"/>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row>
    <row r="8" spans="1:88" ht="34.5" customHeight="1" x14ac:dyDescent="0.4">
      <c r="B8" s="138" t="s">
        <v>2</v>
      </c>
      <c r="C8" s="205" t="s">
        <v>3</v>
      </c>
      <c r="D8" s="272">
        <f>IF('【記入例】９(ＧＨ)その１'!M9="","－",'【記入例】９(ＧＨ)その１'!M9)</f>
        <v>3</v>
      </c>
      <c r="E8" s="272" t="s">
        <v>4</v>
      </c>
      <c r="F8" s="272">
        <f>IF('【記入例】９(ＧＨ)その１'!Q9="","－",'【記入例】９(ＧＨ)その１'!Q9)</f>
        <v>4</v>
      </c>
      <c r="G8" s="673" t="s">
        <v>12</v>
      </c>
      <c r="H8" s="673"/>
      <c r="I8" s="207"/>
      <c r="J8" s="272" t="s">
        <v>3</v>
      </c>
      <c r="K8" s="272">
        <f>IF('【記入例】９(ＧＨ)その１'!AA9="","－",'【記入例】９(ＧＨ)その１'!AA9)</f>
        <v>4</v>
      </c>
      <c r="L8" s="272" t="s">
        <v>4</v>
      </c>
      <c r="M8" s="272">
        <f>IF('【記入例】９(ＧＨ)その１'!AE9="","－",'【記入例】９(ＧＨ)その１'!AE9)</f>
        <v>3</v>
      </c>
      <c r="N8" s="677" t="s">
        <v>157</v>
      </c>
      <c r="O8" s="677"/>
      <c r="P8" s="678"/>
      <c r="Q8" s="5"/>
      <c r="R8" s="560" t="s">
        <v>127</v>
      </c>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60"/>
      <c r="AZ8" s="560"/>
      <c r="BA8" s="560"/>
      <c r="BB8" s="560"/>
      <c r="BC8" s="560"/>
      <c r="BD8" s="560"/>
      <c r="BE8" s="560"/>
      <c r="BF8" s="560"/>
      <c r="BG8" s="560"/>
      <c r="BH8" s="560"/>
      <c r="BI8" s="560"/>
      <c r="BJ8" s="560"/>
      <c r="BK8" s="560"/>
      <c r="BL8" s="560"/>
      <c r="BM8" s="560"/>
      <c r="BN8" s="560"/>
      <c r="BO8" s="560"/>
      <c r="BP8" s="560"/>
      <c r="BQ8" s="560"/>
      <c r="BR8" s="560"/>
      <c r="BS8" s="560"/>
      <c r="BT8" s="560"/>
      <c r="BU8" s="560"/>
      <c r="BV8" s="560"/>
      <c r="BW8" s="560"/>
      <c r="BX8" s="560"/>
      <c r="BY8" s="560"/>
      <c r="BZ8" s="560"/>
      <c r="CA8" s="560"/>
      <c r="CB8" s="560"/>
      <c r="CC8" s="560"/>
      <c r="CD8" s="560"/>
      <c r="CE8" s="560"/>
      <c r="CF8" s="560"/>
      <c r="CG8" s="560"/>
      <c r="CH8" s="560"/>
      <c r="CI8" s="560"/>
      <c r="CJ8" s="560"/>
    </row>
    <row r="9" spans="1:88" ht="32.25" customHeight="1" x14ac:dyDescent="0.4">
      <c r="B9" s="138" t="s">
        <v>5</v>
      </c>
      <c r="C9" s="236"/>
      <c r="D9" s="236" t="str">
        <f>IF('【記入例】９(ＧＨ)その１'!BV2="","－",'【記入例】９(ＧＨ)その１'!BV2)</f>
        <v>〇〇〇北九州</v>
      </c>
      <c r="E9" s="230"/>
      <c r="F9" s="230"/>
      <c r="G9" s="230"/>
      <c r="H9" s="230"/>
      <c r="I9" s="230"/>
      <c r="J9" s="238"/>
      <c r="K9" s="238"/>
      <c r="L9" s="238"/>
      <c r="M9" s="238"/>
      <c r="N9" s="238"/>
      <c r="O9" s="239"/>
      <c r="P9" s="2"/>
      <c r="Q9" s="2"/>
    </row>
    <row r="10" spans="1:88" ht="16.5" customHeight="1" x14ac:dyDescent="0.4">
      <c r="D10" s="2"/>
      <c r="E10" s="2"/>
      <c r="F10" s="2"/>
      <c r="G10" s="2"/>
      <c r="H10" s="2"/>
      <c r="I10" s="2"/>
      <c r="J10" s="2"/>
      <c r="K10" s="2"/>
      <c r="L10" s="2"/>
      <c r="M10" s="61"/>
      <c r="N10" s="178"/>
      <c r="O10" s="179"/>
      <c r="P10" s="2"/>
      <c r="Q10" s="2"/>
    </row>
    <row r="11" spans="1:88" ht="40.5" customHeight="1" thickBot="1" x14ac:dyDescent="0.45">
      <c r="N11" s="178"/>
      <c r="O11" s="179"/>
      <c r="P11" s="44"/>
    </row>
    <row r="12" spans="1:88" ht="30.75" customHeight="1" thickBot="1" x14ac:dyDescent="0.45">
      <c r="A12" s="654" t="s">
        <v>160</v>
      </c>
      <c r="B12" s="719" t="s">
        <v>1</v>
      </c>
      <c r="C12" s="669" t="s">
        <v>10</v>
      </c>
      <c r="D12" s="670"/>
      <c r="E12" s="681" t="s">
        <v>6</v>
      </c>
      <c r="F12" s="682"/>
      <c r="G12" s="663" t="s">
        <v>8</v>
      </c>
      <c r="H12" s="665" t="s">
        <v>11</v>
      </c>
      <c r="I12" s="232"/>
      <c r="J12" s="659" t="s">
        <v>68</v>
      </c>
      <c r="K12" s="660"/>
      <c r="L12" s="659" t="s">
        <v>67</v>
      </c>
      <c r="M12" s="679"/>
      <c r="N12" s="674" t="s">
        <v>139</v>
      </c>
      <c r="O12" s="675"/>
      <c r="P12" s="676"/>
      <c r="Q12" s="44"/>
    </row>
    <row r="13" spans="1:88" ht="37.5" customHeight="1" thickBot="1" x14ac:dyDescent="0.45">
      <c r="A13" s="655"/>
      <c r="B13" s="720"/>
      <c r="C13" s="687">
        <f>SUM(D14:D233)</f>
        <v>86</v>
      </c>
      <c r="D13" s="688"/>
      <c r="E13" s="147"/>
      <c r="F13" s="6" t="s">
        <v>7</v>
      </c>
      <c r="G13" s="664"/>
      <c r="H13" s="666"/>
      <c r="I13" s="4"/>
      <c r="J13" s="661"/>
      <c r="K13" s="662"/>
      <c r="L13" s="661"/>
      <c r="M13" s="680"/>
      <c r="N13" s="180"/>
      <c r="O13" s="181" t="s">
        <v>117</v>
      </c>
      <c r="P13" s="139" t="s">
        <v>138</v>
      </c>
      <c r="Q13" s="44"/>
      <c r="R13" s="61" t="s">
        <v>73</v>
      </c>
      <c r="S13" s="61" t="s">
        <v>72</v>
      </c>
      <c r="X13" s="46" t="s">
        <v>69</v>
      </c>
    </row>
    <row r="14" spans="1:88" ht="26.25" customHeight="1" thickBot="1" x14ac:dyDescent="0.45">
      <c r="A14" s="233"/>
      <c r="B14" s="144" t="s">
        <v>146</v>
      </c>
      <c r="C14" s="148" t="s">
        <v>81</v>
      </c>
      <c r="D14" s="149">
        <v>21</v>
      </c>
      <c r="E14" s="150">
        <v>6</v>
      </c>
      <c r="F14" s="151" t="s">
        <v>40</v>
      </c>
      <c r="G14" s="151">
        <v>365</v>
      </c>
      <c r="H14" s="69">
        <f t="shared" ref="H14:H73" si="0">IF(F14=$Z$5,I14,G14)</f>
        <v>182.5</v>
      </c>
      <c r="I14" s="172">
        <f t="shared" ref="I14:I77" si="1">G14/2</f>
        <v>182.5</v>
      </c>
      <c r="J14" s="234">
        <v>1</v>
      </c>
      <c r="K14" s="656">
        <f>SUM(J14:J23)</f>
        <v>20</v>
      </c>
      <c r="L14" s="50">
        <f t="shared" ref="L14:L77" si="2">G14*J14</f>
        <v>365</v>
      </c>
      <c r="M14" s="11">
        <f t="shared" ref="M14:M77" si="3">H14*J14</f>
        <v>182.5</v>
      </c>
      <c r="N14" s="182"/>
      <c r="O14" s="183"/>
      <c r="P14" s="62"/>
      <c r="Q14" s="55"/>
      <c r="R14" s="87">
        <f>IFERROR(SUM('【記入例】9-１(ＧＨ)その２'!L14:L23)/B16,"０")</f>
        <v>17.273972602739725</v>
      </c>
      <c r="S14" s="87">
        <f>IFERROR(AB15,"0")</f>
        <v>11.239726027397261</v>
      </c>
      <c r="V14" s="73" t="s">
        <v>74</v>
      </c>
      <c r="W14" s="73" t="s">
        <v>75</v>
      </c>
      <c r="X14" s="73" t="s">
        <v>65</v>
      </c>
      <c r="Y14" s="73" t="s">
        <v>62</v>
      </c>
      <c r="Z14" s="73" t="s">
        <v>63</v>
      </c>
      <c r="AA14" s="73" t="s">
        <v>64</v>
      </c>
    </row>
    <row r="15" spans="1:88" ht="21.75" customHeight="1" thickBot="1" x14ac:dyDescent="0.45">
      <c r="A15" s="142"/>
      <c r="B15" s="145" t="s">
        <v>0</v>
      </c>
      <c r="C15" s="140"/>
      <c r="D15" s="90"/>
      <c r="E15" s="152">
        <v>5</v>
      </c>
      <c r="F15" s="153"/>
      <c r="G15" s="154">
        <v>200</v>
      </c>
      <c r="H15" s="7">
        <f t="shared" si="0"/>
        <v>200</v>
      </c>
      <c r="I15" s="173">
        <f t="shared" si="1"/>
        <v>100</v>
      </c>
      <c r="J15" s="159">
        <v>1</v>
      </c>
      <c r="K15" s="657"/>
      <c r="L15" s="51">
        <f t="shared" si="2"/>
        <v>200</v>
      </c>
      <c r="M15" s="48">
        <f t="shared" si="3"/>
        <v>200</v>
      </c>
      <c r="N15" s="184"/>
      <c r="O15" s="185"/>
      <c r="P15" s="63"/>
      <c r="Q15" s="56"/>
      <c r="R15" s="45">
        <f>ROUNDUP(R14,1)</f>
        <v>17.3</v>
      </c>
      <c r="S15" s="58">
        <f>ROUNDUP(S14,1)</f>
        <v>11.299999999999999</v>
      </c>
      <c r="U15" s="47" t="s">
        <v>70</v>
      </c>
      <c r="V15" s="60">
        <f>SUMIFS($M14:$M23,$E14:$E23,1)/$B16</f>
        <v>0.53424657534246578</v>
      </c>
      <c r="W15" s="60">
        <f>SUMIFS($M14:$M23,$E14:$E23,2)/$B16</f>
        <v>5</v>
      </c>
      <c r="X15" s="60">
        <f>SUMIFS($M14:$M23,$E14:$E23,3)/$B16</f>
        <v>7.1917808219178081</v>
      </c>
      <c r="Y15" s="60">
        <f>SUMIFS($M14:$M23,$E14:$E23,4)/$B16</f>
        <v>3</v>
      </c>
      <c r="Z15" s="60">
        <f>SUMIFS($M14:$M23,$E14:$E23,5)/$B16</f>
        <v>0.54794520547945202</v>
      </c>
      <c r="AA15" s="60">
        <f>SUMIFS($M14:$M23,$E14:$E23,6)/$B16</f>
        <v>0.5</v>
      </c>
      <c r="AB15" s="53">
        <f>SUM(X15:AA15)</f>
        <v>11.239726027397261</v>
      </c>
    </row>
    <row r="16" spans="1:88" ht="24.75" customHeight="1" thickBot="1" x14ac:dyDescent="0.45">
      <c r="A16" s="142"/>
      <c r="B16" s="98">
        <v>365</v>
      </c>
      <c r="C16" s="140"/>
      <c r="D16" s="91"/>
      <c r="E16" s="152">
        <v>4</v>
      </c>
      <c r="F16" s="153"/>
      <c r="G16" s="154">
        <v>365</v>
      </c>
      <c r="H16" s="7">
        <f t="shared" si="0"/>
        <v>365</v>
      </c>
      <c r="I16" s="173">
        <f t="shared" si="1"/>
        <v>182.5</v>
      </c>
      <c r="J16" s="160">
        <v>3</v>
      </c>
      <c r="K16" s="657"/>
      <c r="L16" s="51">
        <f t="shared" si="2"/>
        <v>1095</v>
      </c>
      <c r="M16" s="48">
        <f t="shared" si="3"/>
        <v>1095</v>
      </c>
      <c r="N16" s="184"/>
      <c r="O16" s="185"/>
      <c r="P16" s="63"/>
      <c r="Q16" s="59"/>
      <c r="R16" s="45">
        <f>ROUND(R14,0)</f>
        <v>17</v>
      </c>
      <c r="W16" s="47" t="s">
        <v>76</v>
      </c>
      <c r="X16" s="73">
        <f>X15/9</f>
        <v>0.79908675799086759</v>
      </c>
      <c r="Y16" s="73">
        <f>Y15/6</f>
        <v>0.5</v>
      </c>
      <c r="Z16" s="73">
        <f>Z15/4</f>
        <v>0.13698630136986301</v>
      </c>
      <c r="AA16" s="73">
        <f>AA15/2.5</f>
        <v>0.2</v>
      </c>
      <c r="AB16" s="20">
        <f>SUM(X16:AA16)</f>
        <v>1.6360730593607304</v>
      </c>
    </row>
    <row r="17" spans="1:28" ht="21.75" customHeight="1" thickBot="1" x14ac:dyDescent="0.45">
      <c r="A17" s="142"/>
      <c r="B17" s="721" t="s">
        <v>59</v>
      </c>
      <c r="C17" s="97" t="s">
        <v>32</v>
      </c>
      <c r="D17" s="99" t="s">
        <v>60</v>
      </c>
      <c r="E17" s="152">
        <v>3</v>
      </c>
      <c r="F17" s="153"/>
      <c r="G17" s="154">
        <v>365</v>
      </c>
      <c r="H17" s="7">
        <f t="shared" si="0"/>
        <v>365</v>
      </c>
      <c r="I17" s="173">
        <f t="shared" si="1"/>
        <v>182.5</v>
      </c>
      <c r="J17" s="160">
        <v>5</v>
      </c>
      <c r="K17" s="657"/>
      <c r="L17" s="51">
        <f t="shared" si="2"/>
        <v>1825</v>
      </c>
      <c r="M17" s="48">
        <f t="shared" si="3"/>
        <v>1825</v>
      </c>
      <c r="N17" s="184"/>
      <c r="O17" s="185"/>
      <c r="P17" s="63"/>
      <c r="Q17" s="56"/>
    </row>
    <row r="18" spans="1:28" ht="21.75" customHeight="1" thickBot="1" x14ac:dyDescent="0.45">
      <c r="A18" s="141" t="str">
        <f>C14</f>
        <v>Ａ</v>
      </c>
      <c r="B18" s="722"/>
      <c r="C18" s="97"/>
      <c r="D18" s="99" t="s">
        <v>61</v>
      </c>
      <c r="E18" s="152">
        <v>3</v>
      </c>
      <c r="F18" s="153"/>
      <c r="G18" s="154">
        <v>200</v>
      </c>
      <c r="H18" s="7">
        <f t="shared" si="0"/>
        <v>200</v>
      </c>
      <c r="I18" s="173">
        <f t="shared" si="1"/>
        <v>100</v>
      </c>
      <c r="J18" s="160">
        <v>4</v>
      </c>
      <c r="K18" s="657"/>
      <c r="L18" s="51">
        <f t="shared" si="2"/>
        <v>800</v>
      </c>
      <c r="M18" s="48">
        <f t="shared" si="3"/>
        <v>800</v>
      </c>
      <c r="N18" s="170">
        <f>IF($C18=$Z$4,R18,R14)</f>
        <v>17.273972602739725</v>
      </c>
      <c r="O18" s="171">
        <f>IF($C18=$Z$4,S18,S14)</f>
        <v>11.239726027397261</v>
      </c>
      <c r="P18" s="146">
        <f>IF($C18=$Z$4,R20,R16)</f>
        <v>17</v>
      </c>
      <c r="Q18" s="56"/>
      <c r="R18" s="54">
        <f>SUM(V18:AA18)</f>
        <v>17.999999999999996</v>
      </c>
      <c r="S18" s="54">
        <f>AB18</f>
        <v>12.600000000000001</v>
      </c>
      <c r="U18" s="47" t="s">
        <v>71</v>
      </c>
      <c r="V18" s="60">
        <f>SUMIFS($J14:$J23,$E14:$E23,1)*0.9</f>
        <v>0.9</v>
      </c>
      <c r="W18" s="60">
        <f>SUMIFS($J14:$J23,$E14:$E23,2)*0.9</f>
        <v>4.5</v>
      </c>
      <c r="X18" s="60">
        <f>SUMIFS($J14:$J23,$E14:$E23,3)*0.9</f>
        <v>8.1</v>
      </c>
      <c r="Y18" s="60">
        <f>SUMIFS($J14:$J23,$E14:$E23,4)*0.9</f>
        <v>2.7</v>
      </c>
      <c r="Z18" s="60">
        <f>SUMIFS($J14:$J23,$E14:$E23,5)*0.9</f>
        <v>0.9</v>
      </c>
      <c r="AA18" s="60">
        <f>SUMIFS($J14:$J23,$E14:$E23,6)*0.9</f>
        <v>0.9</v>
      </c>
      <c r="AB18" s="53">
        <f>SUM(X18:AA18)</f>
        <v>12.600000000000001</v>
      </c>
    </row>
    <row r="19" spans="1:28" ht="21.75" customHeight="1" thickBot="1" x14ac:dyDescent="0.45">
      <c r="A19" s="142"/>
      <c r="B19" s="722"/>
      <c r="C19" s="97"/>
      <c r="D19" s="99" t="s">
        <v>36</v>
      </c>
      <c r="E19" s="152">
        <v>2</v>
      </c>
      <c r="F19" s="153"/>
      <c r="G19" s="154">
        <v>365</v>
      </c>
      <c r="H19" s="7">
        <f t="shared" si="0"/>
        <v>365</v>
      </c>
      <c r="I19" s="173">
        <f t="shared" si="1"/>
        <v>182.5</v>
      </c>
      <c r="J19" s="159">
        <v>5</v>
      </c>
      <c r="K19" s="657"/>
      <c r="L19" s="51">
        <f t="shared" si="2"/>
        <v>1825</v>
      </c>
      <c r="M19" s="48">
        <f t="shared" si="3"/>
        <v>1825</v>
      </c>
      <c r="N19" s="184"/>
      <c r="O19" s="185"/>
      <c r="P19" s="63"/>
      <c r="Q19" s="59"/>
      <c r="R19" s="235">
        <f>ROUNDUP(R18,1)</f>
        <v>18</v>
      </c>
      <c r="S19" s="58">
        <f>ROUNDUP(S18,1)</f>
        <v>12.6</v>
      </c>
      <c r="U19" s="47" t="s">
        <v>76</v>
      </c>
      <c r="X19" s="73">
        <f>X18/9</f>
        <v>0.89999999999999991</v>
      </c>
      <c r="Y19" s="73">
        <f>Y18/6</f>
        <v>0.45</v>
      </c>
      <c r="Z19" s="73">
        <f>Z18/4</f>
        <v>0.22500000000000001</v>
      </c>
      <c r="AA19" s="73">
        <f>AA18/2.5</f>
        <v>0.36</v>
      </c>
      <c r="AB19" s="20">
        <f>SUM(X19:AA19)</f>
        <v>1.9350000000000001</v>
      </c>
    </row>
    <row r="20" spans="1:28" ht="21.75" customHeight="1" thickBot="1" x14ac:dyDescent="0.45">
      <c r="A20" s="142"/>
      <c r="B20" s="722"/>
      <c r="C20" s="97"/>
      <c r="D20" s="99" t="s">
        <v>35</v>
      </c>
      <c r="E20" s="152">
        <v>1</v>
      </c>
      <c r="F20" s="153"/>
      <c r="G20" s="154">
        <v>195</v>
      </c>
      <c r="H20" s="7">
        <f t="shared" si="0"/>
        <v>195</v>
      </c>
      <c r="I20" s="173">
        <f t="shared" si="1"/>
        <v>97.5</v>
      </c>
      <c r="J20" s="160">
        <v>1</v>
      </c>
      <c r="K20" s="657"/>
      <c r="L20" s="51">
        <f>G20*J20</f>
        <v>195</v>
      </c>
      <c r="M20" s="48">
        <f t="shared" si="3"/>
        <v>195</v>
      </c>
      <c r="N20" s="184"/>
      <c r="O20" s="185"/>
      <c r="P20" s="63"/>
      <c r="Q20" s="59"/>
      <c r="R20" s="54">
        <f>ROUND(R18,0)</f>
        <v>18</v>
      </c>
    </row>
    <row r="21" spans="1:28" ht="21.75" customHeight="1" thickBot="1" x14ac:dyDescent="0.45">
      <c r="A21" s="142"/>
      <c r="B21" s="723"/>
      <c r="C21" s="97"/>
      <c r="D21" s="99" t="s">
        <v>80</v>
      </c>
      <c r="E21" s="152"/>
      <c r="F21" s="153"/>
      <c r="G21" s="154"/>
      <c r="H21" s="175">
        <f t="shared" si="0"/>
        <v>0</v>
      </c>
      <c r="I21" s="173">
        <f t="shared" si="1"/>
        <v>0</v>
      </c>
      <c r="J21" s="160"/>
      <c r="K21" s="657"/>
      <c r="L21" s="51">
        <f t="shared" si="2"/>
        <v>0</v>
      </c>
      <c r="M21" s="48">
        <f t="shared" si="3"/>
        <v>0</v>
      </c>
      <c r="N21" s="184"/>
      <c r="O21" s="185"/>
      <c r="P21" s="63"/>
      <c r="Q21" s="59"/>
    </row>
    <row r="22" spans="1:28" ht="21.75" customHeight="1" thickBot="1" x14ac:dyDescent="0.45">
      <c r="A22" s="142"/>
      <c r="B22" s="92"/>
      <c r="C22" s="93"/>
      <c r="D22" s="91"/>
      <c r="E22" s="152"/>
      <c r="F22" s="153"/>
      <c r="G22" s="154"/>
      <c r="H22" s="7">
        <f t="shared" si="0"/>
        <v>0</v>
      </c>
      <c r="I22" s="173">
        <f t="shared" si="1"/>
        <v>0</v>
      </c>
      <c r="J22" s="160"/>
      <c r="K22" s="657"/>
      <c r="L22" s="51">
        <f t="shared" si="2"/>
        <v>0</v>
      </c>
      <c r="M22" s="48">
        <f t="shared" si="3"/>
        <v>0</v>
      </c>
      <c r="N22" s="184"/>
      <c r="O22" s="185"/>
      <c r="P22" s="63"/>
      <c r="Q22" s="59"/>
      <c r="R22" s="45" t="str">
        <f>IF(C17=$Z$4,D17,IF(C18=$Z$4,D18,IF(C19=$Z$4,D19,IF(C20=$Z$4,D20,IF(C21=$Z$4,D21,"")))))</f>
        <v>年度</v>
      </c>
    </row>
    <row r="23" spans="1:28" ht="21.75" customHeight="1" thickBot="1" x14ac:dyDescent="0.45">
      <c r="A23" s="143"/>
      <c r="B23" s="94"/>
      <c r="C23" s="95"/>
      <c r="D23" s="96"/>
      <c r="E23" s="155"/>
      <c r="F23" s="156"/>
      <c r="G23" s="157"/>
      <c r="H23" s="8">
        <f t="shared" si="0"/>
        <v>0</v>
      </c>
      <c r="I23" s="174">
        <f t="shared" si="1"/>
        <v>0</v>
      </c>
      <c r="J23" s="161"/>
      <c r="K23" s="658"/>
      <c r="L23" s="52">
        <f t="shared" si="2"/>
        <v>0</v>
      </c>
      <c r="M23" s="49">
        <f t="shared" si="3"/>
        <v>0</v>
      </c>
      <c r="N23" s="186"/>
      <c r="O23" s="187"/>
      <c r="P23" s="64"/>
      <c r="Q23" s="44"/>
      <c r="R23" s="61" t="s">
        <v>73</v>
      </c>
      <c r="S23" s="61" t="s">
        <v>72</v>
      </c>
      <c r="X23" s="46" t="s">
        <v>69</v>
      </c>
    </row>
    <row r="24" spans="1:28" ht="26.25" customHeight="1" thickBot="1" x14ac:dyDescent="0.45">
      <c r="A24" s="233"/>
      <c r="B24" s="144" t="s">
        <v>146</v>
      </c>
      <c r="C24" s="148" t="s">
        <v>82</v>
      </c>
      <c r="D24" s="149">
        <v>1</v>
      </c>
      <c r="E24" s="150">
        <v>4</v>
      </c>
      <c r="F24" s="151"/>
      <c r="G24" s="151"/>
      <c r="H24" s="69">
        <f t="shared" si="0"/>
        <v>0</v>
      </c>
      <c r="I24" s="172">
        <f t="shared" si="1"/>
        <v>0</v>
      </c>
      <c r="J24" s="234">
        <v>1</v>
      </c>
      <c r="K24" s="656">
        <f>SUM(J24:J33)</f>
        <v>1</v>
      </c>
      <c r="L24" s="50">
        <f t="shared" si="2"/>
        <v>0</v>
      </c>
      <c r="M24" s="11">
        <f t="shared" si="3"/>
        <v>0</v>
      </c>
      <c r="N24" s="182"/>
      <c r="O24" s="183"/>
      <c r="P24" s="62"/>
      <c r="Q24" s="55"/>
      <c r="R24" s="87" t="str">
        <f>IFERROR(SUM('【記入例】9-１(ＧＨ)その２'!L24:L33)/B26,"０")</f>
        <v>０</v>
      </c>
      <c r="S24" s="87" t="str">
        <f>IFERROR(AB25,"0")</f>
        <v>0</v>
      </c>
      <c r="V24" s="73" t="s">
        <v>74</v>
      </c>
      <c r="W24" s="73" t="s">
        <v>75</v>
      </c>
      <c r="X24" s="73" t="s">
        <v>65</v>
      </c>
      <c r="Y24" s="73" t="s">
        <v>62</v>
      </c>
      <c r="Z24" s="73" t="s">
        <v>63</v>
      </c>
      <c r="AA24" s="73" t="s">
        <v>64</v>
      </c>
    </row>
    <row r="25" spans="1:28" ht="21.75" customHeight="1" thickBot="1" x14ac:dyDescent="0.45">
      <c r="A25" s="142"/>
      <c r="B25" s="145" t="s">
        <v>0</v>
      </c>
      <c r="C25" s="140"/>
      <c r="D25" s="90"/>
      <c r="E25" s="152"/>
      <c r="F25" s="153"/>
      <c r="G25" s="154"/>
      <c r="H25" s="7">
        <f t="shared" si="0"/>
        <v>0</v>
      </c>
      <c r="I25" s="173">
        <f t="shared" si="1"/>
        <v>0</v>
      </c>
      <c r="J25" s="159"/>
      <c r="K25" s="657"/>
      <c r="L25" s="51">
        <f t="shared" si="2"/>
        <v>0</v>
      </c>
      <c r="M25" s="48">
        <f t="shared" si="3"/>
        <v>0</v>
      </c>
      <c r="N25" s="184"/>
      <c r="O25" s="185"/>
      <c r="P25" s="63"/>
      <c r="Q25" s="56"/>
      <c r="R25" s="45">
        <f>ROUNDUP(R24,1)</f>
        <v>0</v>
      </c>
      <c r="S25" s="58">
        <f>ROUNDUP(S24,1)</f>
        <v>0</v>
      </c>
      <c r="U25" s="47" t="s">
        <v>70</v>
      </c>
      <c r="V25" s="60" t="e">
        <f>SUMIFS($M24:$M33,$E24:$E33,1)/$B26</f>
        <v>#DIV/0!</v>
      </c>
      <c r="W25" s="60" t="e">
        <f>SUMIFS($M24:$M33,$E24:$E33,2)/$B26</f>
        <v>#DIV/0!</v>
      </c>
      <c r="X25" s="60" t="e">
        <f>SUMIFS($M24:$M33,$E24:$E33,3)/$B26</f>
        <v>#DIV/0!</v>
      </c>
      <c r="Y25" s="60" t="e">
        <f>SUMIFS($M24:$M33,$E24:$E33,4)/$B26</f>
        <v>#DIV/0!</v>
      </c>
      <c r="Z25" s="60" t="e">
        <f>SUMIFS($M24:$M33,$E24:$E33,5)/$B26</f>
        <v>#DIV/0!</v>
      </c>
      <c r="AA25" s="60" t="e">
        <f>SUMIFS($M24:$M33,$E24:$E33,6)/$B26</f>
        <v>#DIV/0!</v>
      </c>
      <c r="AB25" s="53" t="e">
        <f>SUM(X25:AA25)</f>
        <v>#DIV/0!</v>
      </c>
    </row>
    <row r="26" spans="1:28" ht="27" customHeight="1" thickBot="1" x14ac:dyDescent="0.45">
      <c r="A26" s="142"/>
      <c r="B26" s="98"/>
      <c r="C26" s="140"/>
      <c r="D26" s="91"/>
      <c r="E26" s="152"/>
      <c r="F26" s="153"/>
      <c r="G26" s="154"/>
      <c r="H26" s="7">
        <f t="shared" si="0"/>
        <v>0</v>
      </c>
      <c r="I26" s="173">
        <f t="shared" si="1"/>
        <v>0</v>
      </c>
      <c r="J26" s="160"/>
      <c r="K26" s="657"/>
      <c r="L26" s="51">
        <f t="shared" si="2"/>
        <v>0</v>
      </c>
      <c r="M26" s="48">
        <f t="shared" si="3"/>
        <v>0</v>
      </c>
      <c r="N26" s="184"/>
      <c r="O26" s="185"/>
      <c r="P26" s="63"/>
      <c r="Q26" s="59"/>
      <c r="R26" s="45">
        <f>ROUND(R24,0)</f>
        <v>0</v>
      </c>
      <c r="W26" s="47" t="s">
        <v>76</v>
      </c>
      <c r="X26" s="73" t="e">
        <f>X25/9</f>
        <v>#DIV/0!</v>
      </c>
      <c r="Y26" s="73" t="e">
        <f>Y25/6</f>
        <v>#DIV/0!</v>
      </c>
      <c r="Z26" s="73" t="e">
        <f>Z25/4</f>
        <v>#DIV/0!</v>
      </c>
      <c r="AA26" s="73" t="e">
        <f>AA25/2.5</f>
        <v>#DIV/0!</v>
      </c>
      <c r="AB26" s="20" t="e">
        <f>SUM(X26:AA26)</f>
        <v>#DIV/0!</v>
      </c>
    </row>
    <row r="27" spans="1:28" ht="21.75" customHeight="1" thickBot="1" x14ac:dyDescent="0.45">
      <c r="A27" s="142"/>
      <c r="B27" s="721" t="s">
        <v>59</v>
      </c>
      <c r="C27" s="97"/>
      <c r="D27" s="99" t="s">
        <v>60</v>
      </c>
      <c r="E27" s="152"/>
      <c r="F27" s="153"/>
      <c r="G27" s="154"/>
      <c r="H27" s="7">
        <f t="shared" si="0"/>
        <v>0</v>
      </c>
      <c r="I27" s="173">
        <f t="shared" si="1"/>
        <v>0</v>
      </c>
      <c r="J27" s="160"/>
      <c r="K27" s="657"/>
      <c r="L27" s="51">
        <f t="shared" si="2"/>
        <v>0</v>
      </c>
      <c r="M27" s="48">
        <f t="shared" si="3"/>
        <v>0</v>
      </c>
      <c r="N27" s="184"/>
      <c r="O27" s="185"/>
      <c r="P27" s="63"/>
      <c r="Q27" s="56"/>
    </row>
    <row r="28" spans="1:28" ht="21.75" customHeight="1" thickBot="1" x14ac:dyDescent="0.45">
      <c r="A28" s="141" t="str">
        <f>C24</f>
        <v>Ｂ</v>
      </c>
      <c r="B28" s="722"/>
      <c r="C28" s="97" t="s">
        <v>32</v>
      </c>
      <c r="D28" s="99" t="s">
        <v>61</v>
      </c>
      <c r="E28" s="152"/>
      <c r="F28" s="153"/>
      <c r="G28" s="154"/>
      <c r="H28" s="7">
        <f t="shared" si="0"/>
        <v>0</v>
      </c>
      <c r="I28" s="173">
        <f t="shared" si="1"/>
        <v>0</v>
      </c>
      <c r="J28" s="160"/>
      <c r="K28" s="657"/>
      <c r="L28" s="51">
        <f t="shared" si="2"/>
        <v>0</v>
      </c>
      <c r="M28" s="48">
        <f t="shared" si="3"/>
        <v>0</v>
      </c>
      <c r="N28" s="170">
        <f>IF($C28=$Z$4,R28,R24)</f>
        <v>0.9</v>
      </c>
      <c r="O28" s="171">
        <f>IF($C28=$Z$4,S28,S24)</f>
        <v>0.9</v>
      </c>
      <c r="P28" s="146">
        <f>IF($C28=$Z$4,R30,R26)</f>
        <v>1</v>
      </c>
      <c r="Q28" s="56"/>
      <c r="R28" s="54">
        <f>SUM(V28:AA28)</f>
        <v>0.9</v>
      </c>
      <c r="S28" s="54">
        <f>AB28</f>
        <v>0.9</v>
      </c>
      <c r="U28" s="47" t="s">
        <v>71</v>
      </c>
      <c r="V28" s="60">
        <f>SUMIFS($J24:$J33,$E24:$E33,1)*0.9</f>
        <v>0</v>
      </c>
      <c r="W28" s="60">
        <f>SUMIFS($J24:$J33,$E24:$E33,2)*0.9</f>
        <v>0</v>
      </c>
      <c r="X28" s="60">
        <f>SUMIFS($J24:$J33,$E24:$E33,3)*0.9</f>
        <v>0</v>
      </c>
      <c r="Y28" s="60">
        <f>SUMIFS($J24:$J33,$E24:$E33,4)*0.9</f>
        <v>0.9</v>
      </c>
      <c r="Z28" s="60">
        <f>SUMIFS($J24:$J33,$E24:$E33,5)*0.9</f>
        <v>0</v>
      </c>
      <c r="AA28" s="60">
        <f>SUMIFS($J24:$J33,$E24:$E33,6)*0.9</f>
        <v>0</v>
      </c>
      <c r="AB28" s="53">
        <f>SUM(X28:AA28)</f>
        <v>0.9</v>
      </c>
    </row>
    <row r="29" spans="1:28" ht="21.75" customHeight="1" thickBot="1" x14ac:dyDescent="0.45">
      <c r="A29" s="142"/>
      <c r="B29" s="722"/>
      <c r="C29" s="97"/>
      <c r="D29" s="99" t="s">
        <v>36</v>
      </c>
      <c r="E29" s="152"/>
      <c r="F29" s="153"/>
      <c r="G29" s="154"/>
      <c r="H29" s="7">
        <f t="shared" si="0"/>
        <v>0</v>
      </c>
      <c r="I29" s="173">
        <f t="shared" si="1"/>
        <v>0</v>
      </c>
      <c r="J29" s="160"/>
      <c r="K29" s="657"/>
      <c r="L29" s="51">
        <f t="shared" si="2"/>
        <v>0</v>
      </c>
      <c r="M29" s="48">
        <f t="shared" si="3"/>
        <v>0</v>
      </c>
      <c r="N29" s="184"/>
      <c r="O29" s="185"/>
      <c r="P29" s="63"/>
      <c r="Q29" s="59"/>
      <c r="R29" s="235">
        <f>ROUNDUP(R28,1)</f>
        <v>0.9</v>
      </c>
      <c r="S29" s="58">
        <f>ROUNDUP(S28,1)</f>
        <v>0.9</v>
      </c>
      <c r="U29" s="47" t="s">
        <v>76</v>
      </c>
      <c r="X29" s="73">
        <f>X28/9</f>
        <v>0</v>
      </c>
      <c r="Y29" s="73">
        <f>Y28/6</f>
        <v>0.15</v>
      </c>
      <c r="Z29" s="73">
        <f>Z28/4</f>
        <v>0</v>
      </c>
      <c r="AA29" s="73">
        <f>AA28/2.5</f>
        <v>0</v>
      </c>
      <c r="AB29" s="20">
        <f>SUM(X29:AA29)</f>
        <v>0.15</v>
      </c>
    </row>
    <row r="30" spans="1:28" ht="21.75" customHeight="1" thickBot="1" x14ac:dyDescent="0.45">
      <c r="A30" s="142"/>
      <c r="B30" s="722"/>
      <c r="C30" s="97"/>
      <c r="D30" s="99" t="s">
        <v>35</v>
      </c>
      <c r="E30" s="152"/>
      <c r="F30" s="153"/>
      <c r="G30" s="154"/>
      <c r="H30" s="7">
        <f t="shared" si="0"/>
        <v>0</v>
      </c>
      <c r="I30" s="173">
        <f t="shared" si="1"/>
        <v>0</v>
      </c>
      <c r="J30" s="160"/>
      <c r="K30" s="657"/>
      <c r="L30" s="51">
        <f t="shared" si="2"/>
        <v>0</v>
      </c>
      <c r="M30" s="48">
        <f t="shared" si="3"/>
        <v>0</v>
      </c>
      <c r="N30" s="184"/>
      <c r="O30" s="185"/>
      <c r="P30" s="63"/>
      <c r="Q30" s="59"/>
      <c r="R30" s="54">
        <f>ROUND(R28,0)</f>
        <v>1</v>
      </c>
    </row>
    <row r="31" spans="1:28" ht="21.75" customHeight="1" thickBot="1" x14ac:dyDescent="0.45">
      <c r="A31" s="142"/>
      <c r="B31" s="723"/>
      <c r="C31" s="97"/>
      <c r="D31" s="99" t="s">
        <v>80</v>
      </c>
      <c r="E31" s="152"/>
      <c r="F31" s="153"/>
      <c r="G31" s="154"/>
      <c r="H31" s="175">
        <f t="shared" si="0"/>
        <v>0</v>
      </c>
      <c r="I31" s="173">
        <f t="shared" si="1"/>
        <v>0</v>
      </c>
      <c r="J31" s="160"/>
      <c r="K31" s="657"/>
      <c r="L31" s="51">
        <f t="shared" si="2"/>
        <v>0</v>
      </c>
      <c r="M31" s="48">
        <f t="shared" si="3"/>
        <v>0</v>
      </c>
      <c r="N31" s="184"/>
      <c r="O31" s="185"/>
      <c r="P31" s="63"/>
      <c r="Q31" s="59"/>
    </row>
    <row r="32" spans="1:28" ht="21.75" customHeight="1" thickBot="1" x14ac:dyDescent="0.45">
      <c r="A32" s="142"/>
      <c r="B32" s="92"/>
      <c r="C32" s="93"/>
      <c r="D32" s="91"/>
      <c r="E32" s="152"/>
      <c r="F32" s="153"/>
      <c r="G32" s="154"/>
      <c r="H32" s="7">
        <f t="shared" si="0"/>
        <v>0</v>
      </c>
      <c r="I32" s="173">
        <f t="shared" si="1"/>
        <v>0</v>
      </c>
      <c r="J32" s="160"/>
      <c r="K32" s="657"/>
      <c r="L32" s="51">
        <f t="shared" si="2"/>
        <v>0</v>
      </c>
      <c r="M32" s="48">
        <f t="shared" si="3"/>
        <v>0</v>
      </c>
      <c r="N32" s="184"/>
      <c r="O32" s="185"/>
      <c r="P32" s="63"/>
      <c r="Q32" s="59"/>
      <c r="R32" s="45" t="str">
        <f>IF(C27=$Z$4,D27,IF(C28=$Z$4,D28,IF(C29=$Z$4,D29,IF(C30=$Z$4,D30,IF(C31=$Z$4,D31,"")))))</f>
        <v>推定</v>
      </c>
    </row>
    <row r="33" spans="1:28" ht="21.75" customHeight="1" thickBot="1" x14ac:dyDescent="0.45">
      <c r="A33" s="143"/>
      <c r="B33" s="94"/>
      <c r="C33" s="95"/>
      <c r="D33" s="96"/>
      <c r="E33" s="155"/>
      <c r="F33" s="156"/>
      <c r="G33" s="157"/>
      <c r="H33" s="8">
        <f t="shared" si="0"/>
        <v>0</v>
      </c>
      <c r="I33" s="174">
        <f t="shared" si="1"/>
        <v>0</v>
      </c>
      <c r="J33" s="161"/>
      <c r="K33" s="658"/>
      <c r="L33" s="52">
        <f t="shared" si="2"/>
        <v>0</v>
      </c>
      <c r="M33" s="49">
        <f t="shared" si="3"/>
        <v>0</v>
      </c>
      <c r="N33" s="186"/>
      <c r="O33" s="187"/>
      <c r="P33" s="64"/>
      <c r="Q33" s="44"/>
      <c r="R33" s="61" t="s">
        <v>73</v>
      </c>
      <c r="S33" s="61" t="s">
        <v>72</v>
      </c>
      <c r="X33" s="46" t="s">
        <v>69</v>
      </c>
    </row>
    <row r="34" spans="1:28" ht="21.75" customHeight="1" thickBot="1" x14ac:dyDescent="0.45">
      <c r="A34" s="233"/>
      <c r="B34" s="144" t="s">
        <v>145</v>
      </c>
      <c r="C34" s="148" t="s">
        <v>83</v>
      </c>
      <c r="D34" s="149">
        <v>21</v>
      </c>
      <c r="E34" s="150">
        <v>5</v>
      </c>
      <c r="F34" s="151" t="s">
        <v>40</v>
      </c>
      <c r="G34" s="151">
        <v>183</v>
      </c>
      <c r="H34" s="69">
        <f t="shared" si="0"/>
        <v>91.5</v>
      </c>
      <c r="I34" s="172">
        <f t="shared" si="1"/>
        <v>91.5</v>
      </c>
      <c r="J34" s="158">
        <v>1</v>
      </c>
      <c r="K34" s="656">
        <f>SUM(J34:J43)</f>
        <v>18</v>
      </c>
      <c r="L34" s="50">
        <f t="shared" si="2"/>
        <v>183</v>
      </c>
      <c r="M34" s="11">
        <f t="shared" si="3"/>
        <v>91.5</v>
      </c>
      <c r="N34" s="182"/>
      <c r="O34" s="183"/>
      <c r="P34" s="62"/>
      <c r="Q34" s="55"/>
      <c r="R34" s="87">
        <f>IFERROR(SUM('【記入例】9-１(ＧＨ)その２'!L34:L43)/B36,"０")</f>
        <v>14.262295081967213</v>
      </c>
      <c r="S34" s="87">
        <f>IFERROR(AB35,"0")</f>
        <v>10.811475409836065</v>
      </c>
      <c r="V34" s="73" t="s">
        <v>74</v>
      </c>
      <c r="W34" s="73" t="s">
        <v>75</v>
      </c>
      <c r="X34" s="73" t="s">
        <v>65</v>
      </c>
      <c r="Y34" s="73" t="s">
        <v>62</v>
      </c>
      <c r="Z34" s="73" t="s">
        <v>63</v>
      </c>
      <c r="AA34" s="73" t="s">
        <v>64</v>
      </c>
    </row>
    <row r="35" spans="1:28" ht="21.75" customHeight="1" thickBot="1" x14ac:dyDescent="0.45">
      <c r="A35" s="142"/>
      <c r="B35" s="145" t="s">
        <v>0</v>
      </c>
      <c r="C35" s="140"/>
      <c r="D35" s="90"/>
      <c r="E35" s="152">
        <v>4</v>
      </c>
      <c r="F35" s="153"/>
      <c r="G35" s="154">
        <v>183</v>
      </c>
      <c r="H35" s="7">
        <f t="shared" si="0"/>
        <v>183</v>
      </c>
      <c r="I35" s="173">
        <f t="shared" si="1"/>
        <v>91.5</v>
      </c>
      <c r="J35" s="159">
        <v>3</v>
      </c>
      <c r="K35" s="657"/>
      <c r="L35" s="51">
        <f t="shared" si="2"/>
        <v>549</v>
      </c>
      <c r="M35" s="48">
        <f t="shared" si="3"/>
        <v>549</v>
      </c>
      <c r="N35" s="184"/>
      <c r="O35" s="185"/>
      <c r="P35" s="63"/>
      <c r="Q35" s="56"/>
      <c r="R35" s="45">
        <f>ROUNDUP(R34,1)</f>
        <v>14.299999999999999</v>
      </c>
      <c r="S35" s="58">
        <f>ROUNDUP(S34,1)</f>
        <v>10.9</v>
      </c>
      <c r="U35" s="47" t="s">
        <v>70</v>
      </c>
      <c r="V35" s="60">
        <f>SUMIFS($M34:$M43,$E34:$E43,1)/$B36</f>
        <v>0.49180327868852458</v>
      </c>
      <c r="W35" s="60">
        <f>SUMIFS($M34:$M43,$E34:$E43,2)/$B36</f>
        <v>2.459016393442623</v>
      </c>
      <c r="X35" s="60">
        <f>SUMIFS($M34:$M43,$E34:$E43,3)/$B36</f>
        <v>7.3114754098360653</v>
      </c>
      <c r="Y35" s="60">
        <f>SUMIFS($M34:$M43,$E34:$E43,4)/$B36</f>
        <v>3</v>
      </c>
      <c r="Z35" s="60">
        <f>SUMIFS($M34:$M43,$E34:$E43,5)/$B36</f>
        <v>0.5</v>
      </c>
      <c r="AA35" s="60">
        <f>SUMIFS($M34:$M43,$E34:$E43,6)/$B36</f>
        <v>0</v>
      </c>
      <c r="AB35" s="53">
        <f>SUM(X35:AA35)</f>
        <v>10.811475409836065</v>
      </c>
    </row>
    <row r="36" spans="1:28" ht="21.75" customHeight="1" thickBot="1" x14ac:dyDescent="0.45">
      <c r="A36" s="142"/>
      <c r="B36" s="98">
        <v>183</v>
      </c>
      <c r="C36" s="140"/>
      <c r="D36" s="91"/>
      <c r="E36" s="152">
        <v>3</v>
      </c>
      <c r="F36" s="153"/>
      <c r="G36" s="154">
        <v>183</v>
      </c>
      <c r="H36" s="7">
        <f t="shared" si="0"/>
        <v>183</v>
      </c>
      <c r="I36" s="173">
        <f t="shared" si="1"/>
        <v>91.5</v>
      </c>
      <c r="J36" s="160">
        <v>6</v>
      </c>
      <c r="K36" s="657"/>
      <c r="L36" s="51">
        <f t="shared" si="2"/>
        <v>1098</v>
      </c>
      <c r="M36" s="48">
        <f t="shared" si="3"/>
        <v>1098</v>
      </c>
      <c r="N36" s="184"/>
      <c r="O36" s="185"/>
      <c r="P36" s="63"/>
      <c r="Q36" s="59"/>
      <c r="R36" s="45">
        <f>ROUND(R34,0)</f>
        <v>14</v>
      </c>
      <c r="W36" s="47" t="s">
        <v>76</v>
      </c>
      <c r="X36" s="73">
        <f>X35/9</f>
        <v>0.81238615664845171</v>
      </c>
      <c r="Y36" s="73">
        <f>Y35/6</f>
        <v>0.5</v>
      </c>
      <c r="Z36" s="73">
        <f>Z35/4</f>
        <v>0.125</v>
      </c>
      <c r="AA36" s="73">
        <f>AA35/2.5</f>
        <v>0</v>
      </c>
      <c r="AB36" s="20">
        <f>SUM(X36:AA36)</f>
        <v>1.4373861566484516</v>
      </c>
    </row>
    <row r="37" spans="1:28" ht="21.75" customHeight="1" thickBot="1" x14ac:dyDescent="0.45">
      <c r="A37" s="142"/>
      <c r="B37" s="721" t="s">
        <v>59</v>
      </c>
      <c r="C37" s="97"/>
      <c r="D37" s="99" t="s">
        <v>60</v>
      </c>
      <c r="E37" s="152">
        <v>3</v>
      </c>
      <c r="F37" s="153"/>
      <c r="G37" s="154">
        <v>150</v>
      </c>
      <c r="H37" s="7">
        <f t="shared" si="0"/>
        <v>150</v>
      </c>
      <c r="I37" s="173">
        <f t="shared" si="1"/>
        <v>75</v>
      </c>
      <c r="J37" s="160">
        <v>1</v>
      </c>
      <c r="K37" s="657"/>
      <c r="L37" s="51">
        <f t="shared" si="2"/>
        <v>150</v>
      </c>
      <c r="M37" s="48">
        <f t="shared" si="3"/>
        <v>150</v>
      </c>
      <c r="N37" s="184"/>
      <c r="O37" s="185"/>
      <c r="P37" s="63"/>
      <c r="Q37" s="56"/>
    </row>
    <row r="38" spans="1:28" ht="21.75" customHeight="1" thickBot="1" x14ac:dyDescent="0.45">
      <c r="A38" s="141" t="str">
        <f>C34</f>
        <v>Ｃ</v>
      </c>
      <c r="B38" s="722"/>
      <c r="C38" s="97"/>
      <c r="D38" s="99" t="s">
        <v>61</v>
      </c>
      <c r="E38" s="152">
        <v>3</v>
      </c>
      <c r="F38" s="153"/>
      <c r="G38" s="154">
        <v>90</v>
      </c>
      <c r="H38" s="7">
        <f t="shared" si="0"/>
        <v>90</v>
      </c>
      <c r="I38" s="173">
        <f t="shared" si="1"/>
        <v>45</v>
      </c>
      <c r="J38" s="160">
        <v>1</v>
      </c>
      <c r="K38" s="657"/>
      <c r="L38" s="51">
        <f t="shared" si="2"/>
        <v>90</v>
      </c>
      <c r="M38" s="48">
        <f t="shared" si="3"/>
        <v>90</v>
      </c>
      <c r="N38" s="170">
        <f>IF($C38=$Z$4,R38,R34)</f>
        <v>14.262295081967213</v>
      </c>
      <c r="O38" s="171">
        <f>IF($C38=$Z$4,S38,S34)</f>
        <v>10.811475409836065</v>
      </c>
      <c r="P38" s="146">
        <f>IF($C38=$Z$4,R40,R36)</f>
        <v>14</v>
      </c>
      <c r="Q38" s="56"/>
      <c r="R38" s="54">
        <f>SUM(V38:AA38)</f>
        <v>16.2</v>
      </c>
      <c r="S38" s="54">
        <f>AB38</f>
        <v>10.8</v>
      </c>
      <c r="U38" s="47" t="s">
        <v>71</v>
      </c>
      <c r="V38" s="60">
        <f>SUMIFS($J34:$J43,$E34:$E43,1)*0.9</f>
        <v>0.9</v>
      </c>
      <c r="W38" s="60">
        <f>SUMIFS($J34:$J43,$E34:$E43,2)*0.9</f>
        <v>4.5</v>
      </c>
      <c r="X38" s="60">
        <f>SUMIFS($J34:$J43,$E34:$E43,3)*0.9</f>
        <v>7.2</v>
      </c>
      <c r="Y38" s="60">
        <f>SUMIFS($J34:$J43,$E34:$E43,4)*0.9</f>
        <v>2.7</v>
      </c>
      <c r="Z38" s="60">
        <f>SUMIFS($J34:$J43,$E34:$E43,5)*0.9</f>
        <v>0.9</v>
      </c>
      <c r="AA38" s="60">
        <f>SUMIFS($J34:$J43,$E34:$E43,6)*0.9</f>
        <v>0</v>
      </c>
      <c r="AB38" s="53">
        <f>SUM(X38:AA38)</f>
        <v>10.8</v>
      </c>
    </row>
    <row r="39" spans="1:28" ht="21.75" customHeight="1" thickBot="1" x14ac:dyDescent="0.45">
      <c r="A39" s="142"/>
      <c r="B39" s="722"/>
      <c r="C39" s="97" t="s">
        <v>32</v>
      </c>
      <c r="D39" s="99" t="s">
        <v>36</v>
      </c>
      <c r="E39" s="152">
        <v>2</v>
      </c>
      <c r="F39" s="153"/>
      <c r="G39" s="154">
        <v>90</v>
      </c>
      <c r="H39" s="7">
        <f t="shared" si="0"/>
        <v>90</v>
      </c>
      <c r="I39" s="173">
        <f t="shared" si="1"/>
        <v>45</v>
      </c>
      <c r="J39" s="160">
        <v>5</v>
      </c>
      <c r="K39" s="657"/>
      <c r="L39" s="51">
        <f t="shared" si="2"/>
        <v>450</v>
      </c>
      <c r="M39" s="48">
        <f t="shared" si="3"/>
        <v>450</v>
      </c>
      <c r="N39" s="184"/>
      <c r="O39" s="185"/>
      <c r="P39" s="63"/>
      <c r="Q39" s="59"/>
      <c r="R39" s="235">
        <f>ROUNDUP(R38,1)</f>
        <v>16.2</v>
      </c>
      <c r="S39" s="58">
        <f>ROUNDUP(S38,1)</f>
        <v>10.8</v>
      </c>
      <c r="U39" s="47" t="s">
        <v>76</v>
      </c>
      <c r="X39" s="73">
        <f>X38/9</f>
        <v>0.8</v>
      </c>
      <c r="Y39" s="73">
        <f>Y38/6</f>
        <v>0.45</v>
      </c>
      <c r="Z39" s="73">
        <f>Z38/4</f>
        <v>0.22500000000000001</v>
      </c>
      <c r="AA39" s="73">
        <f>AA38/2.5</f>
        <v>0</v>
      </c>
      <c r="AB39" s="20">
        <f>SUM(X39:AA39)</f>
        <v>1.4750000000000001</v>
      </c>
    </row>
    <row r="40" spans="1:28" ht="21.75" customHeight="1" thickBot="1" x14ac:dyDescent="0.45">
      <c r="A40" s="142"/>
      <c r="B40" s="722"/>
      <c r="C40" s="97"/>
      <c r="D40" s="99" t="s">
        <v>35</v>
      </c>
      <c r="E40" s="152">
        <v>1</v>
      </c>
      <c r="F40" s="153"/>
      <c r="G40" s="154">
        <v>90</v>
      </c>
      <c r="H40" s="7">
        <f t="shared" si="0"/>
        <v>90</v>
      </c>
      <c r="I40" s="173">
        <f t="shared" si="1"/>
        <v>45</v>
      </c>
      <c r="J40" s="160">
        <v>1</v>
      </c>
      <c r="K40" s="657"/>
      <c r="L40" s="51">
        <f t="shared" si="2"/>
        <v>90</v>
      </c>
      <c r="M40" s="48">
        <f t="shared" si="3"/>
        <v>90</v>
      </c>
      <c r="N40" s="184"/>
      <c r="O40" s="185"/>
      <c r="P40" s="63"/>
      <c r="Q40" s="59"/>
      <c r="R40" s="54">
        <f>ROUND(R38,0)</f>
        <v>16</v>
      </c>
    </row>
    <row r="41" spans="1:28" ht="21.75" customHeight="1" thickBot="1" x14ac:dyDescent="0.45">
      <c r="A41" s="142"/>
      <c r="B41" s="723"/>
      <c r="C41" s="97"/>
      <c r="D41" s="99" t="s">
        <v>80</v>
      </c>
      <c r="E41" s="152"/>
      <c r="F41" s="153"/>
      <c r="G41" s="154"/>
      <c r="H41" s="175">
        <f t="shared" si="0"/>
        <v>0</v>
      </c>
      <c r="I41" s="173">
        <f t="shared" si="1"/>
        <v>0</v>
      </c>
      <c r="J41" s="160"/>
      <c r="K41" s="657"/>
      <c r="L41" s="51">
        <f t="shared" si="2"/>
        <v>0</v>
      </c>
      <c r="M41" s="48">
        <f t="shared" si="3"/>
        <v>0</v>
      </c>
      <c r="N41" s="184"/>
      <c r="O41" s="185"/>
      <c r="P41" s="63"/>
      <c r="Q41" s="59"/>
    </row>
    <row r="42" spans="1:28" ht="21.75" customHeight="1" thickBot="1" x14ac:dyDescent="0.45">
      <c r="A42" s="142"/>
      <c r="B42" s="92"/>
      <c r="C42" s="93"/>
      <c r="D42" s="91"/>
      <c r="E42" s="152"/>
      <c r="F42" s="153"/>
      <c r="G42" s="154"/>
      <c r="H42" s="7">
        <f t="shared" si="0"/>
        <v>0</v>
      </c>
      <c r="I42" s="173">
        <f t="shared" si="1"/>
        <v>0</v>
      </c>
      <c r="J42" s="160"/>
      <c r="K42" s="657"/>
      <c r="L42" s="51">
        <f t="shared" si="2"/>
        <v>0</v>
      </c>
      <c r="M42" s="48">
        <f t="shared" si="3"/>
        <v>0</v>
      </c>
      <c r="N42" s="184"/>
      <c r="O42" s="185"/>
      <c r="P42" s="63"/>
      <c r="Q42" s="59"/>
      <c r="R42" s="45" t="str">
        <f>IF(C37=$Z$4,D37,IF(C38=$Z$4,D38,IF(C39=$Z$4,D39,IF(C40=$Z$4,D40,IF(C41=$Z$4,D41,"")))))</f>
        <v>実⑥</v>
      </c>
    </row>
    <row r="43" spans="1:28" ht="21.75" customHeight="1" thickBot="1" x14ac:dyDescent="0.45">
      <c r="A43" s="143"/>
      <c r="B43" s="94"/>
      <c r="C43" s="95"/>
      <c r="D43" s="96"/>
      <c r="E43" s="155"/>
      <c r="F43" s="156"/>
      <c r="G43" s="157"/>
      <c r="H43" s="8">
        <f t="shared" si="0"/>
        <v>0</v>
      </c>
      <c r="I43" s="174">
        <f t="shared" si="1"/>
        <v>0</v>
      </c>
      <c r="J43" s="161"/>
      <c r="K43" s="658"/>
      <c r="L43" s="52">
        <f t="shared" si="2"/>
        <v>0</v>
      </c>
      <c r="M43" s="49">
        <f t="shared" si="3"/>
        <v>0</v>
      </c>
      <c r="N43" s="186"/>
      <c r="O43" s="187"/>
      <c r="P43" s="64"/>
      <c r="Q43" s="44"/>
      <c r="R43" s="61" t="s">
        <v>73</v>
      </c>
      <c r="S43" s="61" t="s">
        <v>72</v>
      </c>
      <c r="X43" s="46" t="s">
        <v>69</v>
      </c>
    </row>
    <row r="44" spans="1:28" ht="21.75" customHeight="1" thickBot="1" x14ac:dyDescent="0.45">
      <c r="A44" s="233"/>
      <c r="B44" s="144" t="s">
        <v>153</v>
      </c>
      <c r="C44" s="148" t="s">
        <v>84</v>
      </c>
      <c r="D44" s="149">
        <v>15</v>
      </c>
      <c r="E44" s="150">
        <v>4</v>
      </c>
      <c r="F44" s="151"/>
      <c r="G44" s="151">
        <v>92</v>
      </c>
      <c r="H44" s="69">
        <f t="shared" si="0"/>
        <v>92</v>
      </c>
      <c r="I44" s="172">
        <f t="shared" si="1"/>
        <v>46</v>
      </c>
      <c r="J44" s="158">
        <v>1</v>
      </c>
      <c r="K44" s="656">
        <f>SUM(J44:J53)</f>
        <v>5</v>
      </c>
      <c r="L44" s="50">
        <f t="shared" si="2"/>
        <v>92</v>
      </c>
      <c r="M44" s="11">
        <f t="shared" si="3"/>
        <v>92</v>
      </c>
      <c r="N44" s="182"/>
      <c r="O44" s="183"/>
      <c r="P44" s="62"/>
      <c r="Q44" s="55"/>
      <c r="R44" s="87">
        <f>IFERROR(SUM('【記入例】9-１(ＧＨ)その２'!L44:L53)/B46,"０")</f>
        <v>4.4891304347826084</v>
      </c>
      <c r="S44" s="87">
        <f>IFERROR(AB45,"0")</f>
        <v>3.4891304347826084</v>
      </c>
      <c r="V44" s="73" t="s">
        <v>74</v>
      </c>
      <c r="W44" s="73" t="s">
        <v>75</v>
      </c>
      <c r="X44" s="73" t="s">
        <v>65</v>
      </c>
      <c r="Y44" s="73" t="s">
        <v>62</v>
      </c>
      <c r="Z44" s="73" t="s">
        <v>63</v>
      </c>
      <c r="AA44" s="73" t="s">
        <v>64</v>
      </c>
    </row>
    <row r="45" spans="1:28" ht="21.75" customHeight="1" thickBot="1" x14ac:dyDescent="0.45">
      <c r="A45" s="142"/>
      <c r="B45" s="145" t="s">
        <v>0</v>
      </c>
      <c r="C45" s="140"/>
      <c r="D45" s="90"/>
      <c r="E45" s="152">
        <v>4</v>
      </c>
      <c r="F45" s="153"/>
      <c r="G45" s="154">
        <v>45</v>
      </c>
      <c r="H45" s="7">
        <f t="shared" si="0"/>
        <v>45</v>
      </c>
      <c r="I45" s="173">
        <f t="shared" si="1"/>
        <v>22.5</v>
      </c>
      <c r="J45" s="159">
        <v>1</v>
      </c>
      <c r="K45" s="657"/>
      <c r="L45" s="51">
        <f t="shared" si="2"/>
        <v>45</v>
      </c>
      <c r="M45" s="48">
        <f t="shared" si="3"/>
        <v>45</v>
      </c>
      <c r="N45" s="184"/>
      <c r="O45" s="185"/>
      <c r="P45" s="63"/>
      <c r="Q45" s="56"/>
      <c r="R45" s="45">
        <f>ROUNDUP(R44,1)</f>
        <v>4.5</v>
      </c>
      <c r="S45" s="58">
        <f>ROUNDUP(S44,1)</f>
        <v>3.5</v>
      </c>
      <c r="U45" s="47" t="s">
        <v>70</v>
      </c>
      <c r="V45" s="60">
        <f>SUMIFS($M44:$M53,$E44:$E53,1)/$B46</f>
        <v>0</v>
      </c>
      <c r="W45" s="60">
        <f>SUMIFS($M44:$M53,$E44:$E53,2)/$B46</f>
        <v>1</v>
      </c>
      <c r="X45" s="60">
        <f>SUMIFS($M44:$M53,$E44:$E53,3)/$B46</f>
        <v>2</v>
      </c>
      <c r="Y45" s="60">
        <f>SUMIFS($M44:$M53,$E44:$E53,4)/$B46</f>
        <v>1.4891304347826086</v>
      </c>
      <c r="Z45" s="60">
        <f>SUMIFS($M44:$M53,$E44:$E53,5)/$B46</f>
        <v>0</v>
      </c>
      <c r="AA45" s="60">
        <f>SUMIFS($M44:$M53,$E44:$E53,6)/$B46</f>
        <v>0</v>
      </c>
      <c r="AB45" s="53">
        <f>SUM(X45:AA45)</f>
        <v>3.4891304347826084</v>
      </c>
    </row>
    <row r="46" spans="1:28" ht="21.75" customHeight="1" thickBot="1" x14ac:dyDescent="0.45">
      <c r="A46" s="142"/>
      <c r="B46" s="98">
        <v>92</v>
      </c>
      <c r="C46" s="140"/>
      <c r="D46" s="91"/>
      <c r="E46" s="152">
        <v>3</v>
      </c>
      <c r="F46" s="153"/>
      <c r="G46" s="154">
        <v>92</v>
      </c>
      <c r="H46" s="7">
        <f t="shared" si="0"/>
        <v>92</v>
      </c>
      <c r="I46" s="173">
        <f t="shared" si="1"/>
        <v>46</v>
      </c>
      <c r="J46" s="160">
        <v>2</v>
      </c>
      <c r="K46" s="657"/>
      <c r="L46" s="51">
        <f t="shared" si="2"/>
        <v>184</v>
      </c>
      <c r="M46" s="48">
        <f t="shared" si="3"/>
        <v>184</v>
      </c>
      <c r="N46" s="184"/>
      <c r="O46" s="185"/>
      <c r="P46" s="63"/>
      <c r="Q46" s="59"/>
      <c r="R46" s="45">
        <f>ROUND(R44,0)</f>
        <v>4</v>
      </c>
      <c r="W46" s="47" t="s">
        <v>76</v>
      </c>
      <c r="X46" s="73">
        <f>X45/9</f>
        <v>0.22222222222222221</v>
      </c>
      <c r="Y46" s="73">
        <f>Y45/6</f>
        <v>0.24818840579710144</v>
      </c>
      <c r="Z46" s="73">
        <f>Z45/4</f>
        <v>0</v>
      </c>
      <c r="AA46" s="73">
        <f>AA45/2.5</f>
        <v>0</v>
      </c>
      <c r="AB46" s="20">
        <f>SUM(X46:AA46)</f>
        <v>0.47041062801932365</v>
      </c>
    </row>
    <row r="47" spans="1:28" ht="21.75" customHeight="1" thickBot="1" x14ac:dyDescent="0.45">
      <c r="A47" s="142"/>
      <c r="B47" s="721" t="s">
        <v>59</v>
      </c>
      <c r="C47" s="97"/>
      <c r="D47" s="99" t="s">
        <v>60</v>
      </c>
      <c r="E47" s="152">
        <v>2</v>
      </c>
      <c r="F47" s="153"/>
      <c r="G47" s="154">
        <v>92</v>
      </c>
      <c r="H47" s="7">
        <f t="shared" si="0"/>
        <v>92</v>
      </c>
      <c r="I47" s="173">
        <f t="shared" si="1"/>
        <v>46</v>
      </c>
      <c r="J47" s="160">
        <v>1</v>
      </c>
      <c r="K47" s="657"/>
      <c r="L47" s="51">
        <f t="shared" si="2"/>
        <v>92</v>
      </c>
      <c r="M47" s="48">
        <f t="shared" si="3"/>
        <v>92</v>
      </c>
      <c r="N47" s="184"/>
      <c r="O47" s="185"/>
      <c r="P47" s="63"/>
      <c r="Q47" s="56"/>
    </row>
    <row r="48" spans="1:28" ht="21.75" customHeight="1" thickBot="1" x14ac:dyDescent="0.45">
      <c r="A48" s="141" t="str">
        <f>C44</f>
        <v>Ｄ</v>
      </c>
      <c r="B48" s="722"/>
      <c r="C48" s="97"/>
      <c r="D48" s="99" t="s">
        <v>61</v>
      </c>
      <c r="E48" s="152">
        <v>2</v>
      </c>
      <c r="F48" s="153"/>
      <c r="G48" s="154">
        <v>92</v>
      </c>
      <c r="H48" s="7">
        <f t="shared" si="0"/>
        <v>92</v>
      </c>
      <c r="I48" s="173">
        <f t="shared" si="1"/>
        <v>46</v>
      </c>
      <c r="J48" s="160"/>
      <c r="K48" s="657"/>
      <c r="L48" s="51">
        <f t="shared" si="2"/>
        <v>0</v>
      </c>
      <c r="M48" s="48">
        <f t="shared" si="3"/>
        <v>0</v>
      </c>
      <c r="N48" s="170">
        <f>IF($C48=$Z$4,R48,R44)</f>
        <v>4.4891304347826084</v>
      </c>
      <c r="O48" s="171">
        <f>IF($C48=$Z$4,S48,S44)</f>
        <v>3.4891304347826084</v>
      </c>
      <c r="P48" s="146">
        <f>IF($C48=$Z$4,R50,R46)</f>
        <v>4</v>
      </c>
      <c r="Q48" s="56"/>
      <c r="R48" s="54">
        <f>SUM(V48:AA48)</f>
        <v>4.5</v>
      </c>
      <c r="S48" s="54">
        <f>AB48</f>
        <v>3.6</v>
      </c>
      <c r="U48" s="47" t="s">
        <v>71</v>
      </c>
      <c r="V48" s="60">
        <f>SUMIFS($J44:$J53,$E44:$E53,1)*0.9</f>
        <v>0</v>
      </c>
      <c r="W48" s="60">
        <f>SUMIFS($J44:$J53,$E44:$E53,2)*0.9</f>
        <v>0.9</v>
      </c>
      <c r="X48" s="60">
        <f>SUMIFS($J44:$J53,$E44:$E53,3)*0.9</f>
        <v>1.8</v>
      </c>
      <c r="Y48" s="60">
        <f>SUMIFS($J44:$J53,$E44:$E53,4)*0.9</f>
        <v>1.8</v>
      </c>
      <c r="Z48" s="60">
        <f>SUMIFS($J44:$J53,$E44:$E53,5)*0.9</f>
        <v>0</v>
      </c>
      <c r="AA48" s="60">
        <f>SUMIFS($J44:$J53,$E44:$E53,6)*0.9</f>
        <v>0</v>
      </c>
      <c r="AB48" s="53">
        <f>SUM(X48:AA48)</f>
        <v>3.6</v>
      </c>
    </row>
    <row r="49" spans="1:28" ht="21.75" customHeight="1" thickBot="1" x14ac:dyDescent="0.45">
      <c r="A49" s="142"/>
      <c r="B49" s="722"/>
      <c r="C49" s="97"/>
      <c r="D49" s="99" t="s">
        <v>36</v>
      </c>
      <c r="E49" s="152"/>
      <c r="F49" s="153"/>
      <c r="G49" s="154"/>
      <c r="H49" s="7">
        <f t="shared" si="0"/>
        <v>0</v>
      </c>
      <c r="I49" s="173">
        <f t="shared" si="1"/>
        <v>0</v>
      </c>
      <c r="J49" s="160"/>
      <c r="K49" s="657"/>
      <c r="L49" s="51">
        <f t="shared" si="2"/>
        <v>0</v>
      </c>
      <c r="M49" s="48">
        <f t="shared" si="3"/>
        <v>0</v>
      </c>
      <c r="N49" s="184"/>
      <c r="O49" s="185"/>
      <c r="P49" s="63"/>
      <c r="Q49" s="59"/>
      <c r="R49" s="235">
        <f>ROUNDUP(R48,1)</f>
        <v>4.5</v>
      </c>
      <c r="S49" s="58">
        <f>ROUNDUP(S48,1)</f>
        <v>3.6</v>
      </c>
      <c r="U49" s="47" t="s">
        <v>76</v>
      </c>
      <c r="X49" s="73">
        <f>X48/9</f>
        <v>0.2</v>
      </c>
      <c r="Y49" s="73">
        <f>Y48/6</f>
        <v>0.3</v>
      </c>
      <c r="Z49" s="73">
        <f>Z48/4</f>
        <v>0</v>
      </c>
      <c r="AA49" s="73">
        <f>AA48/2.5</f>
        <v>0</v>
      </c>
      <c r="AB49" s="20">
        <f>SUM(X49:AA49)</f>
        <v>0.5</v>
      </c>
    </row>
    <row r="50" spans="1:28" ht="21.75" customHeight="1" thickBot="1" x14ac:dyDescent="0.45">
      <c r="A50" s="142"/>
      <c r="B50" s="722"/>
      <c r="C50" s="97"/>
      <c r="D50" s="99" t="s">
        <v>35</v>
      </c>
      <c r="E50" s="152"/>
      <c r="F50" s="153"/>
      <c r="G50" s="154"/>
      <c r="H50" s="7">
        <f t="shared" si="0"/>
        <v>0</v>
      </c>
      <c r="I50" s="173">
        <f t="shared" si="1"/>
        <v>0</v>
      </c>
      <c r="J50" s="160"/>
      <c r="K50" s="657"/>
      <c r="L50" s="51">
        <f t="shared" si="2"/>
        <v>0</v>
      </c>
      <c r="M50" s="48">
        <f t="shared" si="3"/>
        <v>0</v>
      </c>
      <c r="N50" s="184"/>
      <c r="O50" s="185"/>
      <c r="P50" s="63"/>
      <c r="Q50" s="59"/>
      <c r="R50" s="54">
        <f>ROUND(R48,0)</f>
        <v>5</v>
      </c>
    </row>
    <row r="51" spans="1:28" ht="21.75" customHeight="1" thickBot="1" x14ac:dyDescent="0.45">
      <c r="A51" s="142"/>
      <c r="B51" s="723"/>
      <c r="C51" s="97" t="s">
        <v>32</v>
      </c>
      <c r="D51" s="99" t="s">
        <v>80</v>
      </c>
      <c r="E51" s="152"/>
      <c r="F51" s="153"/>
      <c r="G51" s="154"/>
      <c r="H51" s="175">
        <f t="shared" si="0"/>
        <v>0</v>
      </c>
      <c r="I51" s="173">
        <f t="shared" si="1"/>
        <v>0</v>
      </c>
      <c r="J51" s="160"/>
      <c r="K51" s="657"/>
      <c r="L51" s="51">
        <f t="shared" si="2"/>
        <v>0</v>
      </c>
      <c r="M51" s="48">
        <f t="shared" si="3"/>
        <v>0</v>
      </c>
      <c r="N51" s="184"/>
      <c r="O51" s="185"/>
      <c r="P51" s="63"/>
      <c r="Q51" s="59"/>
    </row>
    <row r="52" spans="1:28" ht="21.75" customHeight="1" thickBot="1" x14ac:dyDescent="0.45">
      <c r="A52" s="142"/>
      <c r="B52" s="92"/>
      <c r="C52" s="93"/>
      <c r="D52" s="91"/>
      <c r="E52" s="152"/>
      <c r="F52" s="153"/>
      <c r="G52" s="154"/>
      <c r="H52" s="7">
        <f t="shared" si="0"/>
        <v>0</v>
      </c>
      <c r="I52" s="173">
        <f t="shared" si="1"/>
        <v>0</v>
      </c>
      <c r="J52" s="160"/>
      <c r="K52" s="657"/>
      <c r="L52" s="51">
        <f t="shared" si="2"/>
        <v>0</v>
      </c>
      <c r="M52" s="48">
        <f t="shared" si="3"/>
        <v>0</v>
      </c>
      <c r="N52" s="184"/>
      <c r="O52" s="185"/>
      <c r="P52" s="63"/>
      <c r="Q52" s="59"/>
      <c r="R52" s="45" t="str">
        <f>IF(C47=$Z$4,D47,IF(C48=$Z$4,D48,IF(C49=$Z$4,D49,IF(C50=$Z$4,D50,IF(C51=$Z$4,D51,"")))))</f>
        <v>前３</v>
      </c>
    </row>
    <row r="53" spans="1:28" ht="21.75" customHeight="1" thickBot="1" x14ac:dyDescent="0.45">
      <c r="A53" s="143"/>
      <c r="B53" s="94"/>
      <c r="C53" s="95"/>
      <c r="D53" s="96"/>
      <c r="E53" s="155"/>
      <c r="F53" s="156"/>
      <c r="G53" s="157"/>
      <c r="H53" s="8">
        <f t="shared" si="0"/>
        <v>0</v>
      </c>
      <c r="I53" s="174">
        <f t="shared" si="1"/>
        <v>0</v>
      </c>
      <c r="J53" s="161"/>
      <c r="K53" s="658"/>
      <c r="L53" s="52">
        <f t="shared" si="2"/>
        <v>0</v>
      </c>
      <c r="M53" s="49">
        <f t="shared" si="3"/>
        <v>0</v>
      </c>
      <c r="N53" s="186"/>
      <c r="O53" s="187"/>
      <c r="P53" s="64"/>
      <c r="Q53" s="44"/>
      <c r="R53" s="61" t="s">
        <v>73</v>
      </c>
      <c r="S53" s="61" t="s">
        <v>72</v>
      </c>
      <c r="X53" s="46" t="s">
        <v>69</v>
      </c>
    </row>
    <row r="54" spans="1:28" ht="21.75" customHeight="1" thickBot="1" x14ac:dyDescent="0.45">
      <c r="A54" s="233"/>
      <c r="B54" s="144" t="s">
        <v>179</v>
      </c>
      <c r="C54" s="148" t="s">
        <v>85</v>
      </c>
      <c r="D54" s="149">
        <v>5</v>
      </c>
      <c r="E54" s="150">
        <v>4</v>
      </c>
      <c r="F54" s="151"/>
      <c r="G54" s="151">
        <v>183</v>
      </c>
      <c r="H54" s="69">
        <f t="shared" si="0"/>
        <v>183</v>
      </c>
      <c r="I54" s="172">
        <f t="shared" si="1"/>
        <v>91.5</v>
      </c>
      <c r="J54" s="158">
        <v>1</v>
      </c>
      <c r="K54" s="656">
        <f>SUM(J54:J63)</f>
        <v>11</v>
      </c>
      <c r="L54" s="50">
        <f t="shared" si="2"/>
        <v>183</v>
      </c>
      <c r="M54" s="11">
        <f t="shared" si="3"/>
        <v>183</v>
      </c>
      <c r="N54" s="182"/>
      <c r="O54" s="183"/>
      <c r="P54" s="62"/>
      <c r="Q54" s="55"/>
      <c r="R54" s="87">
        <f>IFERROR(SUM('【記入例】9-１(ＧＨ)その２'!L54:L63)/B56,"０")</f>
        <v>5.9836065573770494</v>
      </c>
      <c r="S54" s="87">
        <f>IFERROR(AB55,"0")</f>
        <v>4.9836065573770494</v>
      </c>
      <c r="V54" s="73" t="s">
        <v>74</v>
      </c>
      <c r="W54" s="73" t="s">
        <v>75</v>
      </c>
      <c r="X54" s="73" t="s">
        <v>65</v>
      </c>
      <c r="Y54" s="73" t="s">
        <v>62</v>
      </c>
      <c r="Z54" s="73" t="s">
        <v>63</v>
      </c>
      <c r="AA54" s="73" t="s">
        <v>64</v>
      </c>
    </row>
    <row r="55" spans="1:28" ht="21.75" customHeight="1" thickBot="1" x14ac:dyDescent="0.45">
      <c r="A55" s="142"/>
      <c r="B55" s="145" t="s">
        <v>0</v>
      </c>
      <c r="C55" s="140"/>
      <c r="D55" s="90"/>
      <c r="E55" s="152">
        <v>3</v>
      </c>
      <c r="F55" s="153"/>
      <c r="G55" s="154">
        <v>183</v>
      </c>
      <c r="H55" s="7">
        <f t="shared" si="0"/>
        <v>183</v>
      </c>
      <c r="I55" s="173">
        <f t="shared" si="1"/>
        <v>91.5</v>
      </c>
      <c r="J55" s="159">
        <v>3</v>
      </c>
      <c r="K55" s="657"/>
      <c r="L55" s="51">
        <f t="shared" si="2"/>
        <v>549</v>
      </c>
      <c r="M55" s="48">
        <f t="shared" si="3"/>
        <v>549</v>
      </c>
      <c r="N55" s="184"/>
      <c r="O55" s="185"/>
      <c r="P55" s="63"/>
      <c r="Q55" s="56"/>
      <c r="R55" s="45">
        <f>ROUNDUP(R54,1)</f>
        <v>6</v>
      </c>
      <c r="S55" s="58">
        <f>ROUNDUP(S54,1)</f>
        <v>5</v>
      </c>
      <c r="U55" s="47" t="s">
        <v>70</v>
      </c>
      <c r="V55" s="60">
        <f>SUMIFS($M54:$M63,$E54:$E63,1)/$B56</f>
        <v>0</v>
      </c>
      <c r="W55" s="60">
        <f>SUMIFS($M54:$M63,$E54:$E63,2)/$B56</f>
        <v>1</v>
      </c>
      <c r="X55" s="60">
        <f>SUMIFS($M54:$M63,$E54:$E63,3)/$B56</f>
        <v>3.9836065573770494</v>
      </c>
      <c r="Y55" s="60">
        <f>SUMIFS($M54:$M63,$E54:$E63,4)/$B56</f>
        <v>1</v>
      </c>
      <c r="Z55" s="60">
        <f>SUMIFS($M54:$M63,$E54:$E63,5)/$B56</f>
        <v>0</v>
      </c>
      <c r="AA55" s="60">
        <f>SUMIFS($M54:$M63,$E54:$E63,6)/$B56</f>
        <v>0</v>
      </c>
      <c r="AB55" s="53">
        <f>SUM(X55:AA55)</f>
        <v>4.9836065573770494</v>
      </c>
    </row>
    <row r="56" spans="1:28" ht="21.75" customHeight="1" thickBot="1" x14ac:dyDescent="0.45">
      <c r="A56" s="142"/>
      <c r="B56" s="98">
        <v>183</v>
      </c>
      <c r="C56" s="140"/>
      <c r="D56" s="91"/>
      <c r="E56" s="152">
        <v>2</v>
      </c>
      <c r="F56" s="153"/>
      <c r="G56" s="154">
        <v>183</v>
      </c>
      <c r="H56" s="7">
        <f t="shared" si="0"/>
        <v>183</v>
      </c>
      <c r="I56" s="173">
        <f t="shared" si="1"/>
        <v>91.5</v>
      </c>
      <c r="J56" s="160">
        <v>1</v>
      </c>
      <c r="K56" s="657"/>
      <c r="L56" s="51">
        <f t="shared" si="2"/>
        <v>183</v>
      </c>
      <c r="M56" s="48">
        <f t="shared" si="3"/>
        <v>183</v>
      </c>
      <c r="N56" s="184"/>
      <c r="O56" s="185"/>
      <c r="P56" s="63"/>
      <c r="Q56" s="59"/>
      <c r="R56" s="45">
        <f>ROUND(R54,0)</f>
        <v>6</v>
      </c>
      <c r="W56" s="47" t="s">
        <v>76</v>
      </c>
      <c r="X56" s="73">
        <f>X55/9</f>
        <v>0.44262295081967218</v>
      </c>
      <c r="Y56" s="73">
        <f>Y55/6</f>
        <v>0.16666666666666666</v>
      </c>
      <c r="Z56" s="73">
        <f>Z55/4</f>
        <v>0</v>
      </c>
      <c r="AA56" s="73">
        <f>AA55/2.5</f>
        <v>0</v>
      </c>
      <c r="AB56" s="20">
        <f>SUM(X56:AA56)</f>
        <v>0.60928961748633881</v>
      </c>
    </row>
    <row r="57" spans="1:28" ht="21.75" customHeight="1" thickBot="1" x14ac:dyDescent="0.45">
      <c r="A57" s="142"/>
      <c r="B57" s="721" t="s">
        <v>59</v>
      </c>
      <c r="C57" s="97"/>
      <c r="D57" s="99" t="s">
        <v>60</v>
      </c>
      <c r="E57" s="152">
        <v>3</v>
      </c>
      <c r="F57" s="153"/>
      <c r="G57" s="154">
        <v>90</v>
      </c>
      <c r="H57" s="7">
        <f t="shared" si="0"/>
        <v>90</v>
      </c>
      <c r="I57" s="173">
        <f t="shared" si="1"/>
        <v>45</v>
      </c>
      <c r="J57" s="160">
        <v>1</v>
      </c>
      <c r="K57" s="657"/>
      <c r="L57" s="51">
        <f t="shared" si="2"/>
        <v>90</v>
      </c>
      <c r="M57" s="48">
        <f t="shared" si="3"/>
        <v>90</v>
      </c>
      <c r="N57" s="184"/>
      <c r="O57" s="185"/>
      <c r="P57" s="63"/>
      <c r="Q57" s="56"/>
    </row>
    <row r="58" spans="1:28" ht="21.75" customHeight="1" thickBot="1" x14ac:dyDescent="0.45">
      <c r="A58" s="141" t="str">
        <f>C54</f>
        <v>Ｅ</v>
      </c>
      <c r="B58" s="722"/>
      <c r="C58" s="97"/>
      <c r="D58" s="99" t="s">
        <v>61</v>
      </c>
      <c r="E58" s="152">
        <v>3</v>
      </c>
      <c r="F58" s="153"/>
      <c r="G58" s="154">
        <v>30</v>
      </c>
      <c r="H58" s="7">
        <f t="shared" si="0"/>
        <v>30</v>
      </c>
      <c r="I58" s="173">
        <f t="shared" si="1"/>
        <v>15</v>
      </c>
      <c r="J58" s="160">
        <v>1</v>
      </c>
      <c r="K58" s="657"/>
      <c r="L58" s="51">
        <f t="shared" si="2"/>
        <v>30</v>
      </c>
      <c r="M58" s="48">
        <f t="shared" si="3"/>
        <v>30</v>
      </c>
      <c r="N58" s="170">
        <f>IF($C58=$Z$4,R58,R54)</f>
        <v>5.9836065573770494</v>
      </c>
      <c r="O58" s="171">
        <f>IF($C58=$Z$4,S58,S54)</f>
        <v>4.9836065573770494</v>
      </c>
      <c r="P58" s="146">
        <f>IF($C58=$Z$4,R60,R56)</f>
        <v>6</v>
      </c>
      <c r="Q58" s="56"/>
      <c r="R58" s="54">
        <f>SUM(V58:AA58)</f>
        <v>9.9</v>
      </c>
      <c r="S58" s="54">
        <f>AB58</f>
        <v>9</v>
      </c>
      <c r="U58" s="47" t="s">
        <v>71</v>
      </c>
      <c r="V58" s="60">
        <f>SUMIFS($J54:$J63,$E54:$E63,1)*0.9</f>
        <v>0</v>
      </c>
      <c r="W58" s="60">
        <f>SUMIFS($J54:$J63,$E54:$E63,2)*0.9</f>
        <v>0.9</v>
      </c>
      <c r="X58" s="60">
        <f>SUMIFS($J54:$J63,$E54:$E63,3)*0.9</f>
        <v>8.1</v>
      </c>
      <c r="Y58" s="60">
        <f>SUMIFS($J54:$J63,$E54:$E63,4)*0.9</f>
        <v>0.9</v>
      </c>
      <c r="Z58" s="60">
        <f>SUMIFS($J54:$J63,$E54:$E63,5)*0.9</f>
        <v>0</v>
      </c>
      <c r="AA58" s="60">
        <f>SUMIFS($J54:$J63,$E54:$E63,6)*0.9</f>
        <v>0</v>
      </c>
      <c r="AB58" s="53">
        <f>SUM(X58:AA58)</f>
        <v>9</v>
      </c>
    </row>
    <row r="59" spans="1:28" ht="21.75" customHeight="1" thickBot="1" x14ac:dyDescent="0.45">
      <c r="A59" s="142"/>
      <c r="B59" s="722"/>
      <c r="C59" s="97" t="s">
        <v>32</v>
      </c>
      <c r="D59" s="99" t="s">
        <v>36</v>
      </c>
      <c r="E59" s="152">
        <v>3</v>
      </c>
      <c r="F59" s="153"/>
      <c r="G59" s="154">
        <v>20</v>
      </c>
      <c r="H59" s="7">
        <f t="shared" si="0"/>
        <v>20</v>
      </c>
      <c r="I59" s="173">
        <f t="shared" si="1"/>
        <v>10</v>
      </c>
      <c r="J59" s="160">
        <v>2</v>
      </c>
      <c r="K59" s="657"/>
      <c r="L59" s="51">
        <f>G59*J59</f>
        <v>40</v>
      </c>
      <c r="M59" s="48">
        <f t="shared" si="3"/>
        <v>40</v>
      </c>
      <c r="N59" s="184"/>
      <c r="O59" s="185"/>
      <c r="P59" s="146"/>
      <c r="Q59" s="59"/>
      <c r="R59" s="235">
        <f>ROUNDUP(R58,1)</f>
        <v>9.9</v>
      </c>
      <c r="S59" s="58">
        <f>ROUNDUP(S58,1)</f>
        <v>9</v>
      </c>
      <c r="U59" s="47" t="s">
        <v>76</v>
      </c>
      <c r="X59" s="73">
        <f>X58/9</f>
        <v>0.89999999999999991</v>
      </c>
      <c r="Y59" s="73">
        <f>Y58/6</f>
        <v>0.15</v>
      </c>
      <c r="Z59" s="73">
        <f>Z58/4</f>
        <v>0</v>
      </c>
      <c r="AA59" s="73">
        <f>AA58/2.5</f>
        <v>0</v>
      </c>
      <c r="AB59" s="20">
        <f>SUM(X59:AA59)</f>
        <v>1.0499999999999998</v>
      </c>
    </row>
    <row r="60" spans="1:28" ht="21.75" customHeight="1" thickBot="1" x14ac:dyDescent="0.45">
      <c r="A60" s="142"/>
      <c r="B60" s="722"/>
      <c r="C60" s="97"/>
      <c r="D60" s="99" t="s">
        <v>35</v>
      </c>
      <c r="E60" s="152">
        <v>3</v>
      </c>
      <c r="F60" s="153"/>
      <c r="G60" s="154">
        <v>10</v>
      </c>
      <c r="H60" s="7">
        <f t="shared" si="0"/>
        <v>10</v>
      </c>
      <c r="I60" s="173">
        <f t="shared" si="1"/>
        <v>5</v>
      </c>
      <c r="J60" s="160">
        <v>2</v>
      </c>
      <c r="K60" s="657"/>
      <c r="L60" s="51">
        <f t="shared" si="2"/>
        <v>20</v>
      </c>
      <c r="M60" s="48">
        <f t="shared" si="3"/>
        <v>20</v>
      </c>
      <c r="N60" s="184"/>
      <c r="O60" s="185"/>
      <c r="P60" s="63"/>
      <c r="Q60" s="59"/>
      <c r="R60" s="54">
        <f>ROUND(R58,0)</f>
        <v>10</v>
      </c>
    </row>
    <row r="61" spans="1:28" ht="21.75" customHeight="1" thickBot="1" x14ac:dyDescent="0.45">
      <c r="A61" s="142"/>
      <c r="B61" s="723"/>
      <c r="C61" s="97"/>
      <c r="D61" s="99" t="s">
        <v>80</v>
      </c>
      <c r="E61" s="152"/>
      <c r="F61" s="153"/>
      <c r="G61" s="154"/>
      <c r="H61" s="175">
        <f t="shared" si="0"/>
        <v>0</v>
      </c>
      <c r="I61" s="173">
        <f t="shared" si="1"/>
        <v>0</v>
      </c>
      <c r="J61" s="160"/>
      <c r="K61" s="657"/>
      <c r="L61" s="51">
        <f t="shared" si="2"/>
        <v>0</v>
      </c>
      <c r="M61" s="48">
        <f t="shared" si="3"/>
        <v>0</v>
      </c>
      <c r="N61" s="184"/>
      <c r="O61" s="185"/>
      <c r="P61" s="63"/>
      <c r="Q61" s="59"/>
    </row>
    <row r="62" spans="1:28" ht="21.75" customHeight="1" thickBot="1" x14ac:dyDescent="0.45">
      <c r="A62" s="142"/>
      <c r="B62" s="92"/>
      <c r="C62" s="93"/>
      <c r="D62" s="91"/>
      <c r="E62" s="152"/>
      <c r="F62" s="153"/>
      <c r="G62" s="154"/>
      <c r="H62" s="7">
        <f t="shared" si="0"/>
        <v>0</v>
      </c>
      <c r="I62" s="173">
        <f t="shared" si="1"/>
        <v>0</v>
      </c>
      <c r="J62" s="160"/>
      <c r="K62" s="657"/>
      <c r="L62" s="51">
        <f t="shared" si="2"/>
        <v>0</v>
      </c>
      <c r="M62" s="48">
        <f t="shared" si="3"/>
        <v>0</v>
      </c>
      <c r="N62" s="184"/>
      <c r="O62" s="185"/>
      <c r="P62" s="63"/>
      <c r="Q62" s="59"/>
      <c r="R62" s="45" t="str">
        <f>IF(C57=$Z$4,D57,IF(C58=$Z$4,D58,IF(C59=$Z$4,D59,IF(C60=$Z$4,D60,IF(C61=$Z$4,D61,"")))))</f>
        <v>実⑥</v>
      </c>
    </row>
    <row r="63" spans="1:28" ht="21.75" customHeight="1" thickBot="1" x14ac:dyDescent="0.45">
      <c r="A63" s="143"/>
      <c r="B63" s="94"/>
      <c r="C63" s="95"/>
      <c r="D63" s="96"/>
      <c r="E63" s="155"/>
      <c r="F63" s="156"/>
      <c r="G63" s="157"/>
      <c r="H63" s="8">
        <f t="shared" si="0"/>
        <v>0</v>
      </c>
      <c r="I63" s="174">
        <f t="shared" si="1"/>
        <v>0</v>
      </c>
      <c r="J63" s="161"/>
      <c r="K63" s="658"/>
      <c r="L63" s="52">
        <f t="shared" si="2"/>
        <v>0</v>
      </c>
      <c r="M63" s="49">
        <f t="shared" si="3"/>
        <v>0</v>
      </c>
      <c r="N63" s="186"/>
      <c r="O63" s="187"/>
      <c r="P63" s="64"/>
      <c r="Q63" s="44"/>
      <c r="R63" s="61" t="s">
        <v>73</v>
      </c>
      <c r="S63" s="61" t="s">
        <v>72</v>
      </c>
      <c r="X63" s="46" t="s">
        <v>69</v>
      </c>
    </row>
    <row r="64" spans="1:28" ht="21.75" customHeight="1" thickBot="1" x14ac:dyDescent="0.45">
      <c r="A64" s="233"/>
      <c r="B64" s="144" t="s">
        <v>204</v>
      </c>
      <c r="C64" s="148" t="s">
        <v>86</v>
      </c>
      <c r="D64" s="149">
        <v>2</v>
      </c>
      <c r="E64" s="150">
        <v>2</v>
      </c>
      <c r="F64" s="151"/>
      <c r="G64" s="151"/>
      <c r="H64" s="69">
        <f t="shared" si="0"/>
        <v>0</v>
      </c>
      <c r="I64" s="172">
        <f t="shared" si="1"/>
        <v>0</v>
      </c>
      <c r="J64" s="158">
        <v>2</v>
      </c>
      <c r="K64" s="656">
        <f>SUM(J64:J73)</f>
        <v>2</v>
      </c>
      <c r="L64" s="50">
        <f t="shared" si="2"/>
        <v>0</v>
      </c>
      <c r="M64" s="11">
        <f t="shared" si="3"/>
        <v>0</v>
      </c>
      <c r="N64" s="182"/>
      <c r="O64" s="183"/>
      <c r="P64" s="62"/>
      <c r="Q64" s="55"/>
      <c r="R64" s="87" t="str">
        <f>IFERROR(SUM('【記入例】9-１(ＧＨ)その２'!L64:L73)/B66,"０")</f>
        <v>０</v>
      </c>
      <c r="S64" s="87" t="str">
        <f>IFERROR(AB65,"0")</f>
        <v>0</v>
      </c>
      <c r="V64" s="73" t="s">
        <v>74</v>
      </c>
      <c r="W64" s="73" t="s">
        <v>75</v>
      </c>
      <c r="X64" s="73" t="s">
        <v>65</v>
      </c>
      <c r="Y64" s="73" t="s">
        <v>62</v>
      </c>
      <c r="Z64" s="73" t="s">
        <v>63</v>
      </c>
      <c r="AA64" s="73" t="s">
        <v>64</v>
      </c>
    </row>
    <row r="65" spans="1:28" ht="21.75" customHeight="1" thickBot="1" x14ac:dyDescent="0.45">
      <c r="A65" s="142"/>
      <c r="B65" s="145" t="s">
        <v>0</v>
      </c>
      <c r="C65" s="140"/>
      <c r="D65" s="90"/>
      <c r="E65" s="152"/>
      <c r="F65" s="153"/>
      <c r="G65" s="154"/>
      <c r="H65" s="7">
        <f t="shared" si="0"/>
        <v>0</v>
      </c>
      <c r="I65" s="173">
        <f t="shared" si="1"/>
        <v>0</v>
      </c>
      <c r="J65" s="159"/>
      <c r="K65" s="657"/>
      <c r="L65" s="51">
        <f t="shared" si="2"/>
        <v>0</v>
      </c>
      <c r="M65" s="48">
        <f t="shared" si="3"/>
        <v>0</v>
      </c>
      <c r="N65" s="184"/>
      <c r="O65" s="185"/>
      <c r="P65" s="63"/>
      <c r="Q65" s="56"/>
      <c r="R65" s="45">
        <f>ROUNDUP(R64,1)</f>
        <v>0</v>
      </c>
      <c r="S65" s="58">
        <f>ROUNDUP(S64,1)</f>
        <v>0</v>
      </c>
      <c r="U65" s="47" t="s">
        <v>70</v>
      </c>
      <c r="V65" s="60" t="e">
        <f>SUMIFS($M64:$M73,$E64:$E73,1)/$B66</f>
        <v>#DIV/0!</v>
      </c>
      <c r="W65" s="60" t="e">
        <f>SUMIFS($M64:$M73,$E64:$E73,2)/$B66</f>
        <v>#DIV/0!</v>
      </c>
      <c r="X65" s="60" t="e">
        <f>SUMIFS($M64:$M73,$E64:$E73,3)/$B66</f>
        <v>#DIV/0!</v>
      </c>
      <c r="Y65" s="60" t="e">
        <f>SUMIFS($M64:$M73,$E64:$E73,4)/$B66</f>
        <v>#DIV/0!</v>
      </c>
      <c r="Z65" s="60" t="e">
        <f>SUMIFS($M64:$M73,$E64:$E73,5)/$B66</f>
        <v>#DIV/0!</v>
      </c>
      <c r="AA65" s="60" t="e">
        <f>SUMIFS($M64:$M73,$E64:$E73,6)/$B66</f>
        <v>#DIV/0!</v>
      </c>
      <c r="AB65" s="53" t="e">
        <f>SUM(X65:AA65)</f>
        <v>#DIV/0!</v>
      </c>
    </row>
    <row r="66" spans="1:28" ht="21.75" customHeight="1" thickBot="1" x14ac:dyDescent="0.45">
      <c r="A66" s="142"/>
      <c r="B66" s="98"/>
      <c r="C66" s="140"/>
      <c r="D66" s="91"/>
      <c r="E66" s="152"/>
      <c r="F66" s="153"/>
      <c r="G66" s="154"/>
      <c r="H66" s="7">
        <f t="shared" si="0"/>
        <v>0</v>
      </c>
      <c r="I66" s="173">
        <f t="shared" si="1"/>
        <v>0</v>
      </c>
      <c r="J66" s="160"/>
      <c r="K66" s="657"/>
      <c r="L66" s="51">
        <f t="shared" si="2"/>
        <v>0</v>
      </c>
      <c r="M66" s="48">
        <f t="shared" si="3"/>
        <v>0</v>
      </c>
      <c r="N66" s="184"/>
      <c r="O66" s="185"/>
      <c r="P66" s="63"/>
      <c r="Q66" s="59"/>
      <c r="R66" s="45">
        <f>ROUND(R64,0)</f>
        <v>0</v>
      </c>
      <c r="W66" s="47" t="s">
        <v>76</v>
      </c>
      <c r="X66" s="73" t="e">
        <f>X65/9</f>
        <v>#DIV/0!</v>
      </c>
      <c r="Y66" s="73" t="e">
        <f>Y65/6</f>
        <v>#DIV/0!</v>
      </c>
      <c r="Z66" s="73" t="e">
        <f>Z65/4</f>
        <v>#DIV/0!</v>
      </c>
      <c r="AA66" s="73" t="e">
        <f>AA65/2.5</f>
        <v>#DIV/0!</v>
      </c>
      <c r="AB66" s="20" t="e">
        <f>SUM(X66:AA66)</f>
        <v>#DIV/0!</v>
      </c>
    </row>
    <row r="67" spans="1:28" ht="21.75" customHeight="1" thickBot="1" x14ac:dyDescent="0.45">
      <c r="A67" s="142"/>
      <c r="B67" s="721" t="s">
        <v>59</v>
      </c>
      <c r="C67" s="97"/>
      <c r="D67" s="99" t="s">
        <v>60</v>
      </c>
      <c r="E67" s="152"/>
      <c r="F67" s="153"/>
      <c r="G67" s="154"/>
      <c r="H67" s="7">
        <f t="shared" si="0"/>
        <v>0</v>
      </c>
      <c r="I67" s="173">
        <f t="shared" si="1"/>
        <v>0</v>
      </c>
      <c r="J67" s="160"/>
      <c r="K67" s="657"/>
      <c r="L67" s="51">
        <f t="shared" si="2"/>
        <v>0</v>
      </c>
      <c r="M67" s="48">
        <f t="shared" si="3"/>
        <v>0</v>
      </c>
      <c r="N67" s="184"/>
      <c r="O67" s="185"/>
      <c r="P67" s="63"/>
      <c r="Q67" s="56"/>
    </row>
    <row r="68" spans="1:28" ht="21.75" customHeight="1" thickBot="1" x14ac:dyDescent="0.45">
      <c r="A68" s="141" t="str">
        <f>C64</f>
        <v>Ｆ</v>
      </c>
      <c r="B68" s="722"/>
      <c r="C68" s="97" t="s">
        <v>32</v>
      </c>
      <c r="D68" s="99" t="s">
        <v>61</v>
      </c>
      <c r="E68" s="152"/>
      <c r="F68" s="153"/>
      <c r="G68" s="154"/>
      <c r="H68" s="7">
        <f t="shared" si="0"/>
        <v>0</v>
      </c>
      <c r="I68" s="173">
        <f t="shared" si="1"/>
        <v>0</v>
      </c>
      <c r="J68" s="160"/>
      <c r="K68" s="657"/>
      <c r="L68" s="51">
        <f t="shared" si="2"/>
        <v>0</v>
      </c>
      <c r="M68" s="48">
        <f t="shared" si="3"/>
        <v>0</v>
      </c>
      <c r="N68" s="170">
        <f>IF($C68=$Z$4,R68,R64)</f>
        <v>1.8</v>
      </c>
      <c r="O68" s="171">
        <f>IF($C68=$Z$4,S68,S64)</f>
        <v>0</v>
      </c>
      <c r="P68" s="146">
        <f>IF($C68=$Z$4,R70,R66)</f>
        <v>2</v>
      </c>
      <c r="Q68" s="56"/>
      <c r="R68" s="54">
        <f>SUM(V68:AA68)</f>
        <v>1.8</v>
      </c>
      <c r="S68" s="54">
        <f>AB68</f>
        <v>0</v>
      </c>
      <c r="U68" s="47" t="s">
        <v>71</v>
      </c>
      <c r="V68" s="60">
        <f>SUMIFS($J64:$J73,$E64:$E73,1)*0.9</f>
        <v>0</v>
      </c>
      <c r="W68" s="60">
        <f>SUMIFS($J64:$J73,$E64:$E73,2)*0.9</f>
        <v>1.8</v>
      </c>
      <c r="X68" s="60">
        <f>SUMIFS($J64:$J73,$E64:$E73,3)*0.9</f>
        <v>0</v>
      </c>
      <c r="Y68" s="60">
        <f>SUMIFS($J64:$J73,$E64:$E73,4)*0.9</f>
        <v>0</v>
      </c>
      <c r="Z68" s="60">
        <f>SUMIFS($J64:$J73,$E64:$E73,5)*0.9</f>
        <v>0</v>
      </c>
      <c r="AA68" s="60">
        <f>SUMIFS($J64:$J73,$E64:$E73,6)*0.9</f>
        <v>0</v>
      </c>
      <c r="AB68" s="53">
        <f>SUM(X68:AA68)</f>
        <v>0</v>
      </c>
    </row>
    <row r="69" spans="1:28" ht="21.75" customHeight="1" thickBot="1" x14ac:dyDescent="0.45">
      <c r="A69" s="142"/>
      <c r="B69" s="722"/>
      <c r="C69" s="97"/>
      <c r="D69" s="99" t="s">
        <v>36</v>
      </c>
      <c r="E69" s="152"/>
      <c r="F69" s="153"/>
      <c r="G69" s="154"/>
      <c r="H69" s="7">
        <f t="shared" si="0"/>
        <v>0</v>
      </c>
      <c r="I69" s="173">
        <f t="shared" si="1"/>
        <v>0</v>
      </c>
      <c r="J69" s="160"/>
      <c r="K69" s="657"/>
      <c r="L69" s="51">
        <f t="shared" si="2"/>
        <v>0</v>
      </c>
      <c r="M69" s="48">
        <f t="shared" si="3"/>
        <v>0</v>
      </c>
      <c r="N69" s="184"/>
      <c r="O69" s="185"/>
      <c r="P69" s="146"/>
      <c r="Q69" s="59"/>
      <c r="R69" s="235">
        <f>ROUNDUP(R68,1)</f>
        <v>1.8</v>
      </c>
      <c r="S69" s="58">
        <f>ROUNDUP(S68,1)</f>
        <v>0</v>
      </c>
      <c r="U69" s="47" t="s">
        <v>76</v>
      </c>
      <c r="X69" s="73">
        <f>X68/9</f>
        <v>0</v>
      </c>
      <c r="Y69" s="73">
        <f>Y68/6</f>
        <v>0</v>
      </c>
      <c r="Z69" s="73">
        <f>Z68/4</f>
        <v>0</v>
      </c>
      <c r="AA69" s="73">
        <f>AA68/2.5</f>
        <v>0</v>
      </c>
      <c r="AB69" s="20">
        <f>SUM(X69:AA69)</f>
        <v>0</v>
      </c>
    </row>
    <row r="70" spans="1:28" ht="21.75" customHeight="1" thickBot="1" x14ac:dyDescent="0.45">
      <c r="A70" s="142"/>
      <c r="B70" s="722"/>
      <c r="C70" s="97"/>
      <c r="D70" s="99" t="s">
        <v>35</v>
      </c>
      <c r="E70" s="152"/>
      <c r="F70" s="153"/>
      <c r="G70" s="154"/>
      <c r="H70" s="7">
        <f t="shared" si="0"/>
        <v>0</v>
      </c>
      <c r="I70" s="173">
        <f t="shared" si="1"/>
        <v>0</v>
      </c>
      <c r="J70" s="160"/>
      <c r="K70" s="657"/>
      <c r="L70" s="51">
        <f t="shared" si="2"/>
        <v>0</v>
      </c>
      <c r="M70" s="48">
        <f t="shared" si="3"/>
        <v>0</v>
      </c>
      <c r="N70" s="184"/>
      <c r="O70" s="185"/>
      <c r="P70" s="63"/>
      <c r="Q70" s="59"/>
      <c r="R70" s="54">
        <f>ROUND(R68,0)</f>
        <v>2</v>
      </c>
    </row>
    <row r="71" spans="1:28" ht="21.75" customHeight="1" thickBot="1" x14ac:dyDescent="0.45">
      <c r="A71" s="142"/>
      <c r="B71" s="723"/>
      <c r="C71" s="97"/>
      <c r="D71" s="99" t="s">
        <v>80</v>
      </c>
      <c r="E71" s="152"/>
      <c r="F71" s="153"/>
      <c r="G71" s="154"/>
      <c r="H71" s="175">
        <f t="shared" si="0"/>
        <v>0</v>
      </c>
      <c r="I71" s="173">
        <f t="shared" si="1"/>
        <v>0</v>
      </c>
      <c r="J71" s="160"/>
      <c r="K71" s="657"/>
      <c r="L71" s="51">
        <f t="shared" si="2"/>
        <v>0</v>
      </c>
      <c r="M71" s="48">
        <f t="shared" si="3"/>
        <v>0</v>
      </c>
      <c r="N71" s="184"/>
      <c r="O71" s="185"/>
      <c r="P71" s="63"/>
      <c r="Q71" s="59"/>
    </row>
    <row r="72" spans="1:28" ht="21.75" customHeight="1" thickBot="1" x14ac:dyDescent="0.45">
      <c r="A72" s="142"/>
      <c r="B72" s="92"/>
      <c r="C72" s="93"/>
      <c r="D72" s="91"/>
      <c r="E72" s="152"/>
      <c r="F72" s="153"/>
      <c r="G72" s="154"/>
      <c r="H72" s="7">
        <f t="shared" si="0"/>
        <v>0</v>
      </c>
      <c r="I72" s="173">
        <f t="shared" si="1"/>
        <v>0</v>
      </c>
      <c r="J72" s="160"/>
      <c r="K72" s="657"/>
      <c r="L72" s="51">
        <f t="shared" si="2"/>
        <v>0</v>
      </c>
      <c r="M72" s="48">
        <f t="shared" si="3"/>
        <v>0</v>
      </c>
      <c r="N72" s="184"/>
      <c r="O72" s="185"/>
      <c r="P72" s="63"/>
      <c r="Q72" s="59"/>
      <c r="R72" s="45" t="str">
        <f>IF(C67=$Z$4,D67,IF(C68=$Z$4,D68,IF(C69=$Z$4,D69,IF(C70=$Z$4,D70,IF(C71=$Z$4,D71,"")))))</f>
        <v>推定</v>
      </c>
    </row>
    <row r="73" spans="1:28" ht="21.75" customHeight="1" thickBot="1" x14ac:dyDescent="0.45">
      <c r="A73" s="143"/>
      <c r="B73" s="94"/>
      <c r="C73" s="95"/>
      <c r="D73" s="96"/>
      <c r="E73" s="155"/>
      <c r="F73" s="156"/>
      <c r="G73" s="157"/>
      <c r="H73" s="8">
        <f t="shared" si="0"/>
        <v>0</v>
      </c>
      <c r="I73" s="174">
        <f t="shared" si="1"/>
        <v>0</v>
      </c>
      <c r="J73" s="161"/>
      <c r="K73" s="658"/>
      <c r="L73" s="52">
        <f t="shared" si="2"/>
        <v>0</v>
      </c>
      <c r="M73" s="49">
        <f t="shared" si="3"/>
        <v>0</v>
      </c>
      <c r="N73" s="186"/>
      <c r="O73" s="187"/>
      <c r="P73" s="64"/>
      <c r="Q73" s="44"/>
      <c r="R73" s="61" t="s">
        <v>73</v>
      </c>
      <c r="S73" s="61" t="s">
        <v>72</v>
      </c>
      <c r="X73" s="46" t="s">
        <v>69</v>
      </c>
    </row>
    <row r="74" spans="1:28" ht="21.75" customHeight="1" thickBot="1" x14ac:dyDescent="0.45">
      <c r="A74" s="233"/>
      <c r="B74" s="144" t="s">
        <v>397</v>
      </c>
      <c r="C74" s="148" t="s">
        <v>87</v>
      </c>
      <c r="D74" s="149">
        <v>21</v>
      </c>
      <c r="E74" s="150">
        <v>6</v>
      </c>
      <c r="F74" s="151" t="s">
        <v>398</v>
      </c>
      <c r="G74" s="151">
        <v>365</v>
      </c>
      <c r="H74" s="69">
        <f>IF(F74=$Z$5,I74,G74)</f>
        <v>182.5</v>
      </c>
      <c r="I74" s="172">
        <f t="shared" si="1"/>
        <v>182.5</v>
      </c>
      <c r="J74" s="234">
        <v>1</v>
      </c>
      <c r="K74" s="657">
        <f t="shared" ref="K74" si="4">SUM(J74:J83)</f>
        <v>10</v>
      </c>
      <c r="L74" s="50">
        <f>G74*J74</f>
        <v>365</v>
      </c>
      <c r="M74" s="11">
        <f t="shared" si="3"/>
        <v>182.5</v>
      </c>
      <c r="N74" s="182"/>
      <c r="O74" s="183"/>
      <c r="P74" s="62"/>
      <c r="Q74" s="55"/>
      <c r="R74" s="87">
        <f>IFERROR(SUM('【記入例】9-１(ＧＨ)その２'!L74:L83)/B76,"０")</f>
        <v>9.5479452054794525</v>
      </c>
      <c r="S74" s="87">
        <f>IFERROR(AB75,"0")</f>
        <v>9.0479452054794525</v>
      </c>
      <c r="V74" s="73" t="s">
        <v>74</v>
      </c>
      <c r="W74" s="73" t="s">
        <v>75</v>
      </c>
      <c r="X74" s="73" t="s">
        <v>65</v>
      </c>
      <c r="Y74" s="73" t="s">
        <v>62</v>
      </c>
      <c r="Z74" s="73" t="s">
        <v>63</v>
      </c>
      <c r="AA74" s="73" t="s">
        <v>64</v>
      </c>
    </row>
    <row r="75" spans="1:28" ht="21.75" customHeight="1" thickBot="1" x14ac:dyDescent="0.45">
      <c r="A75" s="142"/>
      <c r="B75" s="145" t="s">
        <v>0</v>
      </c>
      <c r="C75" s="140"/>
      <c r="D75" s="90"/>
      <c r="E75" s="152">
        <v>5</v>
      </c>
      <c r="F75" s="153"/>
      <c r="G75" s="154">
        <v>200</v>
      </c>
      <c r="H75" s="7">
        <f t="shared" ref="H75:H93" si="5">IF(F75=$Z$5,I75,G75)</f>
        <v>200</v>
      </c>
      <c r="I75" s="173">
        <f t="shared" si="1"/>
        <v>100</v>
      </c>
      <c r="J75" s="159">
        <v>1</v>
      </c>
      <c r="K75" s="657"/>
      <c r="L75" s="51">
        <f t="shared" si="2"/>
        <v>200</v>
      </c>
      <c r="M75" s="48">
        <f t="shared" si="3"/>
        <v>200</v>
      </c>
      <c r="N75" s="184"/>
      <c r="O75" s="185"/>
      <c r="P75" s="63"/>
      <c r="Q75" s="56"/>
      <c r="R75" s="45">
        <f>ROUNDUP(R74,1)</f>
        <v>9.6</v>
      </c>
      <c r="S75" s="58">
        <f>ROUNDUP(S74,1)</f>
        <v>9.1</v>
      </c>
      <c r="U75" s="47" t="s">
        <v>70</v>
      </c>
      <c r="V75" s="60">
        <f>SUMIFS($M74:$M83,$E74:$E83,1)/$B76</f>
        <v>0</v>
      </c>
      <c r="W75" s="60">
        <f>SUMIFS($M74:$M83,$E74:$E83,2)/$B76</f>
        <v>0</v>
      </c>
      <c r="X75" s="60">
        <f>SUMIFS($M74:$M83,$E74:$E83,3)/$B76</f>
        <v>5</v>
      </c>
      <c r="Y75" s="60">
        <f>SUMIFS($M74:$M83,$E74:$E83,4)/$B76</f>
        <v>3</v>
      </c>
      <c r="Z75" s="60">
        <f>SUMIFS($M74:$M83,$E74:$E83,5)/$B76</f>
        <v>0.54794520547945202</v>
      </c>
      <c r="AA75" s="60">
        <f>SUMIFS($M74:$M83,$E74:$E83,6)/$B76</f>
        <v>0.5</v>
      </c>
      <c r="AB75" s="53">
        <f>SUM(X75:AA75)</f>
        <v>9.0479452054794525</v>
      </c>
    </row>
    <row r="76" spans="1:28" ht="21.75" customHeight="1" thickBot="1" x14ac:dyDescent="0.45">
      <c r="A76" s="142"/>
      <c r="B76" s="98">
        <v>365</v>
      </c>
      <c r="C76" s="140"/>
      <c r="D76" s="91"/>
      <c r="E76" s="152">
        <v>4</v>
      </c>
      <c r="F76" s="153"/>
      <c r="G76" s="154">
        <v>365</v>
      </c>
      <c r="H76" s="7">
        <f t="shared" si="5"/>
        <v>365</v>
      </c>
      <c r="I76" s="173">
        <f t="shared" si="1"/>
        <v>182.5</v>
      </c>
      <c r="J76" s="159">
        <v>1</v>
      </c>
      <c r="K76" s="657"/>
      <c r="L76" s="51">
        <f t="shared" si="2"/>
        <v>365</v>
      </c>
      <c r="M76" s="48">
        <f t="shared" si="3"/>
        <v>365</v>
      </c>
      <c r="N76" s="184"/>
      <c r="O76" s="185"/>
      <c r="P76" s="63"/>
      <c r="Q76" s="59"/>
      <c r="R76" s="45">
        <f>ROUND(R74,0)</f>
        <v>10</v>
      </c>
      <c r="W76" s="47" t="s">
        <v>76</v>
      </c>
      <c r="X76" s="73">
        <f>X75/9</f>
        <v>0.55555555555555558</v>
      </c>
      <c r="Y76" s="73">
        <f>Y75/6</f>
        <v>0.5</v>
      </c>
      <c r="Z76" s="73">
        <f>Z75/4</f>
        <v>0.13698630136986301</v>
      </c>
      <c r="AA76" s="73">
        <f>AA75/2.5</f>
        <v>0.2</v>
      </c>
      <c r="AB76" s="20">
        <f>SUM(X76:AA76)</f>
        <v>1.3925418569254184</v>
      </c>
    </row>
    <row r="77" spans="1:28" ht="21.75" customHeight="1" thickBot="1" x14ac:dyDescent="0.45">
      <c r="A77" s="142"/>
      <c r="B77" s="721" t="s">
        <v>59</v>
      </c>
      <c r="C77" s="97" t="s">
        <v>32</v>
      </c>
      <c r="D77" s="99" t="s">
        <v>60</v>
      </c>
      <c r="E77" s="152">
        <v>4</v>
      </c>
      <c r="F77" s="153"/>
      <c r="G77" s="154">
        <v>365</v>
      </c>
      <c r="H77" s="7">
        <f t="shared" si="5"/>
        <v>365</v>
      </c>
      <c r="I77" s="173">
        <f t="shared" si="1"/>
        <v>182.5</v>
      </c>
      <c r="J77" s="159">
        <v>1</v>
      </c>
      <c r="K77" s="657"/>
      <c r="L77" s="51">
        <f t="shared" si="2"/>
        <v>365</v>
      </c>
      <c r="M77" s="48">
        <f t="shared" si="3"/>
        <v>365</v>
      </c>
      <c r="N77" s="184"/>
      <c r="O77" s="185"/>
      <c r="P77" s="63"/>
      <c r="Q77" s="56"/>
    </row>
    <row r="78" spans="1:28" ht="21.75" customHeight="1" thickBot="1" x14ac:dyDescent="0.45">
      <c r="A78" s="141" t="str">
        <f>C74</f>
        <v>Ｇ</v>
      </c>
      <c r="B78" s="722"/>
      <c r="C78" s="97"/>
      <c r="D78" s="99" t="s">
        <v>61</v>
      </c>
      <c r="E78" s="152">
        <v>4</v>
      </c>
      <c r="F78" s="153"/>
      <c r="G78" s="154">
        <v>365</v>
      </c>
      <c r="H78" s="7">
        <f t="shared" si="5"/>
        <v>365</v>
      </c>
      <c r="I78" s="173">
        <f t="shared" ref="I78:I87" si="6">G78/2</f>
        <v>182.5</v>
      </c>
      <c r="J78" s="159">
        <v>1</v>
      </c>
      <c r="K78" s="657"/>
      <c r="L78" s="51">
        <f t="shared" ref="L78:L87" si="7">G78*J78</f>
        <v>365</v>
      </c>
      <c r="M78" s="48">
        <f t="shared" ref="M78:M141" si="8">H78*J78</f>
        <v>365</v>
      </c>
      <c r="N78" s="170">
        <f>IF($C78=$Z$4,R78,R74)</f>
        <v>9.5479452054794525</v>
      </c>
      <c r="O78" s="171">
        <f>IF($C78=$Z$4,S78,S74)</f>
        <v>9.0479452054794525</v>
      </c>
      <c r="P78" s="146">
        <f>IF($C78=$Z$4,R80,R76)</f>
        <v>10</v>
      </c>
      <c r="Q78" s="56"/>
      <c r="R78" s="54">
        <f>SUM(V78:AA78)</f>
        <v>9</v>
      </c>
      <c r="S78" s="54">
        <f>AB78</f>
        <v>9</v>
      </c>
      <c r="U78" s="47" t="s">
        <v>71</v>
      </c>
      <c r="V78" s="60">
        <f>SUMIFS($J74:$J83,$E74:$E83,1)*0.9</f>
        <v>0</v>
      </c>
      <c r="W78" s="60">
        <f>SUMIFS($J74:$J83,$E74:$E83,2)*0.9</f>
        <v>0</v>
      </c>
      <c r="X78" s="60">
        <f>SUMIFS($J74:$J83,$E74:$E83,3)*0.9</f>
        <v>4.5</v>
      </c>
      <c r="Y78" s="60">
        <f>SUMIFS($J74:$J83,$E74:$E83,4)*0.9</f>
        <v>2.7</v>
      </c>
      <c r="Z78" s="60">
        <f>SUMIFS($J74:$J83,$E74:$E83,5)*0.9</f>
        <v>0.9</v>
      </c>
      <c r="AA78" s="60">
        <f>SUMIFS($J74:$J83,$E74:$E83,6)*0.9</f>
        <v>0.9</v>
      </c>
      <c r="AB78" s="53">
        <f>SUM(X78:AA78)</f>
        <v>9</v>
      </c>
    </row>
    <row r="79" spans="1:28" ht="21.75" customHeight="1" thickBot="1" x14ac:dyDescent="0.45">
      <c r="A79" s="142"/>
      <c r="B79" s="722"/>
      <c r="C79" s="97"/>
      <c r="D79" s="99" t="s">
        <v>36</v>
      </c>
      <c r="E79" s="152">
        <v>3</v>
      </c>
      <c r="F79" s="153"/>
      <c r="G79" s="154">
        <v>365</v>
      </c>
      <c r="H79" s="7">
        <f t="shared" si="5"/>
        <v>365</v>
      </c>
      <c r="I79" s="173">
        <f t="shared" si="6"/>
        <v>182.5</v>
      </c>
      <c r="J79" s="159">
        <v>1</v>
      </c>
      <c r="K79" s="657"/>
      <c r="L79" s="51">
        <f t="shared" si="7"/>
        <v>365</v>
      </c>
      <c r="M79" s="48">
        <f t="shared" si="8"/>
        <v>365</v>
      </c>
      <c r="N79" s="184"/>
      <c r="O79" s="185"/>
      <c r="P79" s="146"/>
      <c r="Q79" s="59"/>
      <c r="R79" s="235">
        <f>ROUNDUP(R78,1)</f>
        <v>9</v>
      </c>
      <c r="S79" s="58">
        <f>ROUNDUP(S78,1)</f>
        <v>9</v>
      </c>
      <c r="U79" s="47" t="s">
        <v>76</v>
      </c>
      <c r="X79" s="73">
        <f>X78/9</f>
        <v>0.5</v>
      </c>
      <c r="Y79" s="73">
        <f>Y78/6</f>
        <v>0.45</v>
      </c>
      <c r="Z79" s="73">
        <f>Z78/4</f>
        <v>0.22500000000000001</v>
      </c>
      <c r="AA79" s="73">
        <f>AA78/2.5</f>
        <v>0.36</v>
      </c>
      <c r="AB79" s="20">
        <f>SUM(X79:AA79)</f>
        <v>1.5350000000000001</v>
      </c>
    </row>
    <row r="80" spans="1:28" ht="21.75" customHeight="1" thickBot="1" x14ac:dyDescent="0.45">
      <c r="A80" s="142"/>
      <c r="B80" s="722"/>
      <c r="C80" s="97"/>
      <c r="D80" s="99" t="s">
        <v>35</v>
      </c>
      <c r="E80" s="152">
        <v>3</v>
      </c>
      <c r="F80" s="153"/>
      <c r="G80" s="154">
        <v>365</v>
      </c>
      <c r="H80" s="7">
        <f t="shared" si="5"/>
        <v>365</v>
      </c>
      <c r="I80" s="173">
        <f t="shared" si="6"/>
        <v>182.5</v>
      </c>
      <c r="J80" s="159">
        <v>1</v>
      </c>
      <c r="K80" s="657"/>
      <c r="L80" s="51">
        <f t="shared" si="7"/>
        <v>365</v>
      </c>
      <c r="M80" s="48">
        <f t="shared" si="8"/>
        <v>365</v>
      </c>
      <c r="N80" s="184"/>
      <c r="O80" s="185"/>
      <c r="P80" s="63"/>
      <c r="Q80" s="59"/>
      <c r="R80" s="54">
        <f>ROUND(R78,0)</f>
        <v>9</v>
      </c>
    </row>
    <row r="81" spans="1:28" ht="21.75" customHeight="1" thickBot="1" x14ac:dyDescent="0.45">
      <c r="A81" s="142"/>
      <c r="B81" s="723"/>
      <c r="C81" s="97"/>
      <c r="D81" s="99" t="s">
        <v>80</v>
      </c>
      <c r="E81" s="152">
        <v>3</v>
      </c>
      <c r="F81" s="153"/>
      <c r="G81" s="154">
        <v>365</v>
      </c>
      <c r="H81" s="175">
        <f t="shared" si="5"/>
        <v>365</v>
      </c>
      <c r="I81" s="173">
        <f t="shared" si="6"/>
        <v>182.5</v>
      </c>
      <c r="J81" s="159">
        <v>1</v>
      </c>
      <c r="K81" s="657"/>
      <c r="L81" s="51">
        <f t="shared" si="7"/>
        <v>365</v>
      </c>
      <c r="M81" s="48">
        <f t="shared" si="8"/>
        <v>365</v>
      </c>
      <c r="N81" s="184"/>
      <c r="O81" s="185"/>
      <c r="P81" s="63"/>
      <c r="Q81" s="59"/>
    </row>
    <row r="82" spans="1:28" ht="21.75" customHeight="1" thickBot="1" x14ac:dyDescent="0.45">
      <c r="A82" s="142"/>
      <c r="B82" s="92"/>
      <c r="C82" s="93"/>
      <c r="D82" s="91"/>
      <c r="E82" s="152">
        <v>3</v>
      </c>
      <c r="F82" s="153"/>
      <c r="G82" s="154">
        <v>365</v>
      </c>
      <c r="H82" s="7">
        <f t="shared" si="5"/>
        <v>365</v>
      </c>
      <c r="I82" s="173">
        <f t="shared" si="6"/>
        <v>182.5</v>
      </c>
      <c r="J82" s="159">
        <v>1</v>
      </c>
      <c r="K82" s="657"/>
      <c r="L82" s="51">
        <f>G82*J82</f>
        <v>365</v>
      </c>
      <c r="M82" s="48">
        <f t="shared" si="8"/>
        <v>365</v>
      </c>
      <c r="N82" s="184"/>
      <c r="O82" s="185"/>
      <c r="P82" s="63"/>
      <c r="Q82" s="59"/>
      <c r="R82" s="45" t="str">
        <f>IF(C77=$Z$4,D77,IF(C78=$Z$4,D78,IF(C79=$Z$4,D79,IF(C80=$Z$4,D80,IF(C81=$Z$4,D81,"")))))</f>
        <v>年度</v>
      </c>
    </row>
    <row r="83" spans="1:28" ht="21.75" customHeight="1" thickBot="1" x14ac:dyDescent="0.45">
      <c r="A83" s="143"/>
      <c r="B83" s="94"/>
      <c r="C83" s="95"/>
      <c r="D83" s="96"/>
      <c r="E83" s="155">
        <v>3</v>
      </c>
      <c r="F83" s="157"/>
      <c r="G83" s="157">
        <v>365</v>
      </c>
      <c r="H83" s="8">
        <f t="shared" si="5"/>
        <v>365</v>
      </c>
      <c r="I83" s="174">
        <f t="shared" si="6"/>
        <v>182.5</v>
      </c>
      <c r="J83" s="416">
        <v>1</v>
      </c>
      <c r="K83" s="658"/>
      <c r="L83" s="52">
        <f>G83*J83</f>
        <v>365</v>
      </c>
      <c r="M83" s="49">
        <f t="shared" si="8"/>
        <v>365</v>
      </c>
      <c r="N83" s="186"/>
      <c r="O83" s="187"/>
      <c r="P83" s="64"/>
      <c r="Q83" s="44"/>
      <c r="R83" s="61" t="s">
        <v>73</v>
      </c>
      <c r="S83" s="61" t="s">
        <v>72</v>
      </c>
      <c r="X83" s="46" t="s">
        <v>69</v>
      </c>
    </row>
    <row r="84" spans="1:28" ht="21.75" customHeight="1" thickBot="1" x14ac:dyDescent="0.45">
      <c r="A84" s="233"/>
      <c r="B84" s="144" t="s">
        <v>397</v>
      </c>
      <c r="C84" s="148" t="s">
        <v>88</v>
      </c>
      <c r="D84" s="149"/>
      <c r="E84" s="414">
        <v>3</v>
      </c>
      <c r="F84" s="153"/>
      <c r="G84" s="153">
        <v>200</v>
      </c>
      <c r="H84" s="69">
        <f t="shared" si="5"/>
        <v>200</v>
      </c>
      <c r="I84" s="172">
        <f t="shared" si="6"/>
        <v>100</v>
      </c>
      <c r="J84" s="415">
        <v>1</v>
      </c>
      <c r="K84" s="656">
        <f t="shared" ref="K84" si="9">SUM(J84:J93)</f>
        <v>10</v>
      </c>
      <c r="L84" s="50">
        <f>G84*J84</f>
        <v>200</v>
      </c>
      <c r="M84" s="11">
        <f t="shared" si="8"/>
        <v>200</v>
      </c>
      <c r="N84" s="182"/>
      <c r="O84" s="183"/>
      <c r="P84" s="62"/>
      <c r="Q84" s="55"/>
      <c r="R84" s="87">
        <f>IFERROR(SUM('【記入例】9-１(ＧＨ)その２'!L84:L93)/B86,"０")</f>
        <v>7.7260273972602738</v>
      </c>
      <c r="S84" s="87">
        <f>IFERROR(AB85,"0")</f>
        <v>2.1917808219178081</v>
      </c>
      <c r="V84" s="73" t="s">
        <v>74</v>
      </c>
      <c r="W84" s="73" t="s">
        <v>75</v>
      </c>
      <c r="X84" s="73" t="s">
        <v>65</v>
      </c>
      <c r="Y84" s="73" t="s">
        <v>62</v>
      </c>
      <c r="Z84" s="73" t="s">
        <v>63</v>
      </c>
      <c r="AA84" s="73" t="s">
        <v>64</v>
      </c>
    </row>
    <row r="85" spans="1:28" ht="21.75" customHeight="1" thickBot="1" x14ac:dyDescent="0.45">
      <c r="A85" s="142"/>
      <c r="B85" s="145" t="s">
        <v>0</v>
      </c>
      <c r="C85" s="140"/>
      <c r="D85" s="90"/>
      <c r="E85" s="414">
        <v>3</v>
      </c>
      <c r="F85" s="153"/>
      <c r="G85" s="153">
        <v>200</v>
      </c>
      <c r="H85" s="7">
        <f t="shared" si="5"/>
        <v>200</v>
      </c>
      <c r="I85" s="173">
        <f t="shared" si="6"/>
        <v>100</v>
      </c>
      <c r="J85" s="159">
        <v>1</v>
      </c>
      <c r="K85" s="657"/>
      <c r="L85" s="51">
        <f t="shared" si="7"/>
        <v>200</v>
      </c>
      <c r="M85" s="48">
        <f t="shared" si="8"/>
        <v>200</v>
      </c>
      <c r="N85" s="184"/>
      <c r="O85" s="185"/>
      <c r="P85" s="63"/>
      <c r="Q85" s="56"/>
      <c r="R85" s="45">
        <f>ROUNDUP(R84,1)</f>
        <v>7.8</v>
      </c>
      <c r="S85" s="58">
        <f>ROUNDUP(S84,1)</f>
        <v>2.2000000000000002</v>
      </c>
      <c r="U85" s="47" t="s">
        <v>70</v>
      </c>
      <c r="V85" s="60">
        <f>SUMIFS($M84:$M93,$E84:$E93,1)/$B86</f>
        <v>0.53424657534246578</v>
      </c>
      <c r="W85" s="60">
        <f>SUMIFS($M84:$M93,$E84:$E93,2)/$B86</f>
        <v>5</v>
      </c>
      <c r="X85" s="60">
        <f>SUMIFS($M84:$M93,$E84:$E93,3)/$B86</f>
        <v>2.1917808219178081</v>
      </c>
      <c r="Y85" s="60">
        <f>SUMIFS($M84:$M93,$E84:$E93,4)/$B86</f>
        <v>0</v>
      </c>
      <c r="Z85" s="60">
        <f>SUMIFS($M84:$M93,$E84:$E93,5)/$B86</f>
        <v>0</v>
      </c>
      <c r="AA85" s="60">
        <f>SUMIFS($M84:$M93,$E84:$E93,6)/$B86</f>
        <v>0</v>
      </c>
      <c r="AB85" s="53">
        <f>SUM(X85:AA85)</f>
        <v>2.1917808219178081</v>
      </c>
    </row>
    <row r="86" spans="1:28" ht="21.75" customHeight="1" thickBot="1" x14ac:dyDescent="0.45">
      <c r="A86" s="142"/>
      <c r="B86" s="98">
        <v>365</v>
      </c>
      <c r="C86" s="140"/>
      <c r="D86" s="91"/>
      <c r="E86" s="414">
        <v>3</v>
      </c>
      <c r="F86" s="153"/>
      <c r="G86" s="153">
        <v>200</v>
      </c>
      <c r="H86" s="7">
        <f t="shared" si="5"/>
        <v>200</v>
      </c>
      <c r="I86" s="173">
        <f t="shared" si="6"/>
        <v>100</v>
      </c>
      <c r="J86" s="159">
        <v>1</v>
      </c>
      <c r="K86" s="657"/>
      <c r="L86" s="51">
        <f t="shared" si="7"/>
        <v>200</v>
      </c>
      <c r="M86" s="48">
        <f t="shared" si="8"/>
        <v>200</v>
      </c>
      <c r="N86" s="184"/>
      <c r="O86" s="185"/>
      <c r="P86" s="63"/>
      <c r="Q86" s="59"/>
      <c r="R86" s="45">
        <f>ROUND(R84,0)</f>
        <v>8</v>
      </c>
      <c r="W86" s="47" t="s">
        <v>76</v>
      </c>
      <c r="X86" s="73">
        <f>X85/9</f>
        <v>0.24353120243531201</v>
      </c>
      <c r="Y86" s="73">
        <f>Y85/6</f>
        <v>0</v>
      </c>
      <c r="Z86" s="73">
        <f>Z85/4</f>
        <v>0</v>
      </c>
      <c r="AA86" s="73">
        <f>AA85/2.5</f>
        <v>0</v>
      </c>
      <c r="AB86" s="20">
        <f>SUM(X86:AA86)</f>
        <v>0.24353120243531201</v>
      </c>
    </row>
    <row r="87" spans="1:28" ht="21.75" customHeight="1" thickBot="1" x14ac:dyDescent="0.45">
      <c r="A87" s="142"/>
      <c r="B87" s="721" t="s">
        <v>59</v>
      </c>
      <c r="C87" s="97" t="s">
        <v>32</v>
      </c>
      <c r="D87" s="99" t="s">
        <v>60</v>
      </c>
      <c r="E87" s="414">
        <v>3</v>
      </c>
      <c r="F87" s="153"/>
      <c r="G87" s="153">
        <v>200</v>
      </c>
      <c r="H87" s="7">
        <f t="shared" si="5"/>
        <v>200</v>
      </c>
      <c r="I87" s="173">
        <f t="shared" si="6"/>
        <v>100</v>
      </c>
      <c r="J87" s="159">
        <v>1</v>
      </c>
      <c r="K87" s="657"/>
      <c r="L87" s="51">
        <f t="shared" si="7"/>
        <v>200</v>
      </c>
      <c r="M87" s="48">
        <f t="shared" si="8"/>
        <v>200</v>
      </c>
      <c r="N87" s="184"/>
      <c r="O87" s="185"/>
      <c r="P87" s="63"/>
      <c r="Q87" s="56"/>
    </row>
    <row r="88" spans="1:28" ht="21.75" customHeight="1" thickBot="1" x14ac:dyDescent="0.45">
      <c r="A88" s="141" t="str">
        <f>C84</f>
        <v>Ｈ</v>
      </c>
      <c r="B88" s="722"/>
      <c r="C88" s="97"/>
      <c r="D88" s="99" t="s">
        <v>61</v>
      </c>
      <c r="E88" s="152">
        <v>2</v>
      </c>
      <c r="F88" s="153"/>
      <c r="G88" s="154">
        <v>365</v>
      </c>
      <c r="H88" s="7">
        <f t="shared" si="5"/>
        <v>365</v>
      </c>
      <c r="I88" s="173">
        <f>G93/2</f>
        <v>97.5</v>
      </c>
      <c r="J88" s="159">
        <v>1</v>
      </c>
      <c r="K88" s="657"/>
      <c r="L88" s="51">
        <f>G93*J88</f>
        <v>195</v>
      </c>
      <c r="M88" s="48">
        <f t="shared" si="8"/>
        <v>365</v>
      </c>
      <c r="N88" s="170">
        <f>IF($C88=$Z$4,R88,R84)</f>
        <v>7.7260273972602738</v>
      </c>
      <c r="O88" s="171">
        <f>IF($C88=$Z$4,S88,S84)</f>
        <v>2.1917808219178081</v>
      </c>
      <c r="P88" s="146">
        <f>IF($C88=$Z$4,R90,R86)</f>
        <v>8</v>
      </c>
      <c r="Q88" s="56"/>
      <c r="R88" s="54">
        <f>SUM(V88:AA88)</f>
        <v>9</v>
      </c>
      <c r="S88" s="54">
        <f>AB88</f>
        <v>3.6</v>
      </c>
      <c r="U88" s="47" t="s">
        <v>71</v>
      </c>
      <c r="V88" s="60">
        <f>SUMIFS($J84:$J93,$E84:$E93,1)*0.9</f>
        <v>0.9</v>
      </c>
      <c r="W88" s="60">
        <f>SUMIFS($J84:$J93,$E84:$E93,2)*0.9</f>
        <v>4.5</v>
      </c>
      <c r="X88" s="60">
        <f>SUMIFS($J84:$J93,$E84:$E93,3)*0.9</f>
        <v>3.6</v>
      </c>
      <c r="Y88" s="60">
        <f>SUMIFS($J84:$J93,$E84:$E93,4)*0.9</f>
        <v>0</v>
      </c>
      <c r="Z88" s="60">
        <f>SUMIFS($J84:$J93,$E84:$E93,5)*0.9</f>
        <v>0</v>
      </c>
      <c r="AA88" s="60">
        <f>SUMIFS($J84:$J93,$E84:$E93,6)*0.9</f>
        <v>0</v>
      </c>
      <c r="AB88" s="53">
        <f>SUM(X88:AA88)</f>
        <v>3.6</v>
      </c>
    </row>
    <row r="89" spans="1:28" ht="21.75" customHeight="1" thickBot="1" x14ac:dyDescent="0.45">
      <c r="A89" s="142"/>
      <c r="B89" s="722"/>
      <c r="C89" s="97"/>
      <c r="D89" s="99" t="s">
        <v>36</v>
      </c>
      <c r="E89" s="152">
        <v>2</v>
      </c>
      <c r="F89" s="153"/>
      <c r="G89" s="154">
        <v>365</v>
      </c>
      <c r="H89" s="7">
        <f t="shared" si="5"/>
        <v>365</v>
      </c>
      <c r="I89" s="173">
        <f>G88/2</f>
        <v>182.5</v>
      </c>
      <c r="J89" s="159">
        <v>1</v>
      </c>
      <c r="K89" s="657"/>
      <c r="L89" s="51">
        <f>G88*J89</f>
        <v>365</v>
      </c>
      <c r="M89" s="48">
        <f t="shared" si="8"/>
        <v>365</v>
      </c>
      <c r="N89" s="184"/>
      <c r="O89" s="185"/>
      <c r="P89" s="146"/>
      <c r="Q89" s="59"/>
      <c r="R89" s="235">
        <f>ROUNDUP(R88,1)</f>
        <v>9</v>
      </c>
      <c r="S89" s="58">
        <f>ROUNDUP(S88,1)</f>
        <v>3.6</v>
      </c>
      <c r="U89" s="47" t="s">
        <v>76</v>
      </c>
      <c r="X89" s="73">
        <f>X88/9</f>
        <v>0.4</v>
      </c>
      <c r="Y89" s="73">
        <f>Y88/6</f>
        <v>0</v>
      </c>
      <c r="Z89" s="73">
        <f>Z88/4</f>
        <v>0</v>
      </c>
      <c r="AA89" s="73">
        <f>AA88/2.5</f>
        <v>0</v>
      </c>
      <c r="AB89" s="20">
        <f>SUM(X89:AA89)</f>
        <v>0.4</v>
      </c>
    </row>
    <row r="90" spans="1:28" ht="21.75" customHeight="1" thickBot="1" x14ac:dyDescent="0.45">
      <c r="A90" s="142"/>
      <c r="B90" s="722"/>
      <c r="C90" s="97"/>
      <c r="D90" s="99" t="s">
        <v>35</v>
      </c>
      <c r="E90" s="152">
        <v>2</v>
      </c>
      <c r="F90" s="153"/>
      <c r="G90" s="154">
        <v>365</v>
      </c>
      <c r="H90" s="7">
        <f t="shared" si="5"/>
        <v>365</v>
      </c>
      <c r="I90" s="173">
        <f>G89/2</f>
        <v>182.5</v>
      </c>
      <c r="J90" s="159">
        <v>1</v>
      </c>
      <c r="K90" s="657"/>
      <c r="L90" s="51">
        <f>G89*J90</f>
        <v>365</v>
      </c>
      <c r="M90" s="48">
        <f t="shared" si="8"/>
        <v>365</v>
      </c>
      <c r="N90" s="184"/>
      <c r="O90" s="185"/>
      <c r="P90" s="63"/>
      <c r="Q90" s="59"/>
      <c r="R90" s="54">
        <f>ROUND(R88,0)</f>
        <v>9</v>
      </c>
    </row>
    <row r="91" spans="1:28" ht="21.75" customHeight="1" thickBot="1" x14ac:dyDescent="0.45">
      <c r="A91" s="142"/>
      <c r="B91" s="723"/>
      <c r="C91" s="97"/>
      <c r="D91" s="99" t="s">
        <v>80</v>
      </c>
      <c r="E91" s="152">
        <v>2</v>
      </c>
      <c r="F91" s="153"/>
      <c r="G91" s="154">
        <v>365</v>
      </c>
      <c r="H91" s="175">
        <f t="shared" si="5"/>
        <v>365</v>
      </c>
      <c r="I91" s="173">
        <f>G90/2</f>
        <v>182.5</v>
      </c>
      <c r="J91" s="159">
        <v>1</v>
      </c>
      <c r="K91" s="657"/>
      <c r="L91" s="51">
        <f>G90*J91</f>
        <v>365</v>
      </c>
      <c r="M91" s="48">
        <f t="shared" si="8"/>
        <v>365</v>
      </c>
      <c r="N91" s="184"/>
      <c r="O91" s="185"/>
      <c r="P91" s="63"/>
      <c r="Q91" s="59"/>
    </row>
    <row r="92" spans="1:28" ht="21.75" customHeight="1" thickBot="1" x14ac:dyDescent="0.45">
      <c r="A92" s="142"/>
      <c r="B92" s="92"/>
      <c r="C92" s="93"/>
      <c r="D92" s="91"/>
      <c r="E92" s="152">
        <v>2</v>
      </c>
      <c r="F92" s="154"/>
      <c r="G92" s="154">
        <v>365</v>
      </c>
      <c r="H92" s="7">
        <f t="shared" si="5"/>
        <v>365</v>
      </c>
      <c r="I92" s="173">
        <f>G91/2</f>
        <v>182.5</v>
      </c>
      <c r="J92" s="159">
        <v>1</v>
      </c>
      <c r="K92" s="657"/>
      <c r="L92" s="51">
        <f>G91*J92</f>
        <v>365</v>
      </c>
      <c r="M92" s="48">
        <f t="shared" si="8"/>
        <v>365</v>
      </c>
      <c r="N92" s="184"/>
      <c r="O92" s="185"/>
      <c r="P92" s="63"/>
      <c r="Q92" s="59"/>
      <c r="R92" s="45" t="str">
        <f>IF(C87=$Z$4,D87,IF(C88=$Z$4,D88,IF(C89=$Z$4,D89,IF(C90=$Z$4,D90,IF(C91=$Z$4,D91,"")))))</f>
        <v>年度</v>
      </c>
    </row>
    <row r="93" spans="1:28" ht="21.75" customHeight="1" thickBot="1" x14ac:dyDescent="0.45">
      <c r="A93" s="143"/>
      <c r="B93" s="94"/>
      <c r="C93" s="95"/>
      <c r="D93" s="96"/>
      <c r="E93" s="414">
        <v>1</v>
      </c>
      <c r="F93" s="153"/>
      <c r="G93" s="153">
        <v>195</v>
      </c>
      <c r="H93" s="8">
        <f t="shared" si="5"/>
        <v>195</v>
      </c>
      <c r="I93" s="174">
        <f>G92/2</f>
        <v>182.5</v>
      </c>
      <c r="J93" s="416">
        <v>1</v>
      </c>
      <c r="K93" s="658"/>
      <c r="L93" s="52">
        <f>G92*J93</f>
        <v>365</v>
      </c>
      <c r="M93" s="49">
        <f t="shared" si="8"/>
        <v>195</v>
      </c>
      <c r="N93" s="186"/>
      <c r="O93" s="187"/>
      <c r="P93" s="64"/>
      <c r="Q93" s="44"/>
      <c r="R93" s="61" t="s">
        <v>73</v>
      </c>
      <c r="S93" s="61" t="s">
        <v>72</v>
      </c>
      <c r="X93" s="46" t="s">
        <v>69</v>
      </c>
    </row>
    <row r="94" spans="1:28" ht="21.75" customHeight="1" thickBot="1" x14ac:dyDescent="0.45">
      <c r="A94" s="233"/>
      <c r="B94" s="144"/>
      <c r="C94" s="148" t="s">
        <v>89</v>
      </c>
      <c r="D94" s="149"/>
      <c r="E94" s="150"/>
      <c r="F94" s="151"/>
      <c r="G94" s="151"/>
      <c r="H94" s="69">
        <f t="shared" ref="H94:H157" si="10">IF(F94=$Z$5,I94,G94)</f>
        <v>0</v>
      </c>
      <c r="I94" s="172">
        <f t="shared" ref="I94:I157" si="11">G94/2</f>
        <v>0</v>
      </c>
      <c r="J94" s="415"/>
      <c r="K94" s="656">
        <f t="shared" ref="K94" si="12">SUM(J94:J103)</f>
        <v>0</v>
      </c>
      <c r="L94" s="50">
        <f t="shared" ref="L94:L157" si="13">G94*J94</f>
        <v>0</v>
      </c>
      <c r="M94" s="11">
        <f t="shared" si="8"/>
        <v>0</v>
      </c>
      <c r="N94" s="182"/>
      <c r="O94" s="183"/>
      <c r="P94" s="62"/>
      <c r="Q94" s="55"/>
      <c r="R94" s="87" t="str">
        <f>IFERROR(SUM('【記入例】9-１(ＧＨ)その２'!L94:L103)/B96,"０")</f>
        <v>０</v>
      </c>
      <c r="S94" s="87" t="str">
        <f>IFERROR(AB95,"0")</f>
        <v>0</v>
      </c>
      <c r="V94" s="73" t="s">
        <v>74</v>
      </c>
      <c r="W94" s="73" t="s">
        <v>75</v>
      </c>
      <c r="X94" s="73" t="s">
        <v>65</v>
      </c>
      <c r="Y94" s="73" t="s">
        <v>62</v>
      </c>
      <c r="Z94" s="73" t="s">
        <v>63</v>
      </c>
      <c r="AA94" s="73" t="s">
        <v>64</v>
      </c>
    </row>
    <row r="95" spans="1:28" ht="21.75" customHeight="1" thickBot="1" x14ac:dyDescent="0.45">
      <c r="A95" s="142"/>
      <c r="B95" s="145" t="s">
        <v>0</v>
      </c>
      <c r="C95" s="140"/>
      <c r="D95" s="90"/>
      <c r="E95" s="152"/>
      <c r="F95" s="153"/>
      <c r="G95" s="154"/>
      <c r="H95" s="7">
        <f t="shared" si="10"/>
        <v>0</v>
      </c>
      <c r="I95" s="173">
        <f t="shared" si="11"/>
        <v>0</v>
      </c>
      <c r="J95" s="159"/>
      <c r="K95" s="657"/>
      <c r="L95" s="51">
        <f t="shared" si="13"/>
        <v>0</v>
      </c>
      <c r="M95" s="48">
        <f t="shared" si="8"/>
        <v>0</v>
      </c>
      <c r="N95" s="184"/>
      <c r="O95" s="185"/>
      <c r="P95" s="63"/>
      <c r="Q95" s="56"/>
      <c r="R95" s="45">
        <f>ROUNDUP(R94,1)</f>
        <v>0</v>
      </c>
      <c r="S95" s="58">
        <f>ROUNDUP(S94,1)</f>
        <v>0</v>
      </c>
      <c r="U95" s="47" t="s">
        <v>70</v>
      </c>
      <c r="V95" s="60" t="e">
        <f>SUMIFS($M94:$M103,$E94:$E103,1)/$B96</f>
        <v>#DIV/0!</v>
      </c>
      <c r="W95" s="60" t="e">
        <f>SUMIFS($M94:$M103,$E94:$E103,2)/$B96</f>
        <v>#DIV/0!</v>
      </c>
      <c r="X95" s="60" t="e">
        <f>SUMIFS($M94:$M103,$E94:$E103,3)/$B96</f>
        <v>#DIV/0!</v>
      </c>
      <c r="Y95" s="60" t="e">
        <f>SUMIFS($M94:$M103,$E94:$E103,4)/$B96</f>
        <v>#DIV/0!</v>
      </c>
      <c r="Z95" s="60" t="e">
        <f>SUMIFS($M94:$M103,$E94:$E103,5)/$B96</f>
        <v>#DIV/0!</v>
      </c>
      <c r="AA95" s="60" t="e">
        <f>SUMIFS($M94:$M103,$E94:$E103,6)/$B96</f>
        <v>#DIV/0!</v>
      </c>
      <c r="AB95" s="53" t="e">
        <f>SUM(X95:AA95)</f>
        <v>#DIV/0!</v>
      </c>
    </row>
    <row r="96" spans="1:28" ht="21.75" customHeight="1" thickBot="1" x14ac:dyDescent="0.45">
      <c r="A96" s="142"/>
      <c r="B96" s="98"/>
      <c r="C96" s="140"/>
      <c r="D96" s="91"/>
      <c r="E96" s="152"/>
      <c r="F96" s="153"/>
      <c r="G96" s="154"/>
      <c r="H96" s="7">
        <f t="shared" si="10"/>
        <v>0</v>
      </c>
      <c r="I96" s="173">
        <f t="shared" si="11"/>
        <v>0</v>
      </c>
      <c r="J96" s="160"/>
      <c r="K96" s="657"/>
      <c r="L96" s="51">
        <f t="shared" si="13"/>
        <v>0</v>
      </c>
      <c r="M96" s="48">
        <f t="shared" si="8"/>
        <v>0</v>
      </c>
      <c r="N96" s="184"/>
      <c r="O96" s="185"/>
      <c r="P96" s="63"/>
      <c r="Q96" s="59"/>
      <c r="R96" s="45">
        <f>ROUND(R94,0)</f>
        <v>0</v>
      </c>
      <c r="W96" s="47" t="s">
        <v>76</v>
      </c>
      <c r="X96" s="73" t="e">
        <f>X95/9</f>
        <v>#DIV/0!</v>
      </c>
      <c r="Y96" s="73" t="e">
        <f>Y95/6</f>
        <v>#DIV/0!</v>
      </c>
      <c r="Z96" s="73" t="e">
        <f>Z95/4</f>
        <v>#DIV/0!</v>
      </c>
      <c r="AA96" s="73" t="e">
        <f>AA95/2.5</f>
        <v>#DIV/0!</v>
      </c>
      <c r="AB96" s="20" t="e">
        <f>SUM(X96:AA96)</f>
        <v>#DIV/0!</v>
      </c>
    </row>
    <row r="97" spans="1:28" ht="21.75" customHeight="1" thickBot="1" x14ac:dyDescent="0.45">
      <c r="A97" s="142"/>
      <c r="B97" s="721" t="s">
        <v>59</v>
      </c>
      <c r="C97" s="97"/>
      <c r="D97" s="99" t="s">
        <v>60</v>
      </c>
      <c r="E97" s="152"/>
      <c r="F97" s="153"/>
      <c r="G97" s="154"/>
      <c r="H97" s="7">
        <f t="shared" si="10"/>
        <v>0</v>
      </c>
      <c r="I97" s="173">
        <f t="shared" si="11"/>
        <v>0</v>
      </c>
      <c r="J97" s="160"/>
      <c r="K97" s="657"/>
      <c r="L97" s="51">
        <f t="shared" si="13"/>
        <v>0</v>
      </c>
      <c r="M97" s="48">
        <f t="shared" si="8"/>
        <v>0</v>
      </c>
      <c r="N97" s="184"/>
      <c r="O97" s="185"/>
      <c r="P97" s="63"/>
      <c r="Q97" s="56"/>
    </row>
    <row r="98" spans="1:28" ht="21.75" customHeight="1" thickBot="1" x14ac:dyDescent="0.45">
      <c r="A98" s="141" t="str">
        <f>C94</f>
        <v>Ｉ</v>
      </c>
      <c r="B98" s="722"/>
      <c r="C98" s="97"/>
      <c r="D98" s="99" t="s">
        <v>61</v>
      </c>
      <c r="E98" s="152"/>
      <c r="F98" s="153"/>
      <c r="G98" s="154"/>
      <c r="H98" s="7">
        <f t="shared" si="10"/>
        <v>0</v>
      </c>
      <c r="I98" s="173">
        <f t="shared" si="11"/>
        <v>0</v>
      </c>
      <c r="J98" s="160"/>
      <c r="K98" s="657"/>
      <c r="L98" s="51">
        <f t="shared" si="13"/>
        <v>0</v>
      </c>
      <c r="M98" s="48">
        <f t="shared" si="8"/>
        <v>0</v>
      </c>
      <c r="N98" s="170" t="str">
        <f>IF($C98=$Z$4,R98,R94)</f>
        <v>０</v>
      </c>
      <c r="O98" s="171" t="str">
        <f>IF($C98=$Z$4,S98,S94)</f>
        <v>0</v>
      </c>
      <c r="P98" s="146">
        <f>IF($C98=$Z$4,R100,R96)</f>
        <v>0</v>
      </c>
      <c r="Q98" s="56"/>
      <c r="R98" s="54">
        <f>SUM(V98:AA98)</f>
        <v>0</v>
      </c>
      <c r="S98" s="54">
        <f>AB98</f>
        <v>0</v>
      </c>
      <c r="U98" s="47" t="s">
        <v>71</v>
      </c>
      <c r="V98" s="60">
        <f>SUMIFS($J94:$J103,$E94:$E103,1)*0.9</f>
        <v>0</v>
      </c>
      <c r="W98" s="60">
        <f>SUMIFS($J94:$J103,$E94:$E103,2)*0.9</f>
        <v>0</v>
      </c>
      <c r="X98" s="60">
        <f>SUMIFS($J94:$J103,$E94:$E103,3)*0.9</f>
        <v>0</v>
      </c>
      <c r="Y98" s="60">
        <f>SUMIFS($J94:$J103,$E94:$E103,4)*0.9</f>
        <v>0</v>
      </c>
      <c r="Z98" s="60">
        <f>SUMIFS($J94:$J103,$E94:$E103,5)*0.9</f>
        <v>0</v>
      </c>
      <c r="AA98" s="60">
        <f>SUMIFS($J94:$J103,$E94:$E103,6)*0.9</f>
        <v>0</v>
      </c>
      <c r="AB98" s="53">
        <f>SUM(X98:AA98)</f>
        <v>0</v>
      </c>
    </row>
    <row r="99" spans="1:28" ht="21.75" customHeight="1" thickBot="1" x14ac:dyDescent="0.45">
      <c r="A99" s="142"/>
      <c r="B99" s="722"/>
      <c r="C99" s="97"/>
      <c r="D99" s="99" t="s">
        <v>36</v>
      </c>
      <c r="E99" s="152"/>
      <c r="F99" s="153"/>
      <c r="G99" s="154"/>
      <c r="H99" s="7">
        <f t="shared" si="10"/>
        <v>0</v>
      </c>
      <c r="I99" s="173">
        <f t="shared" si="11"/>
        <v>0</v>
      </c>
      <c r="J99" s="160"/>
      <c r="K99" s="657"/>
      <c r="L99" s="51">
        <f t="shared" si="13"/>
        <v>0</v>
      </c>
      <c r="M99" s="48">
        <f t="shared" si="8"/>
        <v>0</v>
      </c>
      <c r="N99" s="184"/>
      <c r="O99" s="185"/>
      <c r="P99" s="146"/>
      <c r="Q99" s="59"/>
      <c r="R99" s="235">
        <f>ROUNDUP(R98,1)</f>
        <v>0</v>
      </c>
      <c r="S99" s="58">
        <f>ROUNDUP(S98,1)</f>
        <v>0</v>
      </c>
      <c r="U99" s="47" t="s">
        <v>76</v>
      </c>
      <c r="X99" s="73">
        <f>X98/9</f>
        <v>0</v>
      </c>
      <c r="Y99" s="73">
        <f>Y98/6</f>
        <v>0</v>
      </c>
      <c r="Z99" s="73">
        <f>Z98/4</f>
        <v>0</v>
      </c>
      <c r="AA99" s="73">
        <f>AA98/2.5</f>
        <v>0</v>
      </c>
      <c r="AB99" s="20">
        <f>SUM(X99:AA99)</f>
        <v>0</v>
      </c>
    </row>
    <row r="100" spans="1:28" ht="21.75" customHeight="1" thickBot="1" x14ac:dyDescent="0.45">
      <c r="A100" s="142"/>
      <c r="B100" s="722"/>
      <c r="C100" s="97"/>
      <c r="D100" s="99" t="s">
        <v>35</v>
      </c>
      <c r="E100" s="152"/>
      <c r="F100" s="153"/>
      <c r="G100" s="154"/>
      <c r="H100" s="7">
        <f t="shared" si="10"/>
        <v>0</v>
      </c>
      <c r="I100" s="173">
        <f t="shared" si="11"/>
        <v>0</v>
      </c>
      <c r="J100" s="160"/>
      <c r="K100" s="657"/>
      <c r="L100" s="51">
        <f t="shared" si="13"/>
        <v>0</v>
      </c>
      <c r="M100" s="48">
        <f t="shared" si="8"/>
        <v>0</v>
      </c>
      <c r="N100" s="184"/>
      <c r="O100" s="185"/>
      <c r="P100" s="63"/>
      <c r="Q100" s="59"/>
      <c r="R100" s="54">
        <f>ROUND(R98,0)</f>
        <v>0</v>
      </c>
    </row>
    <row r="101" spans="1:28" ht="21.75" customHeight="1" thickBot="1" x14ac:dyDescent="0.45">
      <c r="A101" s="142"/>
      <c r="B101" s="723"/>
      <c r="C101" s="97"/>
      <c r="D101" s="99" t="s">
        <v>80</v>
      </c>
      <c r="E101" s="152"/>
      <c r="F101" s="153"/>
      <c r="G101" s="154"/>
      <c r="H101" s="175">
        <f t="shared" si="10"/>
        <v>0</v>
      </c>
      <c r="I101" s="173">
        <f t="shared" si="11"/>
        <v>0</v>
      </c>
      <c r="J101" s="160"/>
      <c r="K101" s="657"/>
      <c r="L101" s="51">
        <f t="shared" si="13"/>
        <v>0</v>
      </c>
      <c r="M101" s="48">
        <f t="shared" si="8"/>
        <v>0</v>
      </c>
      <c r="N101" s="184"/>
      <c r="O101" s="185"/>
      <c r="P101" s="63"/>
      <c r="Q101" s="59"/>
    </row>
    <row r="102" spans="1:28" ht="21.75" customHeight="1" thickBot="1" x14ac:dyDescent="0.45">
      <c r="A102" s="142"/>
      <c r="B102" s="92"/>
      <c r="C102" s="93"/>
      <c r="D102" s="91"/>
      <c r="E102" s="152"/>
      <c r="F102" s="153"/>
      <c r="G102" s="154"/>
      <c r="H102" s="7">
        <f t="shared" si="10"/>
        <v>0</v>
      </c>
      <c r="I102" s="173">
        <f t="shared" si="11"/>
        <v>0</v>
      </c>
      <c r="J102" s="160"/>
      <c r="K102" s="657"/>
      <c r="L102" s="51">
        <f t="shared" si="13"/>
        <v>0</v>
      </c>
      <c r="M102" s="48">
        <f t="shared" si="8"/>
        <v>0</v>
      </c>
      <c r="N102" s="184"/>
      <c r="O102" s="185"/>
      <c r="P102" s="63"/>
      <c r="Q102" s="59"/>
      <c r="R102" s="45" t="str">
        <f>IF(C97=$Z$4,D97,IF(C98=$Z$4,D98,IF(C99=$Z$4,D99,IF(C100=$Z$4,D100,IF(C101=$Z$4,D101,"")))))</f>
        <v/>
      </c>
    </row>
    <row r="103" spans="1:28" ht="21.75" customHeight="1" thickBot="1" x14ac:dyDescent="0.45">
      <c r="A103" s="143"/>
      <c r="B103" s="94"/>
      <c r="C103" s="95"/>
      <c r="D103" s="96"/>
      <c r="E103" s="155"/>
      <c r="F103" s="156"/>
      <c r="G103" s="157"/>
      <c r="H103" s="8">
        <f t="shared" si="10"/>
        <v>0</v>
      </c>
      <c r="I103" s="174">
        <f t="shared" si="11"/>
        <v>0</v>
      </c>
      <c r="J103" s="161"/>
      <c r="K103" s="658"/>
      <c r="L103" s="52">
        <f t="shared" si="13"/>
        <v>0</v>
      </c>
      <c r="M103" s="49">
        <f t="shared" si="8"/>
        <v>0</v>
      </c>
      <c r="N103" s="186"/>
      <c r="O103" s="187"/>
      <c r="P103" s="64"/>
      <c r="Q103" s="44"/>
      <c r="R103" s="61" t="s">
        <v>73</v>
      </c>
      <c r="S103" s="61" t="s">
        <v>72</v>
      </c>
      <c r="X103" s="46" t="s">
        <v>69</v>
      </c>
    </row>
    <row r="104" spans="1:28" ht="21.75" customHeight="1" thickBot="1" x14ac:dyDescent="0.45">
      <c r="A104" s="233"/>
      <c r="B104" s="144"/>
      <c r="C104" s="148" t="s">
        <v>90</v>
      </c>
      <c r="D104" s="149"/>
      <c r="E104" s="150"/>
      <c r="F104" s="151"/>
      <c r="G104" s="151"/>
      <c r="H104" s="69">
        <f t="shared" si="10"/>
        <v>0</v>
      </c>
      <c r="I104" s="172">
        <f t="shared" si="11"/>
        <v>0</v>
      </c>
      <c r="J104" s="158"/>
      <c r="K104" s="656">
        <f t="shared" ref="K104" si="14">SUM(J104:J113)</f>
        <v>0</v>
      </c>
      <c r="L104" s="50">
        <f t="shared" si="13"/>
        <v>0</v>
      </c>
      <c r="M104" s="11">
        <f t="shared" si="8"/>
        <v>0</v>
      </c>
      <c r="N104" s="182"/>
      <c r="O104" s="183"/>
      <c r="P104" s="62"/>
      <c r="Q104" s="55"/>
      <c r="R104" s="87" t="str">
        <f>IFERROR(SUM('【記入例】9-１(ＧＨ)その２'!L104:L113)/B106,"０")</f>
        <v>０</v>
      </c>
      <c r="S104" s="87" t="str">
        <f>IFERROR(AB105,"0")</f>
        <v>0</v>
      </c>
      <c r="V104" s="73" t="s">
        <v>74</v>
      </c>
      <c r="W104" s="73" t="s">
        <v>75</v>
      </c>
      <c r="X104" s="73" t="s">
        <v>65</v>
      </c>
      <c r="Y104" s="73" t="s">
        <v>62</v>
      </c>
      <c r="Z104" s="73" t="s">
        <v>63</v>
      </c>
      <c r="AA104" s="73" t="s">
        <v>64</v>
      </c>
    </row>
    <row r="105" spans="1:28" ht="21.75" customHeight="1" thickBot="1" x14ac:dyDescent="0.45">
      <c r="A105" s="142"/>
      <c r="B105" s="145" t="s">
        <v>0</v>
      </c>
      <c r="C105" s="140"/>
      <c r="D105" s="90"/>
      <c r="E105" s="152"/>
      <c r="F105" s="153"/>
      <c r="G105" s="154"/>
      <c r="H105" s="7">
        <f t="shared" si="10"/>
        <v>0</v>
      </c>
      <c r="I105" s="173">
        <f t="shared" si="11"/>
        <v>0</v>
      </c>
      <c r="J105" s="159"/>
      <c r="K105" s="657"/>
      <c r="L105" s="51">
        <f t="shared" si="13"/>
        <v>0</v>
      </c>
      <c r="M105" s="48">
        <f t="shared" si="8"/>
        <v>0</v>
      </c>
      <c r="N105" s="184"/>
      <c r="O105" s="185"/>
      <c r="P105" s="63"/>
      <c r="Q105" s="56"/>
      <c r="R105" s="45">
        <f>ROUNDUP(R104,1)</f>
        <v>0</v>
      </c>
      <c r="S105" s="58">
        <f>ROUNDUP(S104,1)</f>
        <v>0</v>
      </c>
      <c r="U105" s="47" t="s">
        <v>70</v>
      </c>
      <c r="V105" s="60" t="e">
        <f>SUMIFS($M104:$M113,$E104:$E113,1)/$B106</f>
        <v>#DIV/0!</v>
      </c>
      <c r="W105" s="60" t="e">
        <f>SUMIFS($M104:$M113,$E104:$E113,2)/$B106</f>
        <v>#DIV/0!</v>
      </c>
      <c r="X105" s="60" t="e">
        <f>SUMIFS($M104:$M113,$E104:$E113,3)/$B106</f>
        <v>#DIV/0!</v>
      </c>
      <c r="Y105" s="60" t="e">
        <f>SUMIFS($M104:$M113,$E104:$E113,4)/$B106</f>
        <v>#DIV/0!</v>
      </c>
      <c r="Z105" s="60" t="e">
        <f>SUMIFS($M104:$M113,$E104:$E113,5)/$B106</f>
        <v>#DIV/0!</v>
      </c>
      <c r="AA105" s="60" t="e">
        <f>SUMIFS($M104:$M113,$E104:$E113,6)/$B106</f>
        <v>#DIV/0!</v>
      </c>
      <c r="AB105" s="53" t="e">
        <f>SUM(X105:AA105)</f>
        <v>#DIV/0!</v>
      </c>
    </row>
    <row r="106" spans="1:28" ht="21.75" customHeight="1" thickBot="1" x14ac:dyDescent="0.45">
      <c r="A106" s="142"/>
      <c r="B106" s="98"/>
      <c r="C106" s="140"/>
      <c r="D106" s="91"/>
      <c r="E106" s="152"/>
      <c r="F106" s="153"/>
      <c r="G106" s="154"/>
      <c r="H106" s="7">
        <f t="shared" si="10"/>
        <v>0</v>
      </c>
      <c r="I106" s="173">
        <f t="shared" si="11"/>
        <v>0</v>
      </c>
      <c r="J106" s="160"/>
      <c r="K106" s="657"/>
      <c r="L106" s="51">
        <f t="shared" si="13"/>
        <v>0</v>
      </c>
      <c r="M106" s="48">
        <f t="shared" si="8"/>
        <v>0</v>
      </c>
      <c r="N106" s="184"/>
      <c r="O106" s="185"/>
      <c r="P106" s="63"/>
      <c r="Q106" s="59"/>
      <c r="R106" s="45">
        <f>ROUND(R104,0)</f>
        <v>0</v>
      </c>
      <c r="W106" s="47" t="s">
        <v>76</v>
      </c>
      <c r="X106" s="73" t="e">
        <f>X105/9</f>
        <v>#DIV/0!</v>
      </c>
      <c r="Y106" s="73" t="e">
        <f>Y105/6</f>
        <v>#DIV/0!</v>
      </c>
      <c r="Z106" s="73" t="e">
        <f>Z105/4</f>
        <v>#DIV/0!</v>
      </c>
      <c r="AA106" s="73" t="e">
        <f>AA105/2.5</f>
        <v>#DIV/0!</v>
      </c>
      <c r="AB106" s="20" t="e">
        <f>SUM(X106:AA106)</f>
        <v>#DIV/0!</v>
      </c>
    </row>
    <row r="107" spans="1:28" ht="21.75" customHeight="1" thickBot="1" x14ac:dyDescent="0.45">
      <c r="A107" s="142"/>
      <c r="B107" s="721" t="s">
        <v>59</v>
      </c>
      <c r="C107" s="97"/>
      <c r="D107" s="99" t="s">
        <v>60</v>
      </c>
      <c r="E107" s="152"/>
      <c r="F107" s="153"/>
      <c r="G107" s="154"/>
      <c r="H107" s="7">
        <f t="shared" si="10"/>
        <v>0</v>
      </c>
      <c r="I107" s="173">
        <f t="shared" si="11"/>
        <v>0</v>
      </c>
      <c r="J107" s="160"/>
      <c r="K107" s="657"/>
      <c r="L107" s="51">
        <f t="shared" si="13"/>
        <v>0</v>
      </c>
      <c r="M107" s="48">
        <f t="shared" si="8"/>
        <v>0</v>
      </c>
      <c r="N107" s="184"/>
      <c r="O107" s="185"/>
      <c r="P107" s="63"/>
      <c r="Q107" s="56"/>
    </row>
    <row r="108" spans="1:28" ht="21.75" customHeight="1" thickBot="1" x14ac:dyDescent="0.45">
      <c r="A108" s="141" t="str">
        <f>C104</f>
        <v>Ｊ</v>
      </c>
      <c r="B108" s="722"/>
      <c r="C108" s="97"/>
      <c r="D108" s="99" t="s">
        <v>61</v>
      </c>
      <c r="E108" s="152"/>
      <c r="F108" s="153"/>
      <c r="G108" s="154"/>
      <c r="H108" s="7">
        <f t="shared" si="10"/>
        <v>0</v>
      </c>
      <c r="I108" s="173">
        <f t="shared" si="11"/>
        <v>0</v>
      </c>
      <c r="J108" s="160"/>
      <c r="K108" s="657"/>
      <c r="L108" s="51">
        <f t="shared" si="13"/>
        <v>0</v>
      </c>
      <c r="M108" s="48">
        <f t="shared" si="8"/>
        <v>0</v>
      </c>
      <c r="N108" s="170" t="str">
        <f>IF($C108=$Z$4,R108,R104)</f>
        <v>０</v>
      </c>
      <c r="O108" s="171" t="str">
        <f>IF($C108=$Z$4,S108,S104)</f>
        <v>0</v>
      </c>
      <c r="P108" s="146">
        <f>IF($C108=$Z$4,R110,R106)</f>
        <v>0</v>
      </c>
      <c r="Q108" s="56"/>
      <c r="R108" s="54">
        <f>SUM(V108:AA108)</f>
        <v>0</v>
      </c>
      <c r="S108" s="54">
        <f>AB108</f>
        <v>0</v>
      </c>
      <c r="U108" s="47" t="s">
        <v>71</v>
      </c>
      <c r="V108" s="60">
        <f>SUMIFS($J104:$J113,$E104:$E113,1)*0.9</f>
        <v>0</v>
      </c>
      <c r="W108" s="60">
        <f>SUMIFS($J104:$J113,$E104:$E113,2)*0.9</f>
        <v>0</v>
      </c>
      <c r="X108" s="60">
        <f>SUMIFS($J104:$J113,$E104:$E113,3)*0.9</f>
        <v>0</v>
      </c>
      <c r="Y108" s="60">
        <f>SUMIFS($J104:$J113,$E104:$E113,4)*0.9</f>
        <v>0</v>
      </c>
      <c r="Z108" s="60">
        <f>SUMIFS($J104:$J113,$E104:$E113,5)*0.9</f>
        <v>0</v>
      </c>
      <c r="AA108" s="60">
        <f>SUMIFS($J104:$J113,$E104:$E113,6)*0.9</f>
        <v>0</v>
      </c>
      <c r="AB108" s="53">
        <f>SUM(X108:AA108)</f>
        <v>0</v>
      </c>
    </row>
    <row r="109" spans="1:28" ht="21.75" customHeight="1" thickBot="1" x14ac:dyDescent="0.45">
      <c r="A109" s="142"/>
      <c r="B109" s="722"/>
      <c r="C109" s="97"/>
      <c r="D109" s="99" t="s">
        <v>36</v>
      </c>
      <c r="E109" s="152"/>
      <c r="F109" s="153"/>
      <c r="G109" s="154"/>
      <c r="H109" s="7">
        <f t="shared" si="10"/>
        <v>0</v>
      </c>
      <c r="I109" s="173">
        <f t="shared" si="11"/>
        <v>0</v>
      </c>
      <c r="J109" s="160"/>
      <c r="K109" s="657"/>
      <c r="L109" s="51">
        <f t="shared" si="13"/>
        <v>0</v>
      </c>
      <c r="M109" s="48">
        <f t="shared" si="8"/>
        <v>0</v>
      </c>
      <c r="N109" s="184"/>
      <c r="O109" s="185"/>
      <c r="P109" s="146"/>
      <c r="Q109" s="59"/>
      <c r="R109" s="235">
        <f>ROUNDUP(R108,1)</f>
        <v>0</v>
      </c>
      <c r="S109" s="58">
        <f>ROUNDUP(S108,1)</f>
        <v>0</v>
      </c>
      <c r="U109" s="47" t="s">
        <v>76</v>
      </c>
      <c r="X109" s="73">
        <f>X108/9</f>
        <v>0</v>
      </c>
      <c r="Y109" s="73">
        <f>Y108/6</f>
        <v>0</v>
      </c>
      <c r="Z109" s="73">
        <f>Z108/4</f>
        <v>0</v>
      </c>
      <c r="AA109" s="73">
        <f>AA108/2.5</f>
        <v>0</v>
      </c>
      <c r="AB109" s="20">
        <f>SUM(X109:AA109)</f>
        <v>0</v>
      </c>
    </row>
    <row r="110" spans="1:28" ht="21.75" customHeight="1" thickBot="1" x14ac:dyDescent="0.45">
      <c r="A110" s="142"/>
      <c r="B110" s="722"/>
      <c r="C110" s="97"/>
      <c r="D110" s="99" t="s">
        <v>35</v>
      </c>
      <c r="E110" s="152"/>
      <c r="F110" s="153"/>
      <c r="G110" s="154"/>
      <c r="H110" s="7">
        <f t="shared" si="10"/>
        <v>0</v>
      </c>
      <c r="I110" s="173">
        <f t="shared" si="11"/>
        <v>0</v>
      </c>
      <c r="J110" s="160"/>
      <c r="K110" s="657"/>
      <c r="L110" s="51">
        <f t="shared" si="13"/>
        <v>0</v>
      </c>
      <c r="M110" s="48">
        <f t="shared" si="8"/>
        <v>0</v>
      </c>
      <c r="N110" s="184"/>
      <c r="O110" s="185"/>
      <c r="P110" s="63"/>
      <c r="Q110" s="59"/>
      <c r="R110" s="54">
        <f>ROUND(R108,0)</f>
        <v>0</v>
      </c>
    </row>
    <row r="111" spans="1:28" ht="21.75" customHeight="1" thickBot="1" x14ac:dyDescent="0.45">
      <c r="A111" s="142"/>
      <c r="B111" s="723"/>
      <c r="C111" s="97"/>
      <c r="D111" s="99" t="s">
        <v>80</v>
      </c>
      <c r="E111" s="152"/>
      <c r="F111" s="153"/>
      <c r="G111" s="154"/>
      <c r="H111" s="175">
        <f t="shared" si="10"/>
        <v>0</v>
      </c>
      <c r="I111" s="173">
        <f t="shared" si="11"/>
        <v>0</v>
      </c>
      <c r="J111" s="160"/>
      <c r="K111" s="657"/>
      <c r="L111" s="51">
        <f t="shared" si="13"/>
        <v>0</v>
      </c>
      <c r="M111" s="48">
        <f t="shared" si="8"/>
        <v>0</v>
      </c>
      <c r="N111" s="184"/>
      <c r="O111" s="185"/>
      <c r="P111" s="63"/>
      <c r="Q111" s="59"/>
    </row>
    <row r="112" spans="1:28" ht="21.75" customHeight="1" thickBot="1" x14ac:dyDescent="0.45">
      <c r="A112" s="142"/>
      <c r="B112" s="92"/>
      <c r="C112" s="93"/>
      <c r="D112" s="91"/>
      <c r="E112" s="152"/>
      <c r="F112" s="153"/>
      <c r="G112" s="154"/>
      <c r="H112" s="7">
        <f t="shared" si="10"/>
        <v>0</v>
      </c>
      <c r="I112" s="173">
        <f t="shared" si="11"/>
        <v>0</v>
      </c>
      <c r="J112" s="160"/>
      <c r="K112" s="657"/>
      <c r="L112" s="51">
        <f t="shared" si="13"/>
        <v>0</v>
      </c>
      <c r="M112" s="48">
        <f t="shared" si="8"/>
        <v>0</v>
      </c>
      <c r="N112" s="184"/>
      <c r="O112" s="185"/>
      <c r="P112" s="63"/>
      <c r="Q112" s="59"/>
      <c r="R112" s="45" t="str">
        <f>IF(C107=$Z$4,D107,IF(C108=$Z$4,D108,IF(C109=$Z$4,D109,IF(C110=$Z$4,D110,IF(C111=$Z$4,D111,"")))))</f>
        <v/>
      </c>
    </row>
    <row r="113" spans="1:28" ht="21.75" customHeight="1" thickBot="1" x14ac:dyDescent="0.45">
      <c r="A113" s="143"/>
      <c r="B113" s="94"/>
      <c r="C113" s="95"/>
      <c r="D113" s="96"/>
      <c r="E113" s="155"/>
      <c r="F113" s="156"/>
      <c r="G113" s="157"/>
      <c r="H113" s="8">
        <f t="shared" si="10"/>
        <v>0</v>
      </c>
      <c r="I113" s="174">
        <f t="shared" si="11"/>
        <v>0</v>
      </c>
      <c r="J113" s="161"/>
      <c r="K113" s="658"/>
      <c r="L113" s="52">
        <f t="shared" si="13"/>
        <v>0</v>
      </c>
      <c r="M113" s="49">
        <f t="shared" si="8"/>
        <v>0</v>
      </c>
      <c r="N113" s="186"/>
      <c r="O113" s="187"/>
      <c r="P113" s="64"/>
      <c r="Q113" s="44"/>
      <c r="R113" s="61" t="s">
        <v>73</v>
      </c>
      <c r="S113" s="61" t="s">
        <v>72</v>
      </c>
      <c r="X113" s="46" t="s">
        <v>69</v>
      </c>
    </row>
    <row r="114" spans="1:28" ht="21.75" customHeight="1" thickBot="1" x14ac:dyDescent="0.45">
      <c r="A114" s="233"/>
      <c r="B114" s="144"/>
      <c r="C114" s="148" t="s">
        <v>91</v>
      </c>
      <c r="D114" s="149"/>
      <c r="E114" s="150"/>
      <c r="F114" s="151"/>
      <c r="G114" s="151"/>
      <c r="H114" s="69">
        <f t="shared" si="10"/>
        <v>0</v>
      </c>
      <c r="I114" s="172">
        <f t="shared" si="11"/>
        <v>0</v>
      </c>
      <c r="J114" s="158"/>
      <c r="K114" s="656">
        <f t="shared" ref="K114" si="15">SUM(J114:J123)</f>
        <v>0</v>
      </c>
      <c r="L114" s="50">
        <f t="shared" si="13"/>
        <v>0</v>
      </c>
      <c r="M114" s="11">
        <f t="shared" si="8"/>
        <v>0</v>
      </c>
      <c r="N114" s="182"/>
      <c r="O114" s="183"/>
      <c r="P114" s="62"/>
      <c r="Q114" s="55"/>
      <c r="R114" s="87" t="str">
        <f>IFERROR(SUM('【記入例】9-１(ＧＨ)その２'!L114:L123)/B116,"０")</f>
        <v>０</v>
      </c>
      <c r="S114" s="87" t="str">
        <f>IFERROR(AB115,"0")</f>
        <v>0</v>
      </c>
      <c r="V114" s="73" t="s">
        <v>74</v>
      </c>
      <c r="W114" s="73" t="s">
        <v>75</v>
      </c>
      <c r="X114" s="73" t="s">
        <v>65</v>
      </c>
      <c r="Y114" s="73" t="s">
        <v>62</v>
      </c>
      <c r="Z114" s="73" t="s">
        <v>63</v>
      </c>
      <c r="AA114" s="73" t="s">
        <v>64</v>
      </c>
    </row>
    <row r="115" spans="1:28" ht="21.75" customHeight="1" thickBot="1" x14ac:dyDescent="0.45">
      <c r="A115" s="142"/>
      <c r="B115" s="145" t="s">
        <v>0</v>
      </c>
      <c r="C115" s="140"/>
      <c r="D115" s="90"/>
      <c r="E115" s="152"/>
      <c r="F115" s="153"/>
      <c r="G115" s="154"/>
      <c r="H115" s="7">
        <f t="shared" si="10"/>
        <v>0</v>
      </c>
      <c r="I115" s="173">
        <f t="shared" si="11"/>
        <v>0</v>
      </c>
      <c r="J115" s="159"/>
      <c r="K115" s="657"/>
      <c r="L115" s="51">
        <f t="shared" si="13"/>
        <v>0</v>
      </c>
      <c r="M115" s="48">
        <f t="shared" si="8"/>
        <v>0</v>
      </c>
      <c r="N115" s="184"/>
      <c r="O115" s="185"/>
      <c r="P115" s="63"/>
      <c r="Q115" s="56"/>
      <c r="R115" s="45">
        <f>ROUNDUP(R114,1)</f>
        <v>0</v>
      </c>
      <c r="S115" s="58">
        <f>ROUNDUP(S114,1)</f>
        <v>0</v>
      </c>
      <c r="U115" s="47" t="s">
        <v>70</v>
      </c>
      <c r="V115" s="60" t="e">
        <f>SUMIFS($M114:$M123,$E114:$E123,1)/$B116</f>
        <v>#DIV/0!</v>
      </c>
      <c r="W115" s="60" t="e">
        <f>SUMIFS($M114:$M123,$E114:$E123,2)/$B116</f>
        <v>#DIV/0!</v>
      </c>
      <c r="X115" s="60" t="e">
        <f>SUMIFS($M114:$M123,$E114:$E123,3)/$B116</f>
        <v>#DIV/0!</v>
      </c>
      <c r="Y115" s="60" t="e">
        <f>SUMIFS($M114:$M123,$E114:$E123,4)/$B116</f>
        <v>#DIV/0!</v>
      </c>
      <c r="Z115" s="60" t="e">
        <f>SUMIFS($M114:$M123,$E114:$E123,5)/$B116</f>
        <v>#DIV/0!</v>
      </c>
      <c r="AA115" s="60" t="e">
        <f>SUMIFS($M114:$M123,$E114:$E123,6)/$B116</f>
        <v>#DIV/0!</v>
      </c>
      <c r="AB115" s="53" t="e">
        <f>SUM(X115:AA115)</f>
        <v>#DIV/0!</v>
      </c>
    </row>
    <row r="116" spans="1:28" ht="21.75" customHeight="1" thickBot="1" x14ac:dyDescent="0.45">
      <c r="A116" s="142"/>
      <c r="B116" s="98"/>
      <c r="C116" s="140"/>
      <c r="D116" s="91"/>
      <c r="E116" s="152"/>
      <c r="F116" s="153"/>
      <c r="G116" s="154"/>
      <c r="H116" s="7">
        <f t="shared" si="10"/>
        <v>0</v>
      </c>
      <c r="I116" s="173">
        <f t="shared" si="11"/>
        <v>0</v>
      </c>
      <c r="J116" s="160"/>
      <c r="K116" s="657"/>
      <c r="L116" s="51">
        <f t="shared" si="13"/>
        <v>0</v>
      </c>
      <c r="M116" s="48">
        <f t="shared" si="8"/>
        <v>0</v>
      </c>
      <c r="N116" s="184"/>
      <c r="O116" s="185"/>
      <c r="P116" s="63"/>
      <c r="Q116" s="59"/>
      <c r="R116" s="45">
        <f>ROUND(R114,0)</f>
        <v>0</v>
      </c>
      <c r="W116" s="47" t="s">
        <v>76</v>
      </c>
      <c r="X116" s="73" t="e">
        <f>X115/9</f>
        <v>#DIV/0!</v>
      </c>
      <c r="Y116" s="73" t="e">
        <f>Y115/6</f>
        <v>#DIV/0!</v>
      </c>
      <c r="Z116" s="73" t="e">
        <f>Z115/4</f>
        <v>#DIV/0!</v>
      </c>
      <c r="AA116" s="73" t="e">
        <f>AA115/2.5</f>
        <v>#DIV/0!</v>
      </c>
      <c r="AB116" s="20" t="e">
        <f>SUM(X116:AA116)</f>
        <v>#DIV/0!</v>
      </c>
    </row>
    <row r="117" spans="1:28" ht="21.75" customHeight="1" thickBot="1" x14ac:dyDescent="0.45">
      <c r="A117" s="142"/>
      <c r="B117" s="721" t="s">
        <v>59</v>
      </c>
      <c r="C117" s="97"/>
      <c r="D117" s="99" t="s">
        <v>60</v>
      </c>
      <c r="E117" s="152"/>
      <c r="F117" s="153"/>
      <c r="G117" s="154"/>
      <c r="H117" s="7">
        <f t="shared" si="10"/>
        <v>0</v>
      </c>
      <c r="I117" s="173">
        <f t="shared" si="11"/>
        <v>0</v>
      </c>
      <c r="J117" s="160"/>
      <c r="K117" s="657"/>
      <c r="L117" s="51">
        <f t="shared" si="13"/>
        <v>0</v>
      </c>
      <c r="M117" s="48">
        <f t="shared" si="8"/>
        <v>0</v>
      </c>
      <c r="N117" s="184"/>
      <c r="O117" s="185"/>
      <c r="P117" s="63"/>
      <c r="Q117" s="56"/>
    </row>
    <row r="118" spans="1:28" ht="21.75" customHeight="1" thickBot="1" x14ac:dyDescent="0.45">
      <c r="A118" s="141" t="str">
        <f>C114</f>
        <v>Ｋ</v>
      </c>
      <c r="B118" s="722"/>
      <c r="C118" s="97"/>
      <c r="D118" s="99" t="s">
        <v>61</v>
      </c>
      <c r="E118" s="152"/>
      <c r="F118" s="153"/>
      <c r="G118" s="154"/>
      <c r="H118" s="7">
        <f t="shared" si="10"/>
        <v>0</v>
      </c>
      <c r="I118" s="173">
        <f t="shared" si="11"/>
        <v>0</v>
      </c>
      <c r="J118" s="160"/>
      <c r="K118" s="657"/>
      <c r="L118" s="51">
        <f t="shared" si="13"/>
        <v>0</v>
      </c>
      <c r="M118" s="48">
        <f t="shared" si="8"/>
        <v>0</v>
      </c>
      <c r="N118" s="170" t="str">
        <f>IF($C118=$Z$4,R118,R114)</f>
        <v>０</v>
      </c>
      <c r="O118" s="171" t="str">
        <f>IF($C118=$Z$4,S118,S114)</f>
        <v>0</v>
      </c>
      <c r="P118" s="146">
        <f>IF($C118=$Z$4,R120,R116)</f>
        <v>0</v>
      </c>
      <c r="Q118" s="56"/>
      <c r="R118" s="54">
        <f>SUM(V118:AA118)</f>
        <v>0</v>
      </c>
      <c r="S118" s="54">
        <f>AB118</f>
        <v>0</v>
      </c>
      <c r="U118" s="47" t="s">
        <v>71</v>
      </c>
      <c r="V118" s="60">
        <f>SUMIFS($J114:$J123,$E114:$E123,1)*0.9</f>
        <v>0</v>
      </c>
      <c r="W118" s="60">
        <f>SUMIFS($J114:$J123,$E114:$E123,2)*0.9</f>
        <v>0</v>
      </c>
      <c r="X118" s="60">
        <f>SUMIFS($J114:$J123,$E114:$E123,3)*0.9</f>
        <v>0</v>
      </c>
      <c r="Y118" s="60">
        <f>SUMIFS($J114:$J123,$E114:$E123,4)*0.9</f>
        <v>0</v>
      </c>
      <c r="Z118" s="60">
        <f>SUMIFS($J114:$J123,$E114:$E123,5)*0.9</f>
        <v>0</v>
      </c>
      <c r="AA118" s="60">
        <f>SUMIFS($J114:$J123,$E114:$E123,6)*0.9</f>
        <v>0</v>
      </c>
      <c r="AB118" s="53">
        <f>SUM(X118:AA118)</f>
        <v>0</v>
      </c>
    </row>
    <row r="119" spans="1:28" ht="21.75" customHeight="1" thickBot="1" x14ac:dyDescent="0.45">
      <c r="A119" s="142"/>
      <c r="B119" s="722"/>
      <c r="C119" s="97"/>
      <c r="D119" s="99" t="s">
        <v>36</v>
      </c>
      <c r="E119" s="152"/>
      <c r="F119" s="153"/>
      <c r="G119" s="154"/>
      <c r="H119" s="7">
        <f t="shared" si="10"/>
        <v>0</v>
      </c>
      <c r="I119" s="173">
        <f t="shared" si="11"/>
        <v>0</v>
      </c>
      <c r="J119" s="160"/>
      <c r="K119" s="657"/>
      <c r="L119" s="51">
        <f t="shared" si="13"/>
        <v>0</v>
      </c>
      <c r="M119" s="48">
        <f t="shared" si="8"/>
        <v>0</v>
      </c>
      <c r="N119" s="184"/>
      <c r="O119" s="185"/>
      <c r="P119" s="146"/>
      <c r="Q119" s="59"/>
      <c r="R119" s="235">
        <f>ROUNDUP(R118,1)</f>
        <v>0</v>
      </c>
      <c r="S119" s="58">
        <f>ROUNDUP(S118,1)</f>
        <v>0</v>
      </c>
      <c r="U119" s="47" t="s">
        <v>76</v>
      </c>
      <c r="X119" s="73">
        <f>X118/9</f>
        <v>0</v>
      </c>
      <c r="Y119" s="73">
        <f>Y118/6</f>
        <v>0</v>
      </c>
      <c r="Z119" s="73">
        <f>Z118/4</f>
        <v>0</v>
      </c>
      <c r="AA119" s="73">
        <f>AA118/2.5</f>
        <v>0</v>
      </c>
      <c r="AB119" s="20">
        <f>SUM(X119:AA119)</f>
        <v>0</v>
      </c>
    </row>
    <row r="120" spans="1:28" ht="21.75" customHeight="1" thickBot="1" x14ac:dyDescent="0.45">
      <c r="A120" s="142"/>
      <c r="B120" s="722"/>
      <c r="C120" s="97"/>
      <c r="D120" s="99" t="s">
        <v>35</v>
      </c>
      <c r="E120" s="152"/>
      <c r="F120" s="153"/>
      <c r="G120" s="154"/>
      <c r="H120" s="7">
        <f t="shared" si="10"/>
        <v>0</v>
      </c>
      <c r="I120" s="173">
        <f t="shared" si="11"/>
        <v>0</v>
      </c>
      <c r="J120" s="160"/>
      <c r="K120" s="657"/>
      <c r="L120" s="51">
        <f t="shared" si="13"/>
        <v>0</v>
      </c>
      <c r="M120" s="48">
        <f t="shared" si="8"/>
        <v>0</v>
      </c>
      <c r="N120" s="184"/>
      <c r="O120" s="185"/>
      <c r="P120" s="63"/>
      <c r="Q120" s="59"/>
      <c r="R120" s="54">
        <f>ROUND(R118,0)</f>
        <v>0</v>
      </c>
    </row>
    <row r="121" spans="1:28" ht="21.75" customHeight="1" thickBot="1" x14ac:dyDescent="0.45">
      <c r="A121" s="142"/>
      <c r="B121" s="723"/>
      <c r="C121" s="97"/>
      <c r="D121" s="99" t="s">
        <v>80</v>
      </c>
      <c r="E121" s="152"/>
      <c r="F121" s="153"/>
      <c r="G121" s="154"/>
      <c r="H121" s="175">
        <f t="shared" si="10"/>
        <v>0</v>
      </c>
      <c r="I121" s="173">
        <f t="shared" si="11"/>
        <v>0</v>
      </c>
      <c r="J121" s="160"/>
      <c r="K121" s="657"/>
      <c r="L121" s="51">
        <f t="shared" si="13"/>
        <v>0</v>
      </c>
      <c r="M121" s="48">
        <f t="shared" si="8"/>
        <v>0</v>
      </c>
      <c r="N121" s="184"/>
      <c r="O121" s="185"/>
      <c r="P121" s="63"/>
      <c r="Q121" s="59"/>
    </row>
    <row r="122" spans="1:28" ht="21.75" customHeight="1" thickBot="1" x14ac:dyDescent="0.45">
      <c r="A122" s="142"/>
      <c r="B122" s="92"/>
      <c r="C122" s="93"/>
      <c r="D122" s="91"/>
      <c r="E122" s="152"/>
      <c r="F122" s="153"/>
      <c r="G122" s="154"/>
      <c r="H122" s="7">
        <f t="shared" si="10"/>
        <v>0</v>
      </c>
      <c r="I122" s="173">
        <f t="shared" si="11"/>
        <v>0</v>
      </c>
      <c r="J122" s="160"/>
      <c r="K122" s="657"/>
      <c r="L122" s="51">
        <f t="shared" si="13"/>
        <v>0</v>
      </c>
      <c r="M122" s="48">
        <f t="shared" si="8"/>
        <v>0</v>
      </c>
      <c r="N122" s="184"/>
      <c r="O122" s="185"/>
      <c r="P122" s="63"/>
      <c r="Q122" s="59"/>
      <c r="R122" s="45" t="str">
        <f>IF(C117=$Z$4,D117,IF(C118=$Z$4,D118,IF(C119=$Z$4,D119,IF(C120=$Z$4,D120,IF(C121=$Z$4,D121,"")))))</f>
        <v/>
      </c>
    </row>
    <row r="123" spans="1:28" ht="21.75" customHeight="1" thickBot="1" x14ac:dyDescent="0.45">
      <c r="A123" s="143"/>
      <c r="B123" s="94"/>
      <c r="C123" s="95"/>
      <c r="D123" s="96"/>
      <c r="E123" s="155"/>
      <c r="F123" s="156"/>
      <c r="G123" s="157"/>
      <c r="H123" s="8">
        <f t="shared" si="10"/>
        <v>0</v>
      </c>
      <c r="I123" s="174">
        <f t="shared" si="11"/>
        <v>0</v>
      </c>
      <c r="J123" s="161"/>
      <c r="K123" s="658"/>
      <c r="L123" s="52">
        <f t="shared" si="13"/>
        <v>0</v>
      </c>
      <c r="M123" s="49">
        <f t="shared" si="8"/>
        <v>0</v>
      </c>
      <c r="N123" s="186"/>
      <c r="O123" s="187"/>
      <c r="P123" s="64"/>
      <c r="Q123" s="44"/>
      <c r="R123" s="61" t="s">
        <v>73</v>
      </c>
      <c r="S123" s="61" t="s">
        <v>72</v>
      </c>
      <c r="X123" s="46" t="s">
        <v>69</v>
      </c>
    </row>
    <row r="124" spans="1:28" ht="21.75" customHeight="1" thickBot="1" x14ac:dyDescent="0.45">
      <c r="A124" s="233"/>
      <c r="B124" s="144"/>
      <c r="C124" s="148" t="s">
        <v>178</v>
      </c>
      <c r="D124" s="149"/>
      <c r="E124" s="150"/>
      <c r="F124" s="151"/>
      <c r="G124" s="151"/>
      <c r="H124" s="69">
        <f t="shared" si="10"/>
        <v>0</v>
      </c>
      <c r="I124" s="172">
        <f t="shared" si="11"/>
        <v>0</v>
      </c>
      <c r="J124" s="158"/>
      <c r="K124" s="656">
        <f t="shared" ref="K124" si="16">SUM(J124:J133)</f>
        <v>0</v>
      </c>
      <c r="L124" s="50">
        <f t="shared" si="13"/>
        <v>0</v>
      </c>
      <c r="M124" s="11">
        <f t="shared" si="8"/>
        <v>0</v>
      </c>
      <c r="N124" s="182"/>
      <c r="O124" s="183"/>
      <c r="P124" s="62"/>
      <c r="Q124" s="55"/>
      <c r="R124" s="87" t="str">
        <f>IFERROR(SUM('【記入例】9-１(ＧＨ)その２'!L124:L133)/B126,"０")</f>
        <v>０</v>
      </c>
      <c r="S124" s="87" t="str">
        <f>IFERROR(AB125,"0")</f>
        <v>0</v>
      </c>
      <c r="V124" s="73" t="s">
        <v>74</v>
      </c>
      <c r="W124" s="73" t="s">
        <v>75</v>
      </c>
      <c r="X124" s="73" t="s">
        <v>65</v>
      </c>
      <c r="Y124" s="73" t="s">
        <v>62</v>
      </c>
      <c r="Z124" s="73" t="s">
        <v>63</v>
      </c>
      <c r="AA124" s="73" t="s">
        <v>64</v>
      </c>
    </row>
    <row r="125" spans="1:28" ht="21.75" customHeight="1" thickBot="1" x14ac:dyDescent="0.45">
      <c r="A125" s="142"/>
      <c r="B125" s="145" t="s">
        <v>0</v>
      </c>
      <c r="C125" s="140"/>
      <c r="D125" s="90"/>
      <c r="E125" s="152"/>
      <c r="F125" s="153"/>
      <c r="G125" s="154"/>
      <c r="H125" s="7">
        <f t="shared" si="10"/>
        <v>0</v>
      </c>
      <c r="I125" s="173">
        <f t="shared" si="11"/>
        <v>0</v>
      </c>
      <c r="J125" s="159"/>
      <c r="K125" s="657"/>
      <c r="L125" s="51">
        <f t="shared" si="13"/>
        <v>0</v>
      </c>
      <c r="M125" s="48">
        <f t="shared" si="8"/>
        <v>0</v>
      </c>
      <c r="N125" s="184"/>
      <c r="O125" s="185"/>
      <c r="P125" s="63"/>
      <c r="Q125" s="56"/>
      <c r="R125" s="45">
        <f>ROUNDUP(R124,1)</f>
        <v>0</v>
      </c>
      <c r="S125" s="58">
        <f>ROUNDUP(S124,1)</f>
        <v>0</v>
      </c>
      <c r="U125" s="47" t="s">
        <v>70</v>
      </c>
      <c r="V125" s="60" t="e">
        <f>SUMIFS($M124:$M133,$E124:$E133,1)/$B126</f>
        <v>#DIV/0!</v>
      </c>
      <c r="W125" s="60" t="e">
        <f>SUMIFS($M124:$M133,$E124:$E133,2)/$B126</f>
        <v>#DIV/0!</v>
      </c>
      <c r="X125" s="60" t="e">
        <f>SUMIFS($M124:$M133,$E124:$E133,3)/$B126</f>
        <v>#DIV/0!</v>
      </c>
      <c r="Y125" s="60" t="e">
        <f>SUMIFS($M124:$M133,$E124:$E133,4)/$B126</f>
        <v>#DIV/0!</v>
      </c>
      <c r="Z125" s="60" t="e">
        <f>SUMIFS($M124:$M133,$E124:$E133,5)/$B126</f>
        <v>#DIV/0!</v>
      </c>
      <c r="AA125" s="60" t="e">
        <f>SUMIFS($M124:$M133,$E124:$E133,6)/$B126</f>
        <v>#DIV/0!</v>
      </c>
      <c r="AB125" s="53" t="e">
        <f>SUM(X125:AA125)</f>
        <v>#DIV/0!</v>
      </c>
    </row>
    <row r="126" spans="1:28" ht="21.75" customHeight="1" thickBot="1" x14ac:dyDescent="0.45">
      <c r="A126" s="142"/>
      <c r="B126" s="98"/>
      <c r="C126" s="140"/>
      <c r="D126" s="91"/>
      <c r="E126" s="152"/>
      <c r="F126" s="153"/>
      <c r="G126" s="154"/>
      <c r="H126" s="7">
        <f t="shared" si="10"/>
        <v>0</v>
      </c>
      <c r="I126" s="173">
        <f t="shared" si="11"/>
        <v>0</v>
      </c>
      <c r="J126" s="160"/>
      <c r="K126" s="657"/>
      <c r="L126" s="51">
        <f t="shared" si="13"/>
        <v>0</v>
      </c>
      <c r="M126" s="48">
        <f t="shared" si="8"/>
        <v>0</v>
      </c>
      <c r="N126" s="184"/>
      <c r="O126" s="185"/>
      <c r="P126" s="63"/>
      <c r="Q126" s="59"/>
      <c r="R126" s="45">
        <f>ROUND(R124,0)</f>
        <v>0</v>
      </c>
      <c r="W126" s="47" t="s">
        <v>76</v>
      </c>
      <c r="X126" s="73" t="e">
        <f>X125/9</f>
        <v>#DIV/0!</v>
      </c>
      <c r="Y126" s="73" t="e">
        <f>Y125/6</f>
        <v>#DIV/0!</v>
      </c>
      <c r="Z126" s="73" t="e">
        <f>Z125/4</f>
        <v>#DIV/0!</v>
      </c>
      <c r="AA126" s="73" t="e">
        <f>AA125/2.5</f>
        <v>#DIV/0!</v>
      </c>
      <c r="AB126" s="20" t="e">
        <f>SUM(X126:AA126)</f>
        <v>#DIV/0!</v>
      </c>
    </row>
    <row r="127" spans="1:28" ht="21.75" customHeight="1" thickBot="1" x14ac:dyDescent="0.45">
      <c r="A127" s="142"/>
      <c r="B127" s="721" t="s">
        <v>59</v>
      </c>
      <c r="C127" s="97"/>
      <c r="D127" s="99" t="s">
        <v>60</v>
      </c>
      <c r="E127" s="152"/>
      <c r="F127" s="153"/>
      <c r="G127" s="154"/>
      <c r="H127" s="7">
        <f t="shared" si="10"/>
        <v>0</v>
      </c>
      <c r="I127" s="173">
        <f t="shared" si="11"/>
        <v>0</v>
      </c>
      <c r="J127" s="160"/>
      <c r="K127" s="657"/>
      <c r="L127" s="51">
        <f t="shared" si="13"/>
        <v>0</v>
      </c>
      <c r="M127" s="48">
        <f t="shared" si="8"/>
        <v>0</v>
      </c>
      <c r="N127" s="184"/>
      <c r="O127" s="185"/>
      <c r="P127" s="63"/>
      <c r="Q127" s="56"/>
    </row>
    <row r="128" spans="1:28" ht="21.75" customHeight="1" thickBot="1" x14ac:dyDescent="0.45">
      <c r="A128" s="141" t="str">
        <f>C124</f>
        <v>Ｌ</v>
      </c>
      <c r="B128" s="722"/>
      <c r="C128" s="97"/>
      <c r="D128" s="99" t="s">
        <v>61</v>
      </c>
      <c r="E128" s="152"/>
      <c r="F128" s="153"/>
      <c r="G128" s="154"/>
      <c r="H128" s="7">
        <f t="shared" si="10"/>
        <v>0</v>
      </c>
      <c r="I128" s="173">
        <f t="shared" si="11"/>
        <v>0</v>
      </c>
      <c r="J128" s="160"/>
      <c r="K128" s="657"/>
      <c r="L128" s="51">
        <f t="shared" si="13"/>
        <v>0</v>
      </c>
      <c r="M128" s="48">
        <f t="shared" si="8"/>
        <v>0</v>
      </c>
      <c r="N128" s="170" t="str">
        <f>IF($C128=$Z$4,R128,R124)</f>
        <v>０</v>
      </c>
      <c r="O128" s="171" t="str">
        <f>IF($C128=$Z$4,S128,S124)</f>
        <v>0</v>
      </c>
      <c r="P128" s="146">
        <f>IF($C128=$Z$4,R130,R126)</f>
        <v>0</v>
      </c>
      <c r="Q128" s="56"/>
      <c r="R128" s="54">
        <f>SUM(V128:AA128)</f>
        <v>0</v>
      </c>
      <c r="S128" s="54">
        <f>AB128</f>
        <v>0</v>
      </c>
      <c r="U128" s="47" t="s">
        <v>71</v>
      </c>
      <c r="V128" s="60">
        <f>SUMIFS($J124:$J133,$E124:$E133,1)*0.9</f>
        <v>0</v>
      </c>
      <c r="W128" s="60">
        <f>SUMIFS($J124:$J133,$E124:$E133,2)*0.9</f>
        <v>0</v>
      </c>
      <c r="X128" s="60">
        <f>SUMIFS($J124:$J133,$E124:$E133,3)*0.9</f>
        <v>0</v>
      </c>
      <c r="Y128" s="60">
        <f>SUMIFS($J124:$J133,$E124:$E133,4)*0.9</f>
        <v>0</v>
      </c>
      <c r="Z128" s="60">
        <f>SUMIFS($J124:$J133,$E124:$E133,5)*0.9</f>
        <v>0</v>
      </c>
      <c r="AA128" s="60">
        <f>SUMIFS($J124:$J133,$E124:$E133,6)*0.9</f>
        <v>0</v>
      </c>
      <c r="AB128" s="53">
        <f>SUM(X128:AA128)</f>
        <v>0</v>
      </c>
    </row>
    <row r="129" spans="1:28" ht="21.75" customHeight="1" thickBot="1" x14ac:dyDescent="0.45">
      <c r="A129" s="142"/>
      <c r="B129" s="722"/>
      <c r="C129" s="97"/>
      <c r="D129" s="99" t="s">
        <v>36</v>
      </c>
      <c r="E129" s="152"/>
      <c r="F129" s="153"/>
      <c r="G129" s="154"/>
      <c r="H129" s="7">
        <f t="shared" si="10"/>
        <v>0</v>
      </c>
      <c r="I129" s="173">
        <f t="shared" si="11"/>
        <v>0</v>
      </c>
      <c r="J129" s="160"/>
      <c r="K129" s="657"/>
      <c r="L129" s="51">
        <f t="shared" si="13"/>
        <v>0</v>
      </c>
      <c r="M129" s="48">
        <f t="shared" si="8"/>
        <v>0</v>
      </c>
      <c r="N129" s="184"/>
      <c r="O129" s="185"/>
      <c r="P129" s="146"/>
      <c r="Q129" s="59"/>
      <c r="R129" s="235">
        <f>ROUNDUP(R128,1)</f>
        <v>0</v>
      </c>
      <c r="S129" s="58">
        <f>ROUNDUP(S128,1)</f>
        <v>0</v>
      </c>
      <c r="U129" s="47" t="s">
        <v>76</v>
      </c>
      <c r="X129" s="73">
        <f>X128/9</f>
        <v>0</v>
      </c>
      <c r="Y129" s="73">
        <f>Y128/6</f>
        <v>0</v>
      </c>
      <c r="Z129" s="73">
        <f>Z128/4</f>
        <v>0</v>
      </c>
      <c r="AA129" s="73">
        <f>AA128/2.5</f>
        <v>0</v>
      </c>
      <c r="AB129" s="20">
        <f>SUM(X129:AA129)</f>
        <v>0</v>
      </c>
    </row>
    <row r="130" spans="1:28" ht="21.75" customHeight="1" thickBot="1" x14ac:dyDescent="0.45">
      <c r="A130" s="142"/>
      <c r="B130" s="722"/>
      <c r="C130" s="97"/>
      <c r="D130" s="99" t="s">
        <v>35</v>
      </c>
      <c r="E130" s="152"/>
      <c r="F130" s="153"/>
      <c r="G130" s="154"/>
      <c r="H130" s="7">
        <f t="shared" si="10"/>
        <v>0</v>
      </c>
      <c r="I130" s="173">
        <f t="shared" si="11"/>
        <v>0</v>
      </c>
      <c r="J130" s="160"/>
      <c r="K130" s="657"/>
      <c r="L130" s="51">
        <f t="shared" si="13"/>
        <v>0</v>
      </c>
      <c r="M130" s="48">
        <f t="shared" si="8"/>
        <v>0</v>
      </c>
      <c r="N130" s="184"/>
      <c r="O130" s="185"/>
      <c r="P130" s="63"/>
      <c r="Q130" s="59"/>
      <c r="R130" s="54">
        <f>ROUND(R128,0)</f>
        <v>0</v>
      </c>
    </row>
    <row r="131" spans="1:28" ht="21.75" customHeight="1" thickBot="1" x14ac:dyDescent="0.45">
      <c r="A131" s="142"/>
      <c r="B131" s="723"/>
      <c r="C131" s="97"/>
      <c r="D131" s="99" t="s">
        <v>80</v>
      </c>
      <c r="E131" s="152"/>
      <c r="F131" s="153"/>
      <c r="G131" s="154"/>
      <c r="H131" s="175">
        <f t="shared" si="10"/>
        <v>0</v>
      </c>
      <c r="I131" s="173">
        <f t="shared" si="11"/>
        <v>0</v>
      </c>
      <c r="J131" s="160"/>
      <c r="K131" s="657"/>
      <c r="L131" s="51">
        <f t="shared" si="13"/>
        <v>0</v>
      </c>
      <c r="M131" s="48">
        <f t="shared" si="8"/>
        <v>0</v>
      </c>
      <c r="N131" s="184"/>
      <c r="O131" s="185"/>
      <c r="P131" s="63"/>
      <c r="Q131" s="59"/>
    </row>
    <row r="132" spans="1:28" ht="21.75" customHeight="1" thickBot="1" x14ac:dyDescent="0.45">
      <c r="A132" s="142"/>
      <c r="B132" s="92"/>
      <c r="C132" s="93"/>
      <c r="D132" s="91"/>
      <c r="E132" s="152"/>
      <c r="F132" s="153"/>
      <c r="G132" s="154"/>
      <c r="H132" s="7">
        <f t="shared" si="10"/>
        <v>0</v>
      </c>
      <c r="I132" s="173">
        <f t="shared" si="11"/>
        <v>0</v>
      </c>
      <c r="J132" s="160"/>
      <c r="K132" s="657"/>
      <c r="L132" s="51">
        <f t="shared" si="13"/>
        <v>0</v>
      </c>
      <c r="M132" s="48">
        <f t="shared" si="8"/>
        <v>0</v>
      </c>
      <c r="N132" s="184"/>
      <c r="O132" s="185"/>
      <c r="P132" s="63"/>
      <c r="Q132" s="59"/>
      <c r="R132" s="45" t="str">
        <f>IF(C127=$Z$4,D127,IF(C128=$Z$4,D128,IF(C129=$Z$4,D129,IF(C130=$Z$4,D130,IF(C131=$Z$4,D131,"")))))</f>
        <v/>
      </c>
    </row>
    <row r="133" spans="1:28" ht="21.75" customHeight="1" thickBot="1" x14ac:dyDescent="0.45">
      <c r="A133" s="143"/>
      <c r="B133" s="94"/>
      <c r="C133" s="95"/>
      <c r="D133" s="96"/>
      <c r="E133" s="155"/>
      <c r="F133" s="156"/>
      <c r="G133" s="157"/>
      <c r="H133" s="8">
        <f t="shared" si="10"/>
        <v>0</v>
      </c>
      <c r="I133" s="174">
        <f t="shared" si="11"/>
        <v>0</v>
      </c>
      <c r="J133" s="161"/>
      <c r="K133" s="658"/>
      <c r="L133" s="52">
        <f t="shared" si="13"/>
        <v>0</v>
      </c>
      <c r="M133" s="49">
        <f t="shared" si="8"/>
        <v>0</v>
      </c>
      <c r="N133" s="186"/>
      <c r="O133" s="187"/>
      <c r="P133" s="64"/>
      <c r="Q133" s="44"/>
      <c r="R133" s="61" t="s">
        <v>73</v>
      </c>
      <c r="S133" s="61" t="s">
        <v>72</v>
      </c>
      <c r="X133" s="46" t="s">
        <v>69</v>
      </c>
    </row>
    <row r="134" spans="1:28" ht="21.75" customHeight="1" thickBot="1" x14ac:dyDescent="0.45">
      <c r="A134" s="233"/>
      <c r="B134" s="144"/>
      <c r="C134" s="148" t="s">
        <v>92</v>
      </c>
      <c r="D134" s="149"/>
      <c r="E134" s="150"/>
      <c r="F134" s="151"/>
      <c r="G134" s="151"/>
      <c r="H134" s="69">
        <f t="shared" si="10"/>
        <v>0</v>
      </c>
      <c r="I134" s="172">
        <f t="shared" si="11"/>
        <v>0</v>
      </c>
      <c r="J134" s="158"/>
      <c r="K134" s="656">
        <f t="shared" ref="K134" si="17">SUM(J134:J143)</f>
        <v>0</v>
      </c>
      <c r="L134" s="50">
        <f t="shared" si="13"/>
        <v>0</v>
      </c>
      <c r="M134" s="11">
        <f t="shared" si="8"/>
        <v>0</v>
      </c>
      <c r="N134" s="182"/>
      <c r="O134" s="183"/>
      <c r="P134" s="62"/>
      <c r="Q134" s="55"/>
      <c r="R134" s="87" t="str">
        <f>IFERROR(SUM('【記入例】9-１(ＧＨ)その２'!L134:L143)/B136,"０")</f>
        <v>０</v>
      </c>
      <c r="S134" s="87" t="str">
        <f>IFERROR(AB135,"0")</f>
        <v>0</v>
      </c>
      <c r="V134" s="73" t="s">
        <v>74</v>
      </c>
      <c r="W134" s="73" t="s">
        <v>75</v>
      </c>
      <c r="X134" s="73" t="s">
        <v>65</v>
      </c>
      <c r="Y134" s="73" t="s">
        <v>62</v>
      </c>
      <c r="Z134" s="73" t="s">
        <v>63</v>
      </c>
      <c r="AA134" s="73" t="s">
        <v>64</v>
      </c>
    </row>
    <row r="135" spans="1:28" ht="21.75" customHeight="1" thickBot="1" x14ac:dyDescent="0.45">
      <c r="A135" s="142"/>
      <c r="B135" s="145" t="s">
        <v>0</v>
      </c>
      <c r="C135" s="140"/>
      <c r="D135" s="90"/>
      <c r="E135" s="152"/>
      <c r="F135" s="153"/>
      <c r="G135" s="154"/>
      <c r="H135" s="7">
        <f t="shared" si="10"/>
        <v>0</v>
      </c>
      <c r="I135" s="173">
        <f t="shared" si="11"/>
        <v>0</v>
      </c>
      <c r="J135" s="159"/>
      <c r="K135" s="657"/>
      <c r="L135" s="51">
        <f t="shared" si="13"/>
        <v>0</v>
      </c>
      <c r="M135" s="48">
        <f t="shared" si="8"/>
        <v>0</v>
      </c>
      <c r="N135" s="184"/>
      <c r="O135" s="185"/>
      <c r="P135" s="63"/>
      <c r="Q135" s="56"/>
      <c r="R135" s="45">
        <f>ROUNDUP(R134,1)</f>
        <v>0</v>
      </c>
      <c r="S135" s="58">
        <f>ROUNDUP(S134,1)</f>
        <v>0</v>
      </c>
      <c r="U135" s="47" t="s">
        <v>70</v>
      </c>
      <c r="V135" s="60" t="e">
        <f>SUMIFS($M134:$M143,$E134:$E143,1)/$B136</f>
        <v>#DIV/0!</v>
      </c>
      <c r="W135" s="60" t="e">
        <f>SUMIFS($M134:$M143,$E134:$E143,2)/$B136</f>
        <v>#DIV/0!</v>
      </c>
      <c r="X135" s="60" t="e">
        <f>SUMIFS($M134:$M143,$E134:$E143,3)/$B136</f>
        <v>#DIV/0!</v>
      </c>
      <c r="Y135" s="60" t="e">
        <f>SUMIFS($M134:$M143,$E134:$E143,4)/$B136</f>
        <v>#DIV/0!</v>
      </c>
      <c r="Z135" s="60" t="e">
        <f>SUMIFS($M134:$M143,$E134:$E143,5)/$B136</f>
        <v>#DIV/0!</v>
      </c>
      <c r="AA135" s="60" t="e">
        <f>SUMIFS($M134:$M143,$E134:$E143,6)/$B136</f>
        <v>#DIV/0!</v>
      </c>
      <c r="AB135" s="53" t="e">
        <f>SUM(X135:AA135)</f>
        <v>#DIV/0!</v>
      </c>
    </row>
    <row r="136" spans="1:28" ht="21.75" customHeight="1" thickBot="1" x14ac:dyDescent="0.45">
      <c r="A136" s="142"/>
      <c r="B136" s="98"/>
      <c r="C136" s="140"/>
      <c r="D136" s="91"/>
      <c r="E136" s="152"/>
      <c r="F136" s="153"/>
      <c r="G136" s="154"/>
      <c r="H136" s="7">
        <f t="shared" si="10"/>
        <v>0</v>
      </c>
      <c r="I136" s="173">
        <f t="shared" si="11"/>
        <v>0</v>
      </c>
      <c r="J136" s="160"/>
      <c r="K136" s="657"/>
      <c r="L136" s="51">
        <f t="shared" si="13"/>
        <v>0</v>
      </c>
      <c r="M136" s="48">
        <f t="shared" si="8"/>
        <v>0</v>
      </c>
      <c r="N136" s="184"/>
      <c r="O136" s="185"/>
      <c r="P136" s="63"/>
      <c r="Q136" s="59"/>
      <c r="R136" s="45">
        <f>ROUND(R134,0)</f>
        <v>0</v>
      </c>
      <c r="W136" s="47" t="s">
        <v>76</v>
      </c>
      <c r="X136" s="73" t="e">
        <f>X135/9</f>
        <v>#DIV/0!</v>
      </c>
      <c r="Y136" s="73" t="e">
        <f>Y135/6</f>
        <v>#DIV/0!</v>
      </c>
      <c r="Z136" s="73" t="e">
        <f>Z135/4</f>
        <v>#DIV/0!</v>
      </c>
      <c r="AA136" s="73" t="e">
        <f>AA135/2.5</f>
        <v>#DIV/0!</v>
      </c>
      <c r="AB136" s="20" t="e">
        <f>SUM(X136:AA136)</f>
        <v>#DIV/0!</v>
      </c>
    </row>
    <row r="137" spans="1:28" ht="21.75" customHeight="1" thickBot="1" x14ac:dyDescent="0.45">
      <c r="A137" s="142"/>
      <c r="B137" s="721" t="s">
        <v>59</v>
      </c>
      <c r="C137" s="97"/>
      <c r="D137" s="99" t="s">
        <v>60</v>
      </c>
      <c r="E137" s="152"/>
      <c r="F137" s="153"/>
      <c r="G137" s="154"/>
      <c r="H137" s="7">
        <f t="shared" si="10"/>
        <v>0</v>
      </c>
      <c r="I137" s="173">
        <f t="shared" si="11"/>
        <v>0</v>
      </c>
      <c r="J137" s="160"/>
      <c r="K137" s="657"/>
      <c r="L137" s="51">
        <f t="shared" si="13"/>
        <v>0</v>
      </c>
      <c r="M137" s="48">
        <f t="shared" si="8"/>
        <v>0</v>
      </c>
      <c r="N137" s="184"/>
      <c r="O137" s="185"/>
      <c r="P137" s="63"/>
      <c r="Q137" s="56"/>
    </row>
    <row r="138" spans="1:28" ht="21.75" customHeight="1" thickBot="1" x14ac:dyDescent="0.45">
      <c r="A138" s="141" t="str">
        <f>C134</f>
        <v>Ｍ</v>
      </c>
      <c r="B138" s="722"/>
      <c r="C138" s="97"/>
      <c r="D138" s="99" t="s">
        <v>61</v>
      </c>
      <c r="E138" s="152"/>
      <c r="F138" s="153"/>
      <c r="G138" s="154"/>
      <c r="H138" s="7">
        <f t="shared" si="10"/>
        <v>0</v>
      </c>
      <c r="I138" s="173">
        <f t="shared" si="11"/>
        <v>0</v>
      </c>
      <c r="J138" s="160"/>
      <c r="K138" s="657"/>
      <c r="L138" s="51">
        <f t="shared" si="13"/>
        <v>0</v>
      </c>
      <c r="M138" s="48">
        <f t="shared" si="8"/>
        <v>0</v>
      </c>
      <c r="N138" s="170" t="str">
        <f>IF($C138=$Z$4,R138,R134)</f>
        <v>０</v>
      </c>
      <c r="O138" s="171" t="str">
        <f>IF($C138=$Z$4,S138,S134)</f>
        <v>0</v>
      </c>
      <c r="P138" s="146">
        <f>IF($C138=$Z$4,R140,R136)</f>
        <v>0</v>
      </c>
      <c r="Q138" s="56"/>
      <c r="R138" s="54">
        <f>SUM(V138:AA138)</f>
        <v>0</v>
      </c>
      <c r="S138" s="54">
        <f>AB138</f>
        <v>0</v>
      </c>
      <c r="U138" s="47" t="s">
        <v>71</v>
      </c>
      <c r="V138" s="60">
        <f>SUMIFS($J134:$J143,$E134:$E143,1)*0.9</f>
        <v>0</v>
      </c>
      <c r="W138" s="60">
        <f>SUMIFS($J134:$J143,$E134:$E143,2)*0.9</f>
        <v>0</v>
      </c>
      <c r="X138" s="60">
        <f>SUMIFS($J134:$J143,$E134:$E143,3)*0.9</f>
        <v>0</v>
      </c>
      <c r="Y138" s="60">
        <f>SUMIFS($J134:$J143,$E134:$E143,4)*0.9</f>
        <v>0</v>
      </c>
      <c r="Z138" s="60">
        <f>SUMIFS($J134:$J143,$E134:$E143,5)*0.9</f>
        <v>0</v>
      </c>
      <c r="AA138" s="60">
        <f>SUMIFS($J134:$J143,$E134:$E143,6)*0.9</f>
        <v>0</v>
      </c>
      <c r="AB138" s="53">
        <f>SUM(X138:AA138)</f>
        <v>0</v>
      </c>
    </row>
    <row r="139" spans="1:28" ht="21.75" customHeight="1" thickBot="1" x14ac:dyDescent="0.45">
      <c r="A139" s="142"/>
      <c r="B139" s="722"/>
      <c r="C139" s="97"/>
      <c r="D139" s="99" t="s">
        <v>36</v>
      </c>
      <c r="E139" s="152"/>
      <c r="F139" s="153"/>
      <c r="G139" s="154"/>
      <c r="H139" s="7">
        <f t="shared" si="10"/>
        <v>0</v>
      </c>
      <c r="I139" s="173">
        <f t="shared" si="11"/>
        <v>0</v>
      </c>
      <c r="J139" s="160"/>
      <c r="K139" s="657"/>
      <c r="L139" s="51">
        <f t="shared" si="13"/>
        <v>0</v>
      </c>
      <c r="M139" s="48">
        <f t="shared" si="8"/>
        <v>0</v>
      </c>
      <c r="N139" s="184"/>
      <c r="O139" s="185"/>
      <c r="P139" s="146"/>
      <c r="Q139" s="59"/>
      <c r="R139" s="235">
        <f>ROUNDUP(R138,1)</f>
        <v>0</v>
      </c>
      <c r="S139" s="58">
        <f>ROUNDUP(S138,1)</f>
        <v>0</v>
      </c>
      <c r="U139" s="47" t="s">
        <v>76</v>
      </c>
      <c r="X139" s="73">
        <f>X138/9</f>
        <v>0</v>
      </c>
      <c r="Y139" s="73">
        <f>Y138/6</f>
        <v>0</v>
      </c>
      <c r="Z139" s="73">
        <f>Z138/4</f>
        <v>0</v>
      </c>
      <c r="AA139" s="73">
        <f>AA138/2.5</f>
        <v>0</v>
      </c>
      <c r="AB139" s="20">
        <f>SUM(X139:AA139)</f>
        <v>0</v>
      </c>
    </row>
    <row r="140" spans="1:28" ht="21.75" customHeight="1" thickBot="1" x14ac:dyDescent="0.45">
      <c r="A140" s="142"/>
      <c r="B140" s="722"/>
      <c r="C140" s="97"/>
      <c r="D140" s="99" t="s">
        <v>35</v>
      </c>
      <c r="E140" s="152"/>
      <c r="F140" s="153"/>
      <c r="G140" s="154"/>
      <c r="H140" s="7">
        <f t="shared" si="10"/>
        <v>0</v>
      </c>
      <c r="I140" s="173">
        <f t="shared" si="11"/>
        <v>0</v>
      </c>
      <c r="J140" s="160"/>
      <c r="K140" s="657"/>
      <c r="L140" s="51">
        <f t="shared" si="13"/>
        <v>0</v>
      </c>
      <c r="M140" s="48">
        <f t="shared" si="8"/>
        <v>0</v>
      </c>
      <c r="N140" s="184"/>
      <c r="O140" s="185"/>
      <c r="P140" s="63"/>
      <c r="Q140" s="59"/>
      <c r="R140" s="54">
        <f>ROUND(R138,0)</f>
        <v>0</v>
      </c>
    </row>
    <row r="141" spans="1:28" ht="21.75" customHeight="1" thickBot="1" x14ac:dyDescent="0.45">
      <c r="A141" s="142"/>
      <c r="B141" s="723"/>
      <c r="C141" s="97"/>
      <c r="D141" s="99" t="s">
        <v>80</v>
      </c>
      <c r="E141" s="152"/>
      <c r="F141" s="153"/>
      <c r="G141" s="154"/>
      <c r="H141" s="175">
        <f t="shared" si="10"/>
        <v>0</v>
      </c>
      <c r="I141" s="173">
        <f t="shared" si="11"/>
        <v>0</v>
      </c>
      <c r="J141" s="160"/>
      <c r="K141" s="657"/>
      <c r="L141" s="51">
        <f t="shared" si="13"/>
        <v>0</v>
      </c>
      <c r="M141" s="48">
        <f t="shared" si="8"/>
        <v>0</v>
      </c>
      <c r="N141" s="184"/>
      <c r="O141" s="185"/>
      <c r="P141" s="63"/>
      <c r="Q141" s="59"/>
    </row>
    <row r="142" spans="1:28" ht="21.75" customHeight="1" thickBot="1" x14ac:dyDescent="0.45">
      <c r="A142" s="142"/>
      <c r="B142" s="92"/>
      <c r="C142" s="93"/>
      <c r="D142" s="91"/>
      <c r="E142" s="152"/>
      <c r="F142" s="153"/>
      <c r="G142" s="154"/>
      <c r="H142" s="7">
        <f t="shared" si="10"/>
        <v>0</v>
      </c>
      <c r="I142" s="173">
        <f t="shared" si="11"/>
        <v>0</v>
      </c>
      <c r="J142" s="160"/>
      <c r="K142" s="657"/>
      <c r="L142" s="51">
        <f t="shared" si="13"/>
        <v>0</v>
      </c>
      <c r="M142" s="48">
        <f t="shared" ref="M142:M205" si="18">H142*J142</f>
        <v>0</v>
      </c>
      <c r="N142" s="184"/>
      <c r="O142" s="185"/>
      <c r="P142" s="63"/>
      <c r="Q142" s="59"/>
      <c r="R142" s="45" t="str">
        <f>IF(C137=$Z$4,D137,IF(C138=$Z$4,D138,IF(C139=$Z$4,D139,IF(C140=$Z$4,D140,IF(C141=$Z$4,D141,"")))))</f>
        <v/>
      </c>
    </row>
    <row r="143" spans="1:28" ht="21.75" customHeight="1" thickBot="1" x14ac:dyDescent="0.45">
      <c r="A143" s="143"/>
      <c r="B143" s="94"/>
      <c r="C143" s="95"/>
      <c r="D143" s="96"/>
      <c r="E143" s="155"/>
      <c r="F143" s="156"/>
      <c r="G143" s="157"/>
      <c r="H143" s="8">
        <f t="shared" si="10"/>
        <v>0</v>
      </c>
      <c r="I143" s="174">
        <f t="shared" si="11"/>
        <v>0</v>
      </c>
      <c r="J143" s="161"/>
      <c r="K143" s="658"/>
      <c r="L143" s="52">
        <f t="shared" si="13"/>
        <v>0</v>
      </c>
      <c r="M143" s="49">
        <f t="shared" si="18"/>
        <v>0</v>
      </c>
      <c r="N143" s="186"/>
      <c r="O143" s="187"/>
      <c r="P143" s="64"/>
      <c r="Q143" s="44"/>
      <c r="R143" s="61" t="s">
        <v>73</v>
      </c>
      <c r="S143" s="61" t="s">
        <v>72</v>
      </c>
      <c r="X143" s="46" t="s">
        <v>69</v>
      </c>
    </row>
    <row r="144" spans="1:28" ht="21.75" customHeight="1" thickBot="1" x14ac:dyDescent="0.45">
      <c r="A144" s="233"/>
      <c r="B144" s="144"/>
      <c r="C144" s="148" t="s">
        <v>93</v>
      </c>
      <c r="D144" s="149"/>
      <c r="E144" s="150"/>
      <c r="F144" s="151"/>
      <c r="G144" s="151"/>
      <c r="H144" s="69">
        <f t="shared" si="10"/>
        <v>0</v>
      </c>
      <c r="I144" s="172">
        <f t="shared" si="11"/>
        <v>0</v>
      </c>
      <c r="J144" s="158"/>
      <c r="K144" s="656">
        <f t="shared" ref="K144" si="19">SUM(J144:J153)</f>
        <v>0</v>
      </c>
      <c r="L144" s="50">
        <f t="shared" si="13"/>
        <v>0</v>
      </c>
      <c r="M144" s="11">
        <f t="shared" si="18"/>
        <v>0</v>
      </c>
      <c r="N144" s="182"/>
      <c r="O144" s="183"/>
      <c r="P144" s="62"/>
      <c r="Q144" s="55"/>
      <c r="R144" s="87" t="str">
        <f>IFERROR(SUM('【記入例】9-１(ＧＨ)その２'!L144:L153)/B146,"０")</f>
        <v>０</v>
      </c>
      <c r="S144" s="87" t="str">
        <f>IFERROR(AB145,"0")</f>
        <v>0</v>
      </c>
      <c r="V144" s="73" t="s">
        <v>74</v>
      </c>
      <c r="W144" s="73" t="s">
        <v>75</v>
      </c>
      <c r="X144" s="73" t="s">
        <v>65</v>
      </c>
      <c r="Y144" s="73" t="s">
        <v>62</v>
      </c>
      <c r="Z144" s="73" t="s">
        <v>63</v>
      </c>
      <c r="AA144" s="73" t="s">
        <v>64</v>
      </c>
    </row>
    <row r="145" spans="1:28" ht="21.75" customHeight="1" thickBot="1" x14ac:dyDescent="0.45">
      <c r="A145" s="142"/>
      <c r="B145" s="145" t="s">
        <v>0</v>
      </c>
      <c r="C145" s="140"/>
      <c r="D145" s="90"/>
      <c r="E145" s="152"/>
      <c r="F145" s="153"/>
      <c r="G145" s="154"/>
      <c r="H145" s="7">
        <f t="shared" si="10"/>
        <v>0</v>
      </c>
      <c r="I145" s="173">
        <f t="shared" si="11"/>
        <v>0</v>
      </c>
      <c r="J145" s="159"/>
      <c r="K145" s="657"/>
      <c r="L145" s="51">
        <f t="shared" si="13"/>
        <v>0</v>
      </c>
      <c r="M145" s="48">
        <f t="shared" si="18"/>
        <v>0</v>
      </c>
      <c r="N145" s="184"/>
      <c r="O145" s="185"/>
      <c r="P145" s="63"/>
      <c r="Q145" s="56"/>
      <c r="R145" s="45">
        <f>ROUNDUP(R144,1)</f>
        <v>0</v>
      </c>
      <c r="S145" s="58">
        <f>ROUNDUP(S144,1)</f>
        <v>0</v>
      </c>
      <c r="U145" s="47" t="s">
        <v>70</v>
      </c>
      <c r="V145" s="60" t="e">
        <f>SUMIFS($M144:$M153,$E144:$E153,1)/$B146</f>
        <v>#DIV/0!</v>
      </c>
      <c r="W145" s="60" t="e">
        <f>SUMIFS($M144:$M153,$E144:$E153,2)/$B146</f>
        <v>#DIV/0!</v>
      </c>
      <c r="X145" s="60" t="e">
        <f>SUMIFS($M144:$M153,$E144:$E153,3)/$B146</f>
        <v>#DIV/0!</v>
      </c>
      <c r="Y145" s="60" t="e">
        <f>SUMIFS($M144:$M153,$E144:$E153,4)/$B146</f>
        <v>#DIV/0!</v>
      </c>
      <c r="Z145" s="60" t="e">
        <f>SUMIFS($M144:$M153,$E144:$E153,5)/$B146</f>
        <v>#DIV/0!</v>
      </c>
      <c r="AA145" s="60" t="e">
        <f>SUMIFS($M144:$M153,$E144:$E153,6)/$B146</f>
        <v>#DIV/0!</v>
      </c>
      <c r="AB145" s="53" t="e">
        <f>SUM(X145:AA145)</f>
        <v>#DIV/0!</v>
      </c>
    </row>
    <row r="146" spans="1:28" ht="21.75" customHeight="1" thickBot="1" x14ac:dyDescent="0.45">
      <c r="A146" s="142"/>
      <c r="B146" s="98"/>
      <c r="C146" s="140"/>
      <c r="D146" s="91"/>
      <c r="E146" s="152"/>
      <c r="F146" s="153"/>
      <c r="G146" s="154"/>
      <c r="H146" s="7">
        <f t="shared" si="10"/>
        <v>0</v>
      </c>
      <c r="I146" s="173">
        <f t="shared" si="11"/>
        <v>0</v>
      </c>
      <c r="J146" s="160"/>
      <c r="K146" s="657"/>
      <c r="L146" s="51">
        <f t="shared" si="13"/>
        <v>0</v>
      </c>
      <c r="M146" s="48">
        <f t="shared" si="18"/>
        <v>0</v>
      </c>
      <c r="N146" s="184"/>
      <c r="O146" s="185"/>
      <c r="P146" s="63"/>
      <c r="Q146" s="59"/>
      <c r="R146" s="45">
        <f>ROUND(R144,0)</f>
        <v>0</v>
      </c>
      <c r="W146" s="47" t="s">
        <v>76</v>
      </c>
      <c r="X146" s="73" t="e">
        <f>X145/9</f>
        <v>#DIV/0!</v>
      </c>
      <c r="Y146" s="73" t="e">
        <f>Y145/6</f>
        <v>#DIV/0!</v>
      </c>
      <c r="Z146" s="73" t="e">
        <f>Z145/4</f>
        <v>#DIV/0!</v>
      </c>
      <c r="AA146" s="73" t="e">
        <f>AA145/2.5</f>
        <v>#DIV/0!</v>
      </c>
      <c r="AB146" s="20" t="e">
        <f>SUM(X146:AA146)</f>
        <v>#DIV/0!</v>
      </c>
    </row>
    <row r="147" spans="1:28" ht="21.75" customHeight="1" thickBot="1" x14ac:dyDescent="0.45">
      <c r="A147" s="142"/>
      <c r="B147" s="721" t="s">
        <v>59</v>
      </c>
      <c r="C147" s="97"/>
      <c r="D147" s="99" t="s">
        <v>60</v>
      </c>
      <c r="E147" s="152"/>
      <c r="F147" s="153"/>
      <c r="G147" s="154"/>
      <c r="H147" s="7">
        <f t="shared" si="10"/>
        <v>0</v>
      </c>
      <c r="I147" s="173">
        <f t="shared" si="11"/>
        <v>0</v>
      </c>
      <c r="J147" s="160"/>
      <c r="K147" s="657"/>
      <c r="L147" s="51">
        <f t="shared" si="13"/>
        <v>0</v>
      </c>
      <c r="M147" s="48">
        <f t="shared" si="18"/>
        <v>0</v>
      </c>
      <c r="N147" s="184"/>
      <c r="O147" s="185"/>
      <c r="P147" s="63"/>
      <c r="Q147" s="56"/>
    </row>
    <row r="148" spans="1:28" ht="21.75" customHeight="1" thickBot="1" x14ac:dyDescent="0.45">
      <c r="A148" s="141" t="str">
        <f>C144</f>
        <v>Ｎ</v>
      </c>
      <c r="B148" s="722"/>
      <c r="C148" s="97"/>
      <c r="D148" s="99" t="s">
        <v>61</v>
      </c>
      <c r="E148" s="152"/>
      <c r="F148" s="153"/>
      <c r="G148" s="154"/>
      <c r="H148" s="7">
        <f t="shared" si="10"/>
        <v>0</v>
      </c>
      <c r="I148" s="173">
        <f t="shared" si="11"/>
        <v>0</v>
      </c>
      <c r="J148" s="160"/>
      <c r="K148" s="657"/>
      <c r="L148" s="51">
        <f t="shared" si="13"/>
        <v>0</v>
      </c>
      <c r="M148" s="48">
        <f t="shared" si="18"/>
        <v>0</v>
      </c>
      <c r="N148" s="170" t="str">
        <f>IF($C148=$Z$4,R148,R144)</f>
        <v>０</v>
      </c>
      <c r="O148" s="171" t="str">
        <f>IF($C148=$Z$4,S148,S144)</f>
        <v>0</v>
      </c>
      <c r="P148" s="146">
        <f>IF($C148=$Z$4,R150,R146)</f>
        <v>0</v>
      </c>
      <c r="Q148" s="56"/>
      <c r="R148" s="54">
        <f>SUM(V148:AA148)</f>
        <v>0</v>
      </c>
      <c r="S148" s="54">
        <f>AB148</f>
        <v>0</v>
      </c>
      <c r="U148" s="47" t="s">
        <v>71</v>
      </c>
      <c r="V148" s="60">
        <f>SUMIFS($J144:$J153,$E144:$E153,1)*0.9</f>
        <v>0</v>
      </c>
      <c r="W148" s="60">
        <f>SUMIFS($J144:$J153,$E144:$E153,2)*0.9</f>
        <v>0</v>
      </c>
      <c r="X148" s="60">
        <f>SUMIFS($J144:$J153,$E144:$E153,3)*0.9</f>
        <v>0</v>
      </c>
      <c r="Y148" s="60">
        <f>SUMIFS($J144:$J153,$E144:$E153,4)*0.9</f>
        <v>0</v>
      </c>
      <c r="Z148" s="60">
        <f>SUMIFS($J144:$J153,$E144:$E153,5)*0.9</f>
        <v>0</v>
      </c>
      <c r="AA148" s="60">
        <f>SUMIFS($J144:$J153,$E144:$E153,6)*0.9</f>
        <v>0</v>
      </c>
      <c r="AB148" s="53">
        <f>SUM(X148:AA148)</f>
        <v>0</v>
      </c>
    </row>
    <row r="149" spans="1:28" ht="21.75" customHeight="1" thickBot="1" x14ac:dyDescent="0.45">
      <c r="A149" s="142"/>
      <c r="B149" s="722"/>
      <c r="C149" s="97"/>
      <c r="D149" s="99" t="s">
        <v>36</v>
      </c>
      <c r="E149" s="152"/>
      <c r="F149" s="153"/>
      <c r="G149" s="154"/>
      <c r="H149" s="7">
        <f t="shared" si="10"/>
        <v>0</v>
      </c>
      <c r="I149" s="173">
        <f t="shared" si="11"/>
        <v>0</v>
      </c>
      <c r="J149" s="160"/>
      <c r="K149" s="657"/>
      <c r="L149" s="51">
        <f t="shared" si="13"/>
        <v>0</v>
      </c>
      <c r="M149" s="48">
        <f t="shared" si="18"/>
        <v>0</v>
      </c>
      <c r="N149" s="184"/>
      <c r="O149" s="185"/>
      <c r="P149" s="146"/>
      <c r="Q149" s="59"/>
      <c r="R149" s="235">
        <f>ROUNDUP(R148,1)</f>
        <v>0</v>
      </c>
      <c r="S149" s="58">
        <f>ROUNDUP(S148,1)</f>
        <v>0</v>
      </c>
      <c r="U149" s="47" t="s">
        <v>76</v>
      </c>
      <c r="X149" s="73">
        <f>X148/9</f>
        <v>0</v>
      </c>
      <c r="Y149" s="73">
        <f>Y148/6</f>
        <v>0</v>
      </c>
      <c r="Z149" s="73">
        <f>Z148/4</f>
        <v>0</v>
      </c>
      <c r="AA149" s="73">
        <f>AA148/2.5</f>
        <v>0</v>
      </c>
      <c r="AB149" s="20">
        <f>SUM(X149:AA149)</f>
        <v>0</v>
      </c>
    </row>
    <row r="150" spans="1:28" ht="21.75" customHeight="1" thickBot="1" x14ac:dyDescent="0.45">
      <c r="A150" s="142"/>
      <c r="B150" s="722"/>
      <c r="C150" s="97"/>
      <c r="D150" s="99" t="s">
        <v>35</v>
      </c>
      <c r="E150" s="152"/>
      <c r="F150" s="153"/>
      <c r="G150" s="154"/>
      <c r="H150" s="7">
        <f t="shared" si="10"/>
        <v>0</v>
      </c>
      <c r="I150" s="173">
        <f t="shared" si="11"/>
        <v>0</v>
      </c>
      <c r="J150" s="160"/>
      <c r="K150" s="657"/>
      <c r="L150" s="51">
        <f t="shared" si="13"/>
        <v>0</v>
      </c>
      <c r="M150" s="48">
        <f t="shared" si="18"/>
        <v>0</v>
      </c>
      <c r="N150" s="184"/>
      <c r="O150" s="185"/>
      <c r="P150" s="63"/>
      <c r="Q150" s="59"/>
      <c r="R150" s="54">
        <f>ROUND(R148,0)</f>
        <v>0</v>
      </c>
    </row>
    <row r="151" spans="1:28" ht="21.75" customHeight="1" thickBot="1" x14ac:dyDescent="0.45">
      <c r="A151" s="142"/>
      <c r="B151" s="723"/>
      <c r="C151" s="97"/>
      <c r="D151" s="99" t="s">
        <v>80</v>
      </c>
      <c r="E151" s="152"/>
      <c r="F151" s="153"/>
      <c r="G151" s="154"/>
      <c r="H151" s="175">
        <f t="shared" si="10"/>
        <v>0</v>
      </c>
      <c r="I151" s="173">
        <f t="shared" si="11"/>
        <v>0</v>
      </c>
      <c r="J151" s="160"/>
      <c r="K151" s="657"/>
      <c r="L151" s="51">
        <f t="shared" si="13"/>
        <v>0</v>
      </c>
      <c r="M151" s="48">
        <f t="shared" si="18"/>
        <v>0</v>
      </c>
      <c r="N151" s="184"/>
      <c r="O151" s="185"/>
      <c r="P151" s="63"/>
      <c r="Q151" s="59"/>
    </row>
    <row r="152" spans="1:28" ht="21.75" customHeight="1" thickBot="1" x14ac:dyDescent="0.45">
      <c r="A152" s="142"/>
      <c r="B152" s="92"/>
      <c r="C152" s="93"/>
      <c r="D152" s="91"/>
      <c r="E152" s="152"/>
      <c r="F152" s="153"/>
      <c r="G152" s="154"/>
      <c r="H152" s="7">
        <f t="shared" si="10"/>
        <v>0</v>
      </c>
      <c r="I152" s="173">
        <f t="shared" si="11"/>
        <v>0</v>
      </c>
      <c r="J152" s="160"/>
      <c r="K152" s="657"/>
      <c r="L152" s="51">
        <f t="shared" si="13"/>
        <v>0</v>
      </c>
      <c r="M152" s="48">
        <f t="shared" si="18"/>
        <v>0</v>
      </c>
      <c r="N152" s="184"/>
      <c r="O152" s="185"/>
      <c r="P152" s="63"/>
      <c r="Q152" s="59"/>
      <c r="R152" s="45" t="str">
        <f>IF(C147=$Z$4,D147,IF(C148=$Z$4,D148,IF(C149=$Z$4,D149,IF(C150=$Z$4,D150,IF(C151=$Z$4,D151,"")))))</f>
        <v/>
      </c>
    </row>
    <row r="153" spans="1:28" ht="21.75" customHeight="1" thickBot="1" x14ac:dyDescent="0.45">
      <c r="A153" s="143"/>
      <c r="B153" s="94"/>
      <c r="C153" s="95"/>
      <c r="D153" s="96"/>
      <c r="E153" s="155"/>
      <c r="F153" s="156"/>
      <c r="G153" s="157"/>
      <c r="H153" s="8">
        <f t="shared" si="10"/>
        <v>0</v>
      </c>
      <c r="I153" s="174">
        <f t="shared" si="11"/>
        <v>0</v>
      </c>
      <c r="J153" s="161"/>
      <c r="K153" s="658"/>
      <c r="L153" s="52">
        <f t="shared" si="13"/>
        <v>0</v>
      </c>
      <c r="M153" s="49">
        <f t="shared" si="18"/>
        <v>0</v>
      </c>
      <c r="N153" s="186"/>
      <c r="O153" s="187"/>
      <c r="P153" s="64"/>
      <c r="Q153" s="44"/>
      <c r="R153" s="61" t="s">
        <v>73</v>
      </c>
      <c r="S153" s="61" t="s">
        <v>72</v>
      </c>
      <c r="X153" s="46" t="s">
        <v>69</v>
      </c>
    </row>
    <row r="154" spans="1:28" ht="21.75" customHeight="1" thickBot="1" x14ac:dyDescent="0.45">
      <c r="A154" s="233"/>
      <c r="B154" s="144"/>
      <c r="C154" s="148" t="s">
        <v>94</v>
      </c>
      <c r="D154" s="149"/>
      <c r="E154" s="150"/>
      <c r="F154" s="151"/>
      <c r="G154" s="151"/>
      <c r="H154" s="69">
        <f t="shared" si="10"/>
        <v>0</v>
      </c>
      <c r="I154" s="172">
        <f t="shared" si="11"/>
        <v>0</v>
      </c>
      <c r="J154" s="158"/>
      <c r="K154" s="656">
        <f t="shared" ref="K154" si="20">SUM(J154:J163)</f>
        <v>0</v>
      </c>
      <c r="L154" s="50">
        <f t="shared" si="13"/>
        <v>0</v>
      </c>
      <c r="M154" s="11">
        <f t="shared" si="18"/>
        <v>0</v>
      </c>
      <c r="N154" s="182"/>
      <c r="O154" s="183"/>
      <c r="P154" s="62"/>
      <c r="Q154" s="55"/>
      <c r="R154" s="87" t="str">
        <f>IFERROR(SUM('【記入例】9-１(ＧＨ)その２'!L154:L163)/B156,"０")</f>
        <v>０</v>
      </c>
      <c r="S154" s="87" t="str">
        <f>IFERROR(AB155,"0")</f>
        <v>0</v>
      </c>
      <c r="V154" s="73" t="s">
        <v>74</v>
      </c>
      <c r="W154" s="73" t="s">
        <v>75</v>
      </c>
      <c r="X154" s="73" t="s">
        <v>65</v>
      </c>
      <c r="Y154" s="73" t="s">
        <v>62</v>
      </c>
      <c r="Z154" s="73" t="s">
        <v>63</v>
      </c>
      <c r="AA154" s="73" t="s">
        <v>64</v>
      </c>
    </row>
    <row r="155" spans="1:28" ht="21.75" customHeight="1" thickBot="1" x14ac:dyDescent="0.45">
      <c r="A155" s="142"/>
      <c r="B155" s="145" t="s">
        <v>0</v>
      </c>
      <c r="C155" s="140"/>
      <c r="D155" s="90"/>
      <c r="E155" s="152"/>
      <c r="F155" s="153"/>
      <c r="G155" s="154"/>
      <c r="H155" s="7">
        <f t="shared" si="10"/>
        <v>0</v>
      </c>
      <c r="I155" s="173">
        <f t="shared" si="11"/>
        <v>0</v>
      </c>
      <c r="J155" s="159"/>
      <c r="K155" s="657"/>
      <c r="L155" s="51">
        <f t="shared" si="13"/>
        <v>0</v>
      </c>
      <c r="M155" s="48">
        <f t="shared" si="18"/>
        <v>0</v>
      </c>
      <c r="N155" s="184"/>
      <c r="O155" s="185"/>
      <c r="P155" s="63"/>
      <c r="Q155" s="56"/>
      <c r="R155" s="45">
        <f>ROUNDUP(R154,1)</f>
        <v>0</v>
      </c>
      <c r="S155" s="58">
        <f>ROUNDUP(S154,1)</f>
        <v>0</v>
      </c>
      <c r="U155" s="47" t="s">
        <v>70</v>
      </c>
      <c r="V155" s="60" t="e">
        <f>SUMIFS($M154:$M163,$E154:$E163,1)/$B156</f>
        <v>#DIV/0!</v>
      </c>
      <c r="W155" s="60" t="e">
        <f>SUMIFS($M154:$M163,$E154:$E163,2)/$B156</f>
        <v>#DIV/0!</v>
      </c>
      <c r="X155" s="60" t="e">
        <f>SUMIFS($M154:$M163,$E154:$E163,3)/$B156</f>
        <v>#DIV/0!</v>
      </c>
      <c r="Y155" s="60" t="e">
        <f>SUMIFS($M154:$M163,$E154:$E163,4)/$B156</f>
        <v>#DIV/0!</v>
      </c>
      <c r="Z155" s="60" t="e">
        <f>SUMIFS($M154:$M163,$E154:$E163,5)/$B156</f>
        <v>#DIV/0!</v>
      </c>
      <c r="AA155" s="60" t="e">
        <f>SUMIFS($M154:$M163,$E154:$E163,6)/$B156</f>
        <v>#DIV/0!</v>
      </c>
      <c r="AB155" s="53" t="e">
        <f>SUM(X155:AA155)</f>
        <v>#DIV/0!</v>
      </c>
    </row>
    <row r="156" spans="1:28" ht="21.75" customHeight="1" thickBot="1" x14ac:dyDescent="0.45">
      <c r="A156" s="142"/>
      <c r="B156" s="98"/>
      <c r="C156" s="140"/>
      <c r="D156" s="91"/>
      <c r="E156" s="152"/>
      <c r="F156" s="153"/>
      <c r="G156" s="154"/>
      <c r="H156" s="7">
        <f t="shared" si="10"/>
        <v>0</v>
      </c>
      <c r="I156" s="173">
        <f t="shared" si="11"/>
        <v>0</v>
      </c>
      <c r="J156" s="160"/>
      <c r="K156" s="657"/>
      <c r="L156" s="51">
        <f t="shared" si="13"/>
        <v>0</v>
      </c>
      <c r="M156" s="48">
        <f t="shared" si="18"/>
        <v>0</v>
      </c>
      <c r="N156" s="184"/>
      <c r="O156" s="185"/>
      <c r="P156" s="63"/>
      <c r="Q156" s="59"/>
      <c r="R156" s="45">
        <f>ROUND(R154,0)</f>
        <v>0</v>
      </c>
      <c r="W156" s="47" t="s">
        <v>76</v>
      </c>
      <c r="X156" s="73" t="e">
        <f>X155/9</f>
        <v>#DIV/0!</v>
      </c>
      <c r="Y156" s="73" t="e">
        <f>Y155/6</f>
        <v>#DIV/0!</v>
      </c>
      <c r="Z156" s="73" t="e">
        <f>Z155/4</f>
        <v>#DIV/0!</v>
      </c>
      <c r="AA156" s="73" t="e">
        <f>AA155/2.5</f>
        <v>#DIV/0!</v>
      </c>
      <c r="AB156" s="20" t="e">
        <f>SUM(X156:AA156)</f>
        <v>#DIV/0!</v>
      </c>
    </row>
    <row r="157" spans="1:28" ht="21.75" customHeight="1" thickBot="1" x14ac:dyDescent="0.45">
      <c r="A157" s="142"/>
      <c r="B157" s="721" t="s">
        <v>59</v>
      </c>
      <c r="C157" s="97"/>
      <c r="D157" s="99" t="s">
        <v>60</v>
      </c>
      <c r="E157" s="152"/>
      <c r="F157" s="153"/>
      <c r="G157" s="154"/>
      <c r="H157" s="7">
        <f t="shared" si="10"/>
        <v>0</v>
      </c>
      <c r="I157" s="173">
        <f t="shared" si="11"/>
        <v>0</v>
      </c>
      <c r="J157" s="160"/>
      <c r="K157" s="657"/>
      <c r="L157" s="51">
        <f t="shared" si="13"/>
        <v>0</v>
      </c>
      <c r="M157" s="48">
        <f t="shared" si="18"/>
        <v>0</v>
      </c>
      <c r="N157" s="184"/>
      <c r="O157" s="185"/>
      <c r="P157" s="63"/>
      <c r="Q157" s="56"/>
    </row>
    <row r="158" spans="1:28" ht="21.75" customHeight="1" thickBot="1" x14ac:dyDescent="0.45">
      <c r="A158" s="141" t="str">
        <f>C154</f>
        <v>Ｏ</v>
      </c>
      <c r="B158" s="722"/>
      <c r="C158" s="97"/>
      <c r="D158" s="99" t="s">
        <v>61</v>
      </c>
      <c r="E158" s="152"/>
      <c r="F158" s="153"/>
      <c r="G158" s="154"/>
      <c r="H158" s="7">
        <f t="shared" ref="H158:H221" si="21">IF(F158=$Z$5,I158,G158)</f>
        <v>0</v>
      </c>
      <c r="I158" s="173">
        <f t="shared" ref="I158:I221" si="22">G158/2</f>
        <v>0</v>
      </c>
      <c r="J158" s="160"/>
      <c r="K158" s="657"/>
      <c r="L158" s="51">
        <f t="shared" ref="L158:L221" si="23">G158*J158</f>
        <v>0</v>
      </c>
      <c r="M158" s="48">
        <f t="shared" si="18"/>
        <v>0</v>
      </c>
      <c r="N158" s="170" t="str">
        <f>IF($C158=$Z$4,R158,R154)</f>
        <v>０</v>
      </c>
      <c r="O158" s="171" t="str">
        <f>IF($C158=$Z$4,S158,S154)</f>
        <v>0</v>
      </c>
      <c r="P158" s="146">
        <f>IF($C158=$Z$4,R160,R156)</f>
        <v>0</v>
      </c>
      <c r="Q158" s="56"/>
      <c r="R158" s="54">
        <f>SUM(V158:AA158)</f>
        <v>0</v>
      </c>
      <c r="S158" s="54">
        <f>AB158</f>
        <v>0</v>
      </c>
      <c r="U158" s="47" t="s">
        <v>71</v>
      </c>
      <c r="V158" s="60">
        <f>SUMIFS($J154:$J163,$E154:$E163,1)*0.9</f>
        <v>0</v>
      </c>
      <c r="W158" s="60">
        <f>SUMIFS($J154:$J163,$E154:$E163,2)*0.9</f>
        <v>0</v>
      </c>
      <c r="X158" s="60">
        <f>SUMIFS($J154:$J163,$E154:$E163,3)*0.9</f>
        <v>0</v>
      </c>
      <c r="Y158" s="60">
        <f>SUMIFS($J154:$J163,$E154:$E163,4)*0.9</f>
        <v>0</v>
      </c>
      <c r="Z158" s="60">
        <f>SUMIFS($J154:$J163,$E154:$E163,5)*0.9</f>
        <v>0</v>
      </c>
      <c r="AA158" s="60">
        <f>SUMIFS($J154:$J163,$E154:$E163,6)*0.9</f>
        <v>0</v>
      </c>
      <c r="AB158" s="53">
        <f>SUM(X158:AA158)</f>
        <v>0</v>
      </c>
    </row>
    <row r="159" spans="1:28" ht="21.75" customHeight="1" thickBot="1" x14ac:dyDescent="0.45">
      <c r="A159" s="142"/>
      <c r="B159" s="722"/>
      <c r="C159" s="97"/>
      <c r="D159" s="99" t="s">
        <v>36</v>
      </c>
      <c r="E159" s="152"/>
      <c r="F159" s="153"/>
      <c r="G159" s="154"/>
      <c r="H159" s="7">
        <f t="shared" si="21"/>
        <v>0</v>
      </c>
      <c r="I159" s="173">
        <f t="shared" si="22"/>
        <v>0</v>
      </c>
      <c r="J159" s="160"/>
      <c r="K159" s="657"/>
      <c r="L159" s="51">
        <f t="shared" si="23"/>
        <v>0</v>
      </c>
      <c r="M159" s="48">
        <f t="shared" si="18"/>
        <v>0</v>
      </c>
      <c r="N159" s="184"/>
      <c r="O159" s="185"/>
      <c r="P159" s="146"/>
      <c r="Q159" s="59"/>
      <c r="R159" s="235">
        <f>ROUNDUP(R158,1)</f>
        <v>0</v>
      </c>
      <c r="S159" s="58">
        <f>ROUNDUP(S158,1)</f>
        <v>0</v>
      </c>
      <c r="U159" s="47" t="s">
        <v>76</v>
      </c>
      <c r="X159" s="73">
        <f>X158/9</f>
        <v>0</v>
      </c>
      <c r="Y159" s="73">
        <f>Y158/6</f>
        <v>0</v>
      </c>
      <c r="Z159" s="73">
        <f>Z158/4</f>
        <v>0</v>
      </c>
      <c r="AA159" s="73">
        <f>AA158/2.5</f>
        <v>0</v>
      </c>
      <c r="AB159" s="20">
        <f>SUM(X159:AA159)</f>
        <v>0</v>
      </c>
    </row>
    <row r="160" spans="1:28" ht="21.75" customHeight="1" thickBot="1" x14ac:dyDescent="0.45">
      <c r="A160" s="142"/>
      <c r="B160" s="722"/>
      <c r="C160" s="97"/>
      <c r="D160" s="99" t="s">
        <v>35</v>
      </c>
      <c r="E160" s="152"/>
      <c r="F160" s="153"/>
      <c r="G160" s="154"/>
      <c r="H160" s="7">
        <f t="shared" si="21"/>
        <v>0</v>
      </c>
      <c r="I160" s="173">
        <f t="shared" si="22"/>
        <v>0</v>
      </c>
      <c r="J160" s="160"/>
      <c r="K160" s="657"/>
      <c r="L160" s="51">
        <f t="shared" si="23"/>
        <v>0</v>
      </c>
      <c r="M160" s="48">
        <f t="shared" si="18"/>
        <v>0</v>
      </c>
      <c r="N160" s="184"/>
      <c r="O160" s="185"/>
      <c r="P160" s="63"/>
      <c r="Q160" s="59"/>
      <c r="R160" s="54">
        <f>ROUND(R158,0)</f>
        <v>0</v>
      </c>
    </row>
    <row r="161" spans="1:28" ht="21.75" customHeight="1" thickBot="1" x14ac:dyDescent="0.45">
      <c r="A161" s="142"/>
      <c r="B161" s="723"/>
      <c r="C161" s="97"/>
      <c r="D161" s="99" t="s">
        <v>80</v>
      </c>
      <c r="E161" s="152"/>
      <c r="F161" s="153"/>
      <c r="G161" s="154"/>
      <c r="H161" s="175">
        <f t="shared" si="21"/>
        <v>0</v>
      </c>
      <c r="I161" s="173">
        <f t="shared" si="22"/>
        <v>0</v>
      </c>
      <c r="J161" s="160"/>
      <c r="K161" s="657"/>
      <c r="L161" s="51">
        <f t="shared" si="23"/>
        <v>0</v>
      </c>
      <c r="M161" s="48">
        <f t="shared" si="18"/>
        <v>0</v>
      </c>
      <c r="N161" s="184"/>
      <c r="O161" s="185"/>
      <c r="P161" s="63"/>
      <c r="Q161" s="59"/>
    </row>
    <row r="162" spans="1:28" ht="21.75" customHeight="1" thickBot="1" x14ac:dyDescent="0.45">
      <c r="A162" s="142"/>
      <c r="B162" s="92"/>
      <c r="C162" s="93"/>
      <c r="D162" s="91"/>
      <c r="E162" s="152"/>
      <c r="F162" s="153"/>
      <c r="G162" s="154"/>
      <c r="H162" s="7">
        <f t="shared" si="21"/>
        <v>0</v>
      </c>
      <c r="I162" s="173">
        <f t="shared" si="22"/>
        <v>0</v>
      </c>
      <c r="J162" s="160"/>
      <c r="K162" s="657"/>
      <c r="L162" s="51">
        <f t="shared" si="23"/>
        <v>0</v>
      </c>
      <c r="M162" s="48">
        <f t="shared" si="18"/>
        <v>0</v>
      </c>
      <c r="N162" s="184"/>
      <c r="O162" s="185"/>
      <c r="P162" s="63"/>
      <c r="Q162" s="59"/>
      <c r="R162" s="45" t="str">
        <f>IF(C157=$Z$4,D157,IF(C158=$Z$4,D158,IF(C159=$Z$4,D159,IF(C160=$Z$4,D160,IF(C161=$Z$4,D161,"")))))</f>
        <v/>
      </c>
    </row>
    <row r="163" spans="1:28" ht="21.75" customHeight="1" thickBot="1" x14ac:dyDescent="0.45">
      <c r="A163" s="143"/>
      <c r="B163" s="94"/>
      <c r="C163" s="95"/>
      <c r="D163" s="96"/>
      <c r="E163" s="155"/>
      <c r="F163" s="156"/>
      <c r="G163" s="157"/>
      <c r="H163" s="8">
        <f t="shared" si="21"/>
        <v>0</v>
      </c>
      <c r="I163" s="174">
        <f t="shared" si="22"/>
        <v>0</v>
      </c>
      <c r="J163" s="161"/>
      <c r="K163" s="658"/>
      <c r="L163" s="52">
        <f t="shared" si="23"/>
        <v>0</v>
      </c>
      <c r="M163" s="49">
        <f t="shared" si="18"/>
        <v>0</v>
      </c>
      <c r="N163" s="186"/>
      <c r="O163" s="187"/>
      <c r="P163" s="64"/>
      <c r="Q163" s="44"/>
      <c r="R163" s="61" t="s">
        <v>73</v>
      </c>
      <c r="S163" s="61" t="s">
        <v>72</v>
      </c>
      <c r="X163" s="46" t="s">
        <v>69</v>
      </c>
    </row>
    <row r="164" spans="1:28" ht="21.75" customHeight="1" thickBot="1" x14ac:dyDescent="0.45">
      <c r="A164" s="233"/>
      <c r="B164" s="144"/>
      <c r="C164" s="148" t="s">
        <v>95</v>
      </c>
      <c r="D164" s="149"/>
      <c r="E164" s="150"/>
      <c r="F164" s="151"/>
      <c r="G164" s="151"/>
      <c r="H164" s="69">
        <f t="shared" si="21"/>
        <v>0</v>
      </c>
      <c r="I164" s="172">
        <f t="shared" si="22"/>
        <v>0</v>
      </c>
      <c r="J164" s="158"/>
      <c r="K164" s="656">
        <f t="shared" ref="K164" si="24">SUM(J164:J173)</f>
        <v>0</v>
      </c>
      <c r="L164" s="50">
        <f t="shared" si="23"/>
        <v>0</v>
      </c>
      <c r="M164" s="11">
        <f t="shared" si="18"/>
        <v>0</v>
      </c>
      <c r="N164" s="182"/>
      <c r="O164" s="183"/>
      <c r="P164" s="62"/>
      <c r="Q164" s="55"/>
      <c r="R164" s="87" t="str">
        <f>IFERROR(SUM('【記入例】9-１(ＧＨ)その２'!L164:L173)/B166,"０")</f>
        <v>０</v>
      </c>
      <c r="S164" s="87" t="str">
        <f>IFERROR(AB165,"0")</f>
        <v>0</v>
      </c>
      <c r="V164" s="73" t="s">
        <v>74</v>
      </c>
      <c r="W164" s="73" t="s">
        <v>75</v>
      </c>
      <c r="X164" s="73" t="s">
        <v>65</v>
      </c>
      <c r="Y164" s="73" t="s">
        <v>62</v>
      </c>
      <c r="Z164" s="73" t="s">
        <v>63</v>
      </c>
      <c r="AA164" s="73" t="s">
        <v>64</v>
      </c>
    </row>
    <row r="165" spans="1:28" ht="21.75" customHeight="1" thickBot="1" x14ac:dyDescent="0.45">
      <c r="A165" s="142"/>
      <c r="B165" s="145" t="s">
        <v>0</v>
      </c>
      <c r="C165" s="140"/>
      <c r="D165" s="90"/>
      <c r="E165" s="152"/>
      <c r="F165" s="153"/>
      <c r="G165" s="154"/>
      <c r="H165" s="7">
        <f t="shared" si="21"/>
        <v>0</v>
      </c>
      <c r="I165" s="173">
        <f t="shared" si="22"/>
        <v>0</v>
      </c>
      <c r="J165" s="159"/>
      <c r="K165" s="657"/>
      <c r="L165" s="51">
        <f t="shared" si="23"/>
        <v>0</v>
      </c>
      <c r="M165" s="48">
        <f t="shared" si="18"/>
        <v>0</v>
      </c>
      <c r="N165" s="184"/>
      <c r="O165" s="185"/>
      <c r="P165" s="63"/>
      <c r="Q165" s="56"/>
      <c r="R165" s="45">
        <f>ROUNDUP(R164,1)</f>
        <v>0</v>
      </c>
      <c r="S165" s="58">
        <f>ROUNDUP(S164,1)</f>
        <v>0</v>
      </c>
      <c r="U165" s="47" t="s">
        <v>70</v>
      </c>
      <c r="V165" s="60" t="e">
        <f>SUMIFS($M164:$M173,$E164:$E173,1)/$B166</f>
        <v>#DIV/0!</v>
      </c>
      <c r="W165" s="60" t="e">
        <f>SUMIFS($M164:$M173,$E164:$E173,2)/$B166</f>
        <v>#DIV/0!</v>
      </c>
      <c r="X165" s="60" t="e">
        <f>SUMIFS($M164:$M173,$E164:$E173,3)/$B166</f>
        <v>#DIV/0!</v>
      </c>
      <c r="Y165" s="60" t="e">
        <f>SUMIFS($M164:$M173,$E164:$E173,4)/$B166</f>
        <v>#DIV/0!</v>
      </c>
      <c r="Z165" s="60" t="e">
        <f>SUMIFS($M164:$M173,$E164:$E173,5)/$B166</f>
        <v>#DIV/0!</v>
      </c>
      <c r="AA165" s="60" t="e">
        <f>SUMIFS($M164:$M173,$E164:$E173,6)/$B166</f>
        <v>#DIV/0!</v>
      </c>
      <c r="AB165" s="53" t="e">
        <f>SUM(X165:AA165)</f>
        <v>#DIV/0!</v>
      </c>
    </row>
    <row r="166" spans="1:28" ht="21.75" customHeight="1" thickBot="1" x14ac:dyDescent="0.45">
      <c r="A166" s="142"/>
      <c r="B166" s="98"/>
      <c r="C166" s="140"/>
      <c r="D166" s="91"/>
      <c r="E166" s="152"/>
      <c r="F166" s="153"/>
      <c r="G166" s="154"/>
      <c r="H166" s="7">
        <f t="shared" si="21"/>
        <v>0</v>
      </c>
      <c r="I166" s="173">
        <f t="shared" si="22"/>
        <v>0</v>
      </c>
      <c r="J166" s="160"/>
      <c r="K166" s="657"/>
      <c r="L166" s="51">
        <f t="shared" si="23"/>
        <v>0</v>
      </c>
      <c r="M166" s="48">
        <f t="shared" si="18"/>
        <v>0</v>
      </c>
      <c r="N166" s="184"/>
      <c r="O166" s="185"/>
      <c r="P166" s="63"/>
      <c r="Q166" s="59"/>
      <c r="R166" s="45">
        <f>ROUND(R164,0)</f>
        <v>0</v>
      </c>
      <c r="W166" s="47" t="s">
        <v>76</v>
      </c>
      <c r="X166" s="73" t="e">
        <f>X165/9</f>
        <v>#DIV/0!</v>
      </c>
      <c r="Y166" s="73" t="e">
        <f>Y165/6</f>
        <v>#DIV/0!</v>
      </c>
      <c r="Z166" s="73" t="e">
        <f>Z165/4</f>
        <v>#DIV/0!</v>
      </c>
      <c r="AA166" s="73" t="e">
        <f>AA165/2.5</f>
        <v>#DIV/0!</v>
      </c>
      <c r="AB166" s="20" t="e">
        <f>SUM(X166:AA166)</f>
        <v>#DIV/0!</v>
      </c>
    </row>
    <row r="167" spans="1:28" ht="21.75" customHeight="1" thickBot="1" x14ac:dyDescent="0.45">
      <c r="A167" s="142"/>
      <c r="B167" s="721" t="s">
        <v>59</v>
      </c>
      <c r="C167" s="97"/>
      <c r="D167" s="99" t="s">
        <v>60</v>
      </c>
      <c r="E167" s="152"/>
      <c r="F167" s="153"/>
      <c r="G167" s="154"/>
      <c r="H167" s="7">
        <f t="shared" si="21"/>
        <v>0</v>
      </c>
      <c r="I167" s="173">
        <f t="shared" si="22"/>
        <v>0</v>
      </c>
      <c r="J167" s="160"/>
      <c r="K167" s="657"/>
      <c r="L167" s="51">
        <f t="shared" si="23"/>
        <v>0</v>
      </c>
      <c r="M167" s="48">
        <f t="shared" si="18"/>
        <v>0</v>
      </c>
      <c r="N167" s="184"/>
      <c r="O167" s="185"/>
      <c r="P167" s="63"/>
      <c r="Q167" s="56"/>
    </row>
    <row r="168" spans="1:28" ht="21.75" customHeight="1" thickBot="1" x14ac:dyDescent="0.45">
      <c r="A168" s="141" t="str">
        <f>C164</f>
        <v>Ｐ</v>
      </c>
      <c r="B168" s="722"/>
      <c r="C168" s="97"/>
      <c r="D168" s="99" t="s">
        <v>61</v>
      </c>
      <c r="E168" s="152"/>
      <c r="F168" s="153"/>
      <c r="G168" s="154"/>
      <c r="H168" s="7">
        <f t="shared" si="21"/>
        <v>0</v>
      </c>
      <c r="I168" s="173">
        <f t="shared" si="22"/>
        <v>0</v>
      </c>
      <c r="J168" s="160"/>
      <c r="K168" s="657"/>
      <c r="L168" s="51">
        <f t="shared" si="23"/>
        <v>0</v>
      </c>
      <c r="M168" s="48">
        <f t="shared" si="18"/>
        <v>0</v>
      </c>
      <c r="N168" s="170" t="str">
        <f>IF($C168=$Z$4,R168,R164)</f>
        <v>０</v>
      </c>
      <c r="O168" s="171" t="str">
        <f>IF($C168=$Z$4,S168,S164)</f>
        <v>0</v>
      </c>
      <c r="P168" s="146">
        <f>IF($C168=$Z$4,R170,R166)</f>
        <v>0</v>
      </c>
      <c r="Q168" s="56"/>
      <c r="R168" s="54">
        <f>SUM(V168:AA168)</f>
        <v>0</v>
      </c>
      <c r="S168" s="54">
        <f>AB168</f>
        <v>0</v>
      </c>
      <c r="U168" s="47" t="s">
        <v>71</v>
      </c>
      <c r="V168" s="60">
        <f>SUMIFS($J164:$J173,$E164:$E173,1)*0.9</f>
        <v>0</v>
      </c>
      <c r="W168" s="60">
        <f>SUMIFS($J164:$J173,$E164:$E173,2)*0.9</f>
        <v>0</v>
      </c>
      <c r="X168" s="60">
        <f>SUMIFS($J164:$J173,$E164:$E173,3)*0.9</f>
        <v>0</v>
      </c>
      <c r="Y168" s="60">
        <f>SUMIFS($J164:$J173,$E164:$E173,4)*0.9</f>
        <v>0</v>
      </c>
      <c r="Z168" s="60">
        <f>SUMIFS($J164:$J173,$E164:$E173,5)*0.9</f>
        <v>0</v>
      </c>
      <c r="AA168" s="60">
        <f>SUMIFS($J164:$J173,$E164:$E173,6)*0.9</f>
        <v>0</v>
      </c>
      <c r="AB168" s="53">
        <f>SUM(X168:AA168)</f>
        <v>0</v>
      </c>
    </row>
    <row r="169" spans="1:28" ht="21.75" customHeight="1" thickBot="1" x14ac:dyDescent="0.45">
      <c r="A169" s="142"/>
      <c r="B169" s="722"/>
      <c r="C169" s="97"/>
      <c r="D169" s="99" t="s">
        <v>36</v>
      </c>
      <c r="E169" s="152"/>
      <c r="F169" s="153"/>
      <c r="G169" s="154"/>
      <c r="H169" s="7">
        <f t="shared" si="21"/>
        <v>0</v>
      </c>
      <c r="I169" s="173">
        <f t="shared" si="22"/>
        <v>0</v>
      </c>
      <c r="J169" s="160"/>
      <c r="K169" s="657"/>
      <c r="L169" s="51">
        <f t="shared" si="23"/>
        <v>0</v>
      </c>
      <c r="M169" s="48">
        <f t="shared" si="18"/>
        <v>0</v>
      </c>
      <c r="N169" s="184"/>
      <c r="O169" s="185"/>
      <c r="P169" s="146"/>
      <c r="Q169" s="59"/>
      <c r="R169" s="235">
        <f>ROUNDUP(R168,1)</f>
        <v>0</v>
      </c>
      <c r="S169" s="58">
        <f>ROUNDUP(S168,1)</f>
        <v>0</v>
      </c>
      <c r="U169" s="47" t="s">
        <v>76</v>
      </c>
      <c r="X169" s="73">
        <f>X168/9</f>
        <v>0</v>
      </c>
      <c r="Y169" s="73">
        <f>Y168/6</f>
        <v>0</v>
      </c>
      <c r="Z169" s="73">
        <f>Z168/4</f>
        <v>0</v>
      </c>
      <c r="AA169" s="73">
        <f>AA168/2.5</f>
        <v>0</v>
      </c>
      <c r="AB169" s="20">
        <f>SUM(X169:AA169)</f>
        <v>0</v>
      </c>
    </row>
    <row r="170" spans="1:28" ht="21.75" customHeight="1" thickBot="1" x14ac:dyDescent="0.45">
      <c r="A170" s="142"/>
      <c r="B170" s="722"/>
      <c r="C170" s="97"/>
      <c r="D170" s="99" t="s">
        <v>35</v>
      </c>
      <c r="E170" s="152"/>
      <c r="F170" s="153"/>
      <c r="G170" s="154"/>
      <c r="H170" s="7">
        <f t="shared" si="21"/>
        <v>0</v>
      </c>
      <c r="I170" s="173">
        <f t="shared" si="22"/>
        <v>0</v>
      </c>
      <c r="J170" s="160"/>
      <c r="K170" s="657"/>
      <c r="L170" s="51">
        <f t="shared" si="23"/>
        <v>0</v>
      </c>
      <c r="M170" s="48">
        <f t="shared" si="18"/>
        <v>0</v>
      </c>
      <c r="N170" s="184"/>
      <c r="O170" s="185"/>
      <c r="P170" s="63"/>
      <c r="Q170" s="59"/>
      <c r="R170" s="54">
        <f>ROUND(R168,0)</f>
        <v>0</v>
      </c>
    </row>
    <row r="171" spans="1:28" ht="21.75" customHeight="1" thickBot="1" x14ac:dyDescent="0.45">
      <c r="A171" s="142"/>
      <c r="B171" s="723"/>
      <c r="C171" s="97"/>
      <c r="D171" s="99" t="s">
        <v>80</v>
      </c>
      <c r="E171" s="152"/>
      <c r="F171" s="153"/>
      <c r="G171" s="154"/>
      <c r="H171" s="175">
        <f t="shared" si="21"/>
        <v>0</v>
      </c>
      <c r="I171" s="173">
        <f t="shared" si="22"/>
        <v>0</v>
      </c>
      <c r="J171" s="160"/>
      <c r="K171" s="657"/>
      <c r="L171" s="51">
        <f t="shared" si="23"/>
        <v>0</v>
      </c>
      <c r="M171" s="48">
        <f t="shared" si="18"/>
        <v>0</v>
      </c>
      <c r="N171" s="184"/>
      <c r="O171" s="185"/>
      <c r="P171" s="63"/>
      <c r="Q171" s="59"/>
    </row>
    <row r="172" spans="1:28" ht="21.75" customHeight="1" thickBot="1" x14ac:dyDescent="0.45">
      <c r="A172" s="142"/>
      <c r="B172" s="92"/>
      <c r="C172" s="93"/>
      <c r="D172" s="91"/>
      <c r="E172" s="152"/>
      <c r="F172" s="153"/>
      <c r="G172" s="154"/>
      <c r="H172" s="7">
        <f t="shared" si="21"/>
        <v>0</v>
      </c>
      <c r="I172" s="173">
        <f t="shared" si="22"/>
        <v>0</v>
      </c>
      <c r="J172" s="160"/>
      <c r="K172" s="657"/>
      <c r="L172" s="51">
        <f t="shared" si="23"/>
        <v>0</v>
      </c>
      <c r="M172" s="48">
        <f t="shared" si="18"/>
        <v>0</v>
      </c>
      <c r="N172" s="184"/>
      <c r="O172" s="185"/>
      <c r="P172" s="63"/>
      <c r="Q172" s="59"/>
      <c r="R172" s="45" t="str">
        <f>IF(C167=$Z$4,D167,IF(C168=$Z$4,D168,IF(C169=$Z$4,D169,IF(C170=$Z$4,D170,IF(C171=$Z$4,D171,"")))))</f>
        <v/>
      </c>
    </row>
    <row r="173" spans="1:28" ht="21.75" customHeight="1" thickBot="1" x14ac:dyDescent="0.45">
      <c r="A173" s="143"/>
      <c r="B173" s="94"/>
      <c r="C173" s="95"/>
      <c r="D173" s="96"/>
      <c r="E173" s="155"/>
      <c r="F173" s="156"/>
      <c r="G173" s="157"/>
      <c r="H173" s="8">
        <f t="shared" si="21"/>
        <v>0</v>
      </c>
      <c r="I173" s="174">
        <f t="shared" si="22"/>
        <v>0</v>
      </c>
      <c r="J173" s="161"/>
      <c r="K173" s="658"/>
      <c r="L173" s="52">
        <f t="shared" si="23"/>
        <v>0</v>
      </c>
      <c r="M173" s="49">
        <f t="shared" si="18"/>
        <v>0</v>
      </c>
      <c r="N173" s="186"/>
      <c r="O173" s="187"/>
      <c r="P173" s="64"/>
      <c r="Q173" s="44"/>
      <c r="R173" s="61" t="s">
        <v>73</v>
      </c>
      <c r="S173" s="61" t="s">
        <v>72</v>
      </c>
      <c r="X173" s="46" t="s">
        <v>69</v>
      </c>
    </row>
    <row r="174" spans="1:28" ht="21.75" customHeight="1" thickBot="1" x14ac:dyDescent="0.45">
      <c r="A174" s="233"/>
      <c r="B174" s="144"/>
      <c r="C174" s="148" t="s">
        <v>96</v>
      </c>
      <c r="D174" s="149"/>
      <c r="E174" s="150"/>
      <c r="F174" s="151"/>
      <c r="G174" s="151"/>
      <c r="H174" s="69">
        <f t="shared" si="21"/>
        <v>0</v>
      </c>
      <c r="I174" s="172">
        <f t="shared" si="22"/>
        <v>0</v>
      </c>
      <c r="J174" s="158"/>
      <c r="K174" s="656">
        <f t="shared" ref="K174" si="25">SUM(J174:J183)</f>
        <v>0</v>
      </c>
      <c r="L174" s="50">
        <f t="shared" si="23"/>
        <v>0</v>
      </c>
      <c r="M174" s="11">
        <f t="shared" si="18"/>
        <v>0</v>
      </c>
      <c r="N174" s="182"/>
      <c r="O174" s="183"/>
      <c r="P174" s="62"/>
      <c r="Q174" s="55"/>
      <c r="R174" s="87" t="str">
        <f>IFERROR(SUM('【記入例】9-１(ＧＨ)その２'!L174:L183)/B176,"０")</f>
        <v>０</v>
      </c>
      <c r="S174" s="87" t="str">
        <f>IFERROR(AB175,"0")</f>
        <v>0</v>
      </c>
      <c r="V174" s="73" t="s">
        <v>74</v>
      </c>
      <c r="W174" s="73" t="s">
        <v>75</v>
      </c>
      <c r="X174" s="73" t="s">
        <v>65</v>
      </c>
      <c r="Y174" s="73" t="s">
        <v>62</v>
      </c>
      <c r="Z174" s="73" t="s">
        <v>63</v>
      </c>
      <c r="AA174" s="73" t="s">
        <v>64</v>
      </c>
    </row>
    <row r="175" spans="1:28" ht="21.75" customHeight="1" thickBot="1" x14ac:dyDescent="0.45">
      <c r="A175" s="142"/>
      <c r="B175" s="145" t="s">
        <v>0</v>
      </c>
      <c r="C175" s="140"/>
      <c r="D175" s="90"/>
      <c r="E175" s="152"/>
      <c r="F175" s="153"/>
      <c r="G175" s="154"/>
      <c r="H175" s="7">
        <f t="shared" si="21"/>
        <v>0</v>
      </c>
      <c r="I175" s="173">
        <f t="shared" si="22"/>
        <v>0</v>
      </c>
      <c r="J175" s="159"/>
      <c r="K175" s="657"/>
      <c r="L175" s="51">
        <f t="shared" si="23"/>
        <v>0</v>
      </c>
      <c r="M175" s="48">
        <f t="shared" si="18"/>
        <v>0</v>
      </c>
      <c r="N175" s="184"/>
      <c r="O175" s="185"/>
      <c r="P175" s="63"/>
      <c r="Q175" s="56"/>
      <c r="R175" s="45">
        <f>ROUNDUP(R174,1)</f>
        <v>0</v>
      </c>
      <c r="S175" s="58">
        <f>ROUNDUP(S174,1)</f>
        <v>0</v>
      </c>
      <c r="U175" s="47" t="s">
        <v>70</v>
      </c>
      <c r="V175" s="60" t="e">
        <f>SUMIFS($M174:$M183,$E174:$E183,1)/$B176</f>
        <v>#DIV/0!</v>
      </c>
      <c r="W175" s="60" t="e">
        <f>SUMIFS($M174:$M183,$E174:$E183,2)/$B176</f>
        <v>#DIV/0!</v>
      </c>
      <c r="X175" s="60" t="e">
        <f>SUMIFS($M174:$M183,$E174:$E183,3)/$B176</f>
        <v>#DIV/0!</v>
      </c>
      <c r="Y175" s="60" t="e">
        <f>SUMIFS($M174:$M183,$E174:$E183,4)/$B176</f>
        <v>#DIV/0!</v>
      </c>
      <c r="Z175" s="60" t="e">
        <f>SUMIFS($M174:$M183,$E174:$E183,5)/$B176</f>
        <v>#DIV/0!</v>
      </c>
      <c r="AA175" s="60" t="e">
        <f>SUMIFS($M174:$M183,$E174:$E183,6)/$B176</f>
        <v>#DIV/0!</v>
      </c>
      <c r="AB175" s="53" t="e">
        <f>SUM(X175:AA175)</f>
        <v>#DIV/0!</v>
      </c>
    </row>
    <row r="176" spans="1:28" ht="21.75" customHeight="1" thickBot="1" x14ac:dyDescent="0.45">
      <c r="A176" s="142"/>
      <c r="B176" s="98"/>
      <c r="C176" s="140"/>
      <c r="D176" s="91"/>
      <c r="E176" s="152"/>
      <c r="F176" s="153"/>
      <c r="G176" s="154"/>
      <c r="H176" s="7">
        <f t="shared" si="21"/>
        <v>0</v>
      </c>
      <c r="I176" s="173">
        <f t="shared" si="22"/>
        <v>0</v>
      </c>
      <c r="J176" s="160"/>
      <c r="K176" s="657"/>
      <c r="L176" s="51">
        <f t="shared" si="23"/>
        <v>0</v>
      </c>
      <c r="M176" s="48">
        <f t="shared" si="18"/>
        <v>0</v>
      </c>
      <c r="N176" s="184"/>
      <c r="O176" s="185"/>
      <c r="P176" s="63"/>
      <c r="Q176" s="59"/>
      <c r="R176" s="45">
        <f>ROUND(R174,0)</f>
        <v>0</v>
      </c>
      <c r="W176" s="47" t="s">
        <v>76</v>
      </c>
      <c r="X176" s="73" t="e">
        <f>X175/9</f>
        <v>#DIV/0!</v>
      </c>
      <c r="Y176" s="73" t="e">
        <f>Y175/6</f>
        <v>#DIV/0!</v>
      </c>
      <c r="Z176" s="73" t="e">
        <f>Z175/4</f>
        <v>#DIV/0!</v>
      </c>
      <c r="AA176" s="73" t="e">
        <f>AA175/2.5</f>
        <v>#DIV/0!</v>
      </c>
      <c r="AB176" s="20" t="e">
        <f>SUM(X176:AA176)</f>
        <v>#DIV/0!</v>
      </c>
    </row>
    <row r="177" spans="1:28" ht="21.75" customHeight="1" thickBot="1" x14ac:dyDescent="0.45">
      <c r="A177" s="142"/>
      <c r="B177" s="721" t="s">
        <v>59</v>
      </c>
      <c r="C177" s="97"/>
      <c r="D177" s="99" t="s">
        <v>60</v>
      </c>
      <c r="E177" s="152"/>
      <c r="F177" s="153"/>
      <c r="G177" s="154"/>
      <c r="H177" s="7">
        <f t="shared" si="21"/>
        <v>0</v>
      </c>
      <c r="I177" s="173">
        <f t="shared" si="22"/>
        <v>0</v>
      </c>
      <c r="J177" s="160"/>
      <c r="K177" s="657"/>
      <c r="L177" s="51">
        <f t="shared" si="23"/>
        <v>0</v>
      </c>
      <c r="M177" s="48">
        <f t="shared" si="18"/>
        <v>0</v>
      </c>
      <c r="N177" s="184"/>
      <c r="O177" s="185"/>
      <c r="P177" s="63"/>
      <c r="Q177" s="56"/>
    </row>
    <row r="178" spans="1:28" ht="21.75" customHeight="1" thickBot="1" x14ac:dyDescent="0.45">
      <c r="A178" s="141" t="str">
        <f>C174</f>
        <v>Ｑ</v>
      </c>
      <c r="B178" s="722"/>
      <c r="C178" s="97"/>
      <c r="D178" s="99" t="s">
        <v>61</v>
      </c>
      <c r="E178" s="152"/>
      <c r="F178" s="153"/>
      <c r="G178" s="154"/>
      <c r="H178" s="7">
        <f t="shared" si="21"/>
        <v>0</v>
      </c>
      <c r="I178" s="173">
        <f t="shared" si="22"/>
        <v>0</v>
      </c>
      <c r="J178" s="160"/>
      <c r="K178" s="657"/>
      <c r="L178" s="51">
        <f t="shared" si="23"/>
        <v>0</v>
      </c>
      <c r="M178" s="48">
        <f t="shared" si="18"/>
        <v>0</v>
      </c>
      <c r="N178" s="170" t="str">
        <f>IF($C178=$Z$4,R178,R174)</f>
        <v>０</v>
      </c>
      <c r="O178" s="171" t="str">
        <f>IF($C178=$Z$4,S178,S174)</f>
        <v>0</v>
      </c>
      <c r="P178" s="146">
        <f>IF($C178=$Z$4,R180,R176)</f>
        <v>0</v>
      </c>
      <c r="Q178" s="56"/>
      <c r="R178" s="54">
        <f>SUM(V178:AA178)</f>
        <v>0</v>
      </c>
      <c r="S178" s="54">
        <f>AB178</f>
        <v>0</v>
      </c>
      <c r="U178" s="47" t="s">
        <v>71</v>
      </c>
      <c r="V178" s="60">
        <f>SUMIFS($J174:$J183,$E174:$E183,1)*0.9</f>
        <v>0</v>
      </c>
      <c r="W178" s="60">
        <f>SUMIFS($J174:$J183,$E174:$E183,2)*0.9</f>
        <v>0</v>
      </c>
      <c r="X178" s="60">
        <f>SUMIFS($J174:$J183,$E174:$E183,3)*0.9</f>
        <v>0</v>
      </c>
      <c r="Y178" s="60">
        <f>SUMIFS($J174:$J183,$E174:$E183,4)*0.9</f>
        <v>0</v>
      </c>
      <c r="Z178" s="60">
        <f>SUMIFS($J174:$J183,$E174:$E183,5)*0.9</f>
        <v>0</v>
      </c>
      <c r="AA178" s="60">
        <f>SUMIFS($J174:$J183,$E174:$E183,6)*0.9</f>
        <v>0</v>
      </c>
      <c r="AB178" s="53">
        <f>SUM(X178:AA178)</f>
        <v>0</v>
      </c>
    </row>
    <row r="179" spans="1:28" ht="21.75" customHeight="1" thickBot="1" x14ac:dyDescent="0.45">
      <c r="A179" s="142"/>
      <c r="B179" s="722"/>
      <c r="C179" s="97"/>
      <c r="D179" s="99" t="s">
        <v>36</v>
      </c>
      <c r="E179" s="152"/>
      <c r="F179" s="153"/>
      <c r="G179" s="154"/>
      <c r="H179" s="7">
        <f t="shared" si="21"/>
        <v>0</v>
      </c>
      <c r="I179" s="173">
        <f t="shared" si="22"/>
        <v>0</v>
      </c>
      <c r="J179" s="160"/>
      <c r="K179" s="657"/>
      <c r="L179" s="51">
        <f t="shared" si="23"/>
        <v>0</v>
      </c>
      <c r="M179" s="48">
        <f t="shared" si="18"/>
        <v>0</v>
      </c>
      <c r="N179" s="184"/>
      <c r="O179" s="185"/>
      <c r="P179" s="146"/>
      <c r="Q179" s="59"/>
      <c r="R179" s="235">
        <f>ROUNDUP(R178,1)</f>
        <v>0</v>
      </c>
      <c r="S179" s="58">
        <f>ROUNDUP(S178,1)</f>
        <v>0</v>
      </c>
      <c r="U179" s="47" t="s">
        <v>76</v>
      </c>
      <c r="X179" s="73">
        <f>X178/9</f>
        <v>0</v>
      </c>
      <c r="Y179" s="73">
        <f>Y178/6</f>
        <v>0</v>
      </c>
      <c r="Z179" s="73">
        <f>Z178/4</f>
        <v>0</v>
      </c>
      <c r="AA179" s="73">
        <f>AA178/2.5</f>
        <v>0</v>
      </c>
      <c r="AB179" s="20">
        <f>SUM(X179:AA179)</f>
        <v>0</v>
      </c>
    </row>
    <row r="180" spans="1:28" ht="21.75" customHeight="1" thickBot="1" x14ac:dyDescent="0.45">
      <c r="A180" s="142"/>
      <c r="B180" s="722"/>
      <c r="C180" s="97"/>
      <c r="D180" s="99" t="s">
        <v>35</v>
      </c>
      <c r="E180" s="152"/>
      <c r="F180" s="153"/>
      <c r="G180" s="154"/>
      <c r="H180" s="7">
        <f t="shared" si="21"/>
        <v>0</v>
      </c>
      <c r="I180" s="173">
        <f t="shared" si="22"/>
        <v>0</v>
      </c>
      <c r="J180" s="160"/>
      <c r="K180" s="657"/>
      <c r="L180" s="51">
        <f t="shared" si="23"/>
        <v>0</v>
      </c>
      <c r="M180" s="48">
        <f t="shared" si="18"/>
        <v>0</v>
      </c>
      <c r="N180" s="184"/>
      <c r="O180" s="185"/>
      <c r="P180" s="63"/>
      <c r="Q180" s="59"/>
      <c r="R180" s="54">
        <f>ROUND(R178,0)</f>
        <v>0</v>
      </c>
    </row>
    <row r="181" spans="1:28" ht="21.75" customHeight="1" thickBot="1" x14ac:dyDescent="0.45">
      <c r="A181" s="142"/>
      <c r="B181" s="723"/>
      <c r="C181" s="97"/>
      <c r="D181" s="99" t="s">
        <v>80</v>
      </c>
      <c r="E181" s="152"/>
      <c r="F181" s="153"/>
      <c r="G181" s="154"/>
      <c r="H181" s="175">
        <f t="shared" si="21"/>
        <v>0</v>
      </c>
      <c r="I181" s="173">
        <f t="shared" si="22"/>
        <v>0</v>
      </c>
      <c r="J181" s="160"/>
      <c r="K181" s="657"/>
      <c r="L181" s="51">
        <f t="shared" si="23"/>
        <v>0</v>
      </c>
      <c r="M181" s="48">
        <f t="shared" si="18"/>
        <v>0</v>
      </c>
      <c r="N181" s="184"/>
      <c r="O181" s="185"/>
      <c r="P181" s="63"/>
      <c r="Q181" s="59"/>
    </row>
    <row r="182" spans="1:28" ht="21.75" customHeight="1" thickBot="1" x14ac:dyDescent="0.45">
      <c r="A182" s="142"/>
      <c r="B182" s="92"/>
      <c r="C182" s="93"/>
      <c r="D182" s="91"/>
      <c r="E182" s="152"/>
      <c r="F182" s="153"/>
      <c r="G182" s="154"/>
      <c r="H182" s="7">
        <f t="shared" si="21"/>
        <v>0</v>
      </c>
      <c r="I182" s="173">
        <f t="shared" si="22"/>
        <v>0</v>
      </c>
      <c r="J182" s="160"/>
      <c r="K182" s="657"/>
      <c r="L182" s="51">
        <f t="shared" si="23"/>
        <v>0</v>
      </c>
      <c r="M182" s="48">
        <f t="shared" si="18"/>
        <v>0</v>
      </c>
      <c r="N182" s="184"/>
      <c r="O182" s="185"/>
      <c r="P182" s="63"/>
      <c r="Q182" s="59"/>
      <c r="R182" s="45" t="str">
        <f>IF(C177=$Z$4,D177,IF(C178=$Z$4,D178,IF(C179=$Z$4,D179,IF(C180=$Z$4,D180,IF(C181=$Z$4,D181,"")))))</f>
        <v/>
      </c>
    </row>
    <row r="183" spans="1:28" ht="21.75" customHeight="1" thickBot="1" x14ac:dyDescent="0.45">
      <c r="A183" s="143"/>
      <c r="B183" s="94"/>
      <c r="C183" s="95"/>
      <c r="D183" s="96"/>
      <c r="E183" s="155"/>
      <c r="F183" s="156"/>
      <c r="G183" s="157"/>
      <c r="H183" s="8">
        <f t="shared" si="21"/>
        <v>0</v>
      </c>
      <c r="I183" s="174">
        <f t="shared" si="22"/>
        <v>0</v>
      </c>
      <c r="J183" s="161"/>
      <c r="K183" s="658"/>
      <c r="L183" s="52">
        <f t="shared" si="23"/>
        <v>0</v>
      </c>
      <c r="M183" s="49">
        <f t="shared" si="18"/>
        <v>0</v>
      </c>
      <c r="N183" s="186"/>
      <c r="O183" s="187"/>
      <c r="P183" s="64"/>
      <c r="Q183" s="44"/>
      <c r="R183" s="61" t="s">
        <v>73</v>
      </c>
      <c r="S183" s="61" t="s">
        <v>72</v>
      </c>
      <c r="X183" s="46" t="s">
        <v>69</v>
      </c>
    </row>
    <row r="184" spans="1:28" ht="21.75" customHeight="1" thickBot="1" x14ac:dyDescent="0.45">
      <c r="A184" s="233"/>
      <c r="B184" s="144"/>
      <c r="C184" s="148" t="s">
        <v>37</v>
      </c>
      <c r="D184" s="149"/>
      <c r="E184" s="150"/>
      <c r="F184" s="151"/>
      <c r="G184" s="151"/>
      <c r="H184" s="69">
        <f t="shared" si="21"/>
        <v>0</v>
      </c>
      <c r="I184" s="172">
        <f t="shared" si="22"/>
        <v>0</v>
      </c>
      <c r="J184" s="158"/>
      <c r="K184" s="656">
        <f t="shared" ref="K184" si="26">SUM(J184:J193)</f>
        <v>0</v>
      </c>
      <c r="L184" s="50">
        <f t="shared" si="23"/>
        <v>0</v>
      </c>
      <c r="M184" s="11">
        <f t="shared" si="18"/>
        <v>0</v>
      </c>
      <c r="N184" s="182"/>
      <c r="O184" s="183"/>
      <c r="P184" s="62"/>
      <c r="Q184" s="55"/>
      <c r="R184" s="87" t="str">
        <f>IFERROR(SUM('【記入例】9-１(ＧＨ)その２'!L184:L193)/B186,"０")</f>
        <v>０</v>
      </c>
      <c r="S184" s="87" t="str">
        <f>IFERROR(AB185,"0")</f>
        <v>0</v>
      </c>
      <c r="V184" s="73" t="s">
        <v>74</v>
      </c>
      <c r="W184" s="73" t="s">
        <v>75</v>
      </c>
      <c r="X184" s="73" t="s">
        <v>65</v>
      </c>
      <c r="Y184" s="73" t="s">
        <v>62</v>
      </c>
      <c r="Z184" s="73" t="s">
        <v>63</v>
      </c>
      <c r="AA184" s="73" t="s">
        <v>64</v>
      </c>
    </row>
    <row r="185" spans="1:28" ht="21.75" customHeight="1" thickBot="1" x14ac:dyDescent="0.45">
      <c r="A185" s="142"/>
      <c r="B185" s="145" t="s">
        <v>0</v>
      </c>
      <c r="C185" s="140"/>
      <c r="D185" s="90"/>
      <c r="E185" s="152"/>
      <c r="F185" s="153"/>
      <c r="G185" s="154"/>
      <c r="H185" s="7">
        <f t="shared" si="21"/>
        <v>0</v>
      </c>
      <c r="I185" s="173">
        <f t="shared" si="22"/>
        <v>0</v>
      </c>
      <c r="J185" s="159"/>
      <c r="K185" s="657"/>
      <c r="L185" s="51">
        <f t="shared" si="23"/>
        <v>0</v>
      </c>
      <c r="M185" s="48">
        <f t="shared" si="18"/>
        <v>0</v>
      </c>
      <c r="N185" s="184"/>
      <c r="O185" s="185"/>
      <c r="P185" s="63"/>
      <c r="Q185" s="56"/>
      <c r="R185" s="45">
        <f>ROUNDUP(R184,1)</f>
        <v>0</v>
      </c>
      <c r="S185" s="58">
        <f>ROUNDUP(S184,1)</f>
        <v>0</v>
      </c>
      <c r="U185" s="47" t="s">
        <v>70</v>
      </c>
      <c r="V185" s="60" t="e">
        <f>SUMIFS($M184:$M193,$E184:$E193,1)/$B186</f>
        <v>#DIV/0!</v>
      </c>
      <c r="W185" s="60" t="e">
        <f>SUMIFS($M184:$M193,$E184:$E193,2)/$B186</f>
        <v>#DIV/0!</v>
      </c>
      <c r="X185" s="60" t="e">
        <f>SUMIFS($M184:$M193,$E184:$E193,3)/$B186</f>
        <v>#DIV/0!</v>
      </c>
      <c r="Y185" s="60" t="e">
        <f>SUMIFS($M184:$M193,$E184:$E193,4)/$B186</f>
        <v>#DIV/0!</v>
      </c>
      <c r="Z185" s="60" t="e">
        <f>SUMIFS($M184:$M193,$E184:$E193,5)/$B186</f>
        <v>#DIV/0!</v>
      </c>
      <c r="AA185" s="60" t="e">
        <f>SUMIFS($M184:$M193,$E184:$E193,6)/$B186</f>
        <v>#DIV/0!</v>
      </c>
      <c r="AB185" s="53" t="e">
        <f>SUM(X185:AA185)</f>
        <v>#DIV/0!</v>
      </c>
    </row>
    <row r="186" spans="1:28" ht="21.75" customHeight="1" thickBot="1" x14ac:dyDescent="0.45">
      <c r="A186" s="142"/>
      <c r="B186" s="98"/>
      <c r="C186" s="140"/>
      <c r="D186" s="91"/>
      <c r="E186" s="152"/>
      <c r="F186" s="153"/>
      <c r="G186" s="154"/>
      <c r="H186" s="7">
        <f t="shared" si="21"/>
        <v>0</v>
      </c>
      <c r="I186" s="173">
        <f t="shared" si="22"/>
        <v>0</v>
      </c>
      <c r="J186" s="160"/>
      <c r="K186" s="657"/>
      <c r="L186" s="51">
        <f t="shared" si="23"/>
        <v>0</v>
      </c>
      <c r="M186" s="48">
        <f t="shared" si="18"/>
        <v>0</v>
      </c>
      <c r="N186" s="184"/>
      <c r="O186" s="185"/>
      <c r="P186" s="63"/>
      <c r="Q186" s="59"/>
      <c r="R186" s="45">
        <f>ROUND(R184,0)</f>
        <v>0</v>
      </c>
      <c r="W186" s="47" t="s">
        <v>76</v>
      </c>
      <c r="X186" s="73" t="e">
        <f>X185/9</f>
        <v>#DIV/0!</v>
      </c>
      <c r="Y186" s="73" t="e">
        <f>Y185/6</f>
        <v>#DIV/0!</v>
      </c>
      <c r="Z186" s="73" t="e">
        <f>Z185/4</f>
        <v>#DIV/0!</v>
      </c>
      <c r="AA186" s="73" t="e">
        <f>AA185/2.5</f>
        <v>#DIV/0!</v>
      </c>
      <c r="AB186" s="20" t="e">
        <f>SUM(X186:AA186)</f>
        <v>#DIV/0!</v>
      </c>
    </row>
    <row r="187" spans="1:28" ht="21.75" customHeight="1" thickBot="1" x14ac:dyDescent="0.45">
      <c r="A187" s="142"/>
      <c r="B187" s="721" t="s">
        <v>59</v>
      </c>
      <c r="C187" s="97"/>
      <c r="D187" s="99" t="s">
        <v>60</v>
      </c>
      <c r="E187" s="152"/>
      <c r="F187" s="153"/>
      <c r="G187" s="154"/>
      <c r="H187" s="7">
        <f t="shared" si="21"/>
        <v>0</v>
      </c>
      <c r="I187" s="173">
        <f t="shared" si="22"/>
        <v>0</v>
      </c>
      <c r="J187" s="160"/>
      <c r="K187" s="657"/>
      <c r="L187" s="51">
        <f t="shared" si="23"/>
        <v>0</v>
      </c>
      <c r="M187" s="48">
        <f t="shared" si="18"/>
        <v>0</v>
      </c>
      <c r="N187" s="184"/>
      <c r="O187" s="185"/>
      <c r="P187" s="63"/>
      <c r="Q187" s="56"/>
    </row>
    <row r="188" spans="1:28" ht="21.75" customHeight="1" thickBot="1" x14ac:dyDescent="0.45">
      <c r="A188" s="141" t="str">
        <f>C184</f>
        <v>Ｒ</v>
      </c>
      <c r="B188" s="722"/>
      <c r="C188" s="97"/>
      <c r="D188" s="99" t="s">
        <v>61</v>
      </c>
      <c r="E188" s="152"/>
      <c r="F188" s="153"/>
      <c r="G188" s="154"/>
      <c r="H188" s="7">
        <f t="shared" si="21"/>
        <v>0</v>
      </c>
      <c r="I188" s="173">
        <f t="shared" si="22"/>
        <v>0</v>
      </c>
      <c r="J188" s="160"/>
      <c r="K188" s="657"/>
      <c r="L188" s="51">
        <f t="shared" si="23"/>
        <v>0</v>
      </c>
      <c r="M188" s="48">
        <f t="shared" si="18"/>
        <v>0</v>
      </c>
      <c r="N188" s="170" t="str">
        <f>IF($C188=$Z$4,R188,R184)</f>
        <v>０</v>
      </c>
      <c r="O188" s="171" t="str">
        <f>IF($C188=$Z$4,S188,S184)</f>
        <v>0</v>
      </c>
      <c r="P188" s="146">
        <f>IF($C188=$Z$4,R190,R186)</f>
        <v>0</v>
      </c>
      <c r="Q188" s="56"/>
      <c r="R188" s="54">
        <f>SUM(V188:AA188)</f>
        <v>0</v>
      </c>
      <c r="S188" s="54">
        <f>AB188</f>
        <v>0</v>
      </c>
      <c r="U188" s="47" t="s">
        <v>71</v>
      </c>
      <c r="V188" s="60">
        <f>SUMIFS($J184:$J193,$E184:$E193,1)*0.9</f>
        <v>0</v>
      </c>
      <c r="W188" s="60">
        <f>SUMIFS($J184:$J193,$E184:$E193,2)*0.9</f>
        <v>0</v>
      </c>
      <c r="X188" s="60">
        <f>SUMIFS($J184:$J193,$E184:$E193,3)*0.9</f>
        <v>0</v>
      </c>
      <c r="Y188" s="60">
        <f>SUMIFS($J184:$J193,$E184:$E193,4)*0.9</f>
        <v>0</v>
      </c>
      <c r="Z188" s="60">
        <f>SUMIFS($J184:$J193,$E184:$E193,5)*0.9</f>
        <v>0</v>
      </c>
      <c r="AA188" s="60">
        <f>SUMIFS($J184:$J193,$E184:$E193,6)*0.9</f>
        <v>0</v>
      </c>
      <c r="AB188" s="53">
        <f>SUM(X188:AA188)</f>
        <v>0</v>
      </c>
    </row>
    <row r="189" spans="1:28" ht="21.75" customHeight="1" thickBot="1" x14ac:dyDescent="0.45">
      <c r="A189" s="142"/>
      <c r="B189" s="722"/>
      <c r="C189" s="97"/>
      <c r="D189" s="99" t="s">
        <v>36</v>
      </c>
      <c r="E189" s="152"/>
      <c r="F189" s="153"/>
      <c r="G189" s="154"/>
      <c r="H189" s="7">
        <f t="shared" si="21"/>
        <v>0</v>
      </c>
      <c r="I189" s="173">
        <f t="shared" si="22"/>
        <v>0</v>
      </c>
      <c r="J189" s="160"/>
      <c r="K189" s="657"/>
      <c r="L189" s="51">
        <f t="shared" si="23"/>
        <v>0</v>
      </c>
      <c r="M189" s="48">
        <f t="shared" si="18"/>
        <v>0</v>
      </c>
      <c r="N189" s="184"/>
      <c r="O189" s="185"/>
      <c r="P189" s="146"/>
      <c r="Q189" s="59"/>
      <c r="R189" s="235">
        <f>ROUNDUP(R188,1)</f>
        <v>0</v>
      </c>
      <c r="S189" s="58">
        <f>ROUNDUP(S188,1)</f>
        <v>0</v>
      </c>
      <c r="U189" s="47" t="s">
        <v>76</v>
      </c>
      <c r="X189" s="73">
        <f>X188/9</f>
        <v>0</v>
      </c>
      <c r="Y189" s="73">
        <f>Y188/6</f>
        <v>0</v>
      </c>
      <c r="Z189" s="73">
        <f>Z188/4</f>
        <v>0</v>
      </c>
      <c r="AA189" s="73">
        <f>AA188/2.5</f>
        <v>0</v>
      </c>
      <c r="AB189" s="20">
        <f>SUM(X189:AA189)</f>
        <v>0</v>
      </c>
    </row>
    <row r="190" spans="1:28" ht="21.75" customHeight="1" thickBot="1" x14ac:dyDescent="0.45">
      <c r="A190" s="142"/>
      <c r="B190" s="722"/>
      <c r="C190" s="97"/>
      <c r="D190" s="99" t="s">
        <v>35</v>
      </c>
      <c r="E190" s="152"/>
      <c r="F190" s="153"/>
      <c r="G190" s="154"/>
      <c r="H190" s="7">
        <f t="shared" si="21"/>
        <v>0</v>
      </c>
      <c r="I190" s="173">
        <f t="shared" si="22"/>
        <v>0</v>
      </c>
      <c r="J190" s="160"/>
      <c r="K190" s="657"/>
      <c r="L190" s="51">
        <f t="shared" si="23"/>
        <v>0</v>
      </c>
      <c r="M190" s="48">
        <f t="shared" si="18"/>
        <v>0</v>
      </c>
      <c r="N190" s="184"/>
      <c r="O190" s="185"/>
      <c r="P190" s="63"/>
      <c r="Q190" s="59"/>
      <c r="R190" s="54">
        <f>ROUND(R188,0)</f>
        <v>0</v>
      </c>
    </row>
    <row r="191" spans="1:28" ht="21.75" customHeight="1" thickBot="1" x14ac:dyDescent="0.45">
      <c r="A191" s="142"/>
      <c r="B191" s="723"/>
      <c r="C191" s="97"/>
      <c r="D191" s="99" t="s">
        <v>80</v>
      </c>
      <c r="E191" s="152"/>
      <c r="F191" s="153"/>
      <c r="G191" s="154"/>
      <c r="H191" s="175">
        <f t="shared" si="21"/>
        <v>0</v>
      </c>
      <c r="I191" s="173">
        <f t="shared" si="22"/>
        <v>0</v>
      </c>
      <c r="J191" s="160"/>
      <c r="K191" s="657"/>
      <c r="L191" s="51">
        <f t="shared" si="23"/>
        <v>0</v>
      </c>
      <c r="M191" s="48">
        <f t="shared" si="18"/>
        <v>0</v>
      </c>
      <c r="N191" s="184"/>
      <c r="O191" s="185"/>
      <c r="P191" s="63"/>
      <c r="Q191" s="59"/>
    </row>
    <row r="192" spans="1:28" ht="21.75" customHeight="1" thickBot="1" x14ac:dyDescent="0.45">
      <c r="A192" s="142"/>
      <c r="B192" s="92"/>
      <c r="C192" s="93"/>
      <c r="D192" s="91"/>
      <c r="E192" s="152"/>
      <c r="F192" s="153"/>
      <c r="G192" s="154"/>
      <c r="H192" s="7">
        <f t="shared" si="21"/>
        <v>0</v>
      </c>
      <c r="I192" s="173">
        <f t="shared" si="22"/>
        <v>0</v>
      </c>
      <c r="J192" s="160"/>
      <c r="K192" s="657"/>
      <c r="L192" s="51">
        <f t="shared" si="23"/>
        <v>0</v>
      </c>
      <c r="M192" s="48">
        <f t="shared" si="18"/>
        <v>0</v>
      </c>
      <c r="N192" s="184"/>
      <c r="O192" s="185"/>
      <c r="P192" s="63"/>
      <c r="Q192" s="59"/>
      <c r="R192" s="45" t="str">
        <f>IF(C187=$Z$4,D187,IF(C188=$Z$4,D188,IF(C189=$Z$4,D189,IF(C190=$Z$4,D190,IF(C191=$Z$4,D191,"")))))</f>
        <v/>
      </c>
    </row>
    <row r="193" spans="1:28" ht="21.75" customHeight="1" thickBot="1" x14ac:dyDescent="0.45">
      <c r="A193" s="143"/>
      <c r="B193" s="94"/>
      <c r="C193" s="95"/>
      <c r="D193" s="96"/>
      <c r="E193" s="155"/>
      <c r="F193" s="156"/>
      <c r="G193" s="157"/>
      <c r="H193" s="8">
        <f t="shared" si="21"/>
        <v>0</v>
      </c>
      <c r="I193" s="174">
        <f t="shared" si="22"/>
        <v>0</v>
      </c>
      <c r="J193" s="161"/>
      <c r="K193" s="658"/>
      <c r="L193" s="52">
        <f t="shared" si="23"/>
        <v>0</v>
      </c>
      <c r="M193" s="49">
        <f t="shared" si="18"/>
        <v>0</v>
      </c>
      <c r="N193" s="186"/>
      <c r="O193" s="187"/>
      <c r="P193" s="64"/>
      <c r="Q193" s="44"/>
      <c r="R193" s="61" t="s">
        <v>73</v>
      </c>
      <c r="S193" s="61" t="s">
        <v>72</v>
      </c>
      <c r="X193" s="46" t="s">
        <v>69</v>
      </c>
    </row>
    <row r="194" spans="1:28" ht="21.75" customHeight="1" thickBot="1" x14ac:dyDescent="0.45">
      <c r="A194" s="233"/>
      <c r="B194" s="144"/>
      <c r="C194" s="148" t="s">
        <v>97</v>
      </c>
      <c r="D194" s="149"/>
      <c r="E194" s="150"/>
      <c r="F194" s="151"/>
      <c r="G194" s="151"/>
      <c r="H194" s="69">
        <f t="shared" si="21"/>
        <v>0</v>
      </c>
      <c r="I194" s="172">
        <f t="shared" si="22"/>
        <v>0</v>
      </c>
      <c r="J194" s="158"/>
      <c r="K194" s="656">
        <f t="shared" ref="K194" si="27">SUM(J194:J203)</f>
        <v>0</v>
      </c>
      <c r="L194" s="50">
        <f t="shared" si="23"/>
        <v>0</v>
      </c>
      <c r="M194" s="11">
        <f t="shared" si="18"/>
        <v>0</v>
      </c>
      <c r="N194" s="182"/>
      <c r="O194" s="183"/>
      <c r="P194" s="62"/>
      <c r="Q194" s="55"/>
      <c r="R194" s="87" t="str">
        <f>IFERROR(SUM('【記入例】9-１(ＧＨ)その２'!L194:L203)/B196,"０")</f>
        <v>０</v>
      </c>
      <c r="S194" s="87" t="str">
        <f>IFERROR(AB195,"0")</f>
        <v>0</v>
      </c>
      <c r="V194" s="73" t="s">
        <v>74</v>
      </c>
      <c r="W194" s="73" t="s">
        <v>75</v>
      </c>
      <c r="X194" s="73" t="s">
        <v>65</v>
      </c>
      <c r="Y194" s="73" t="s">
        <v>62</v>
      </c>
      <c r="Z194" s="73" t="s">
        <v>63</v>
      </c>
      <c r="AA194" s="73" t="s">
        <v>64</v>
      </c>
    </row>
    <row r="195" spans="1:28" ht="21.75" customHeight="1" thickBot="1" x14ac:dyDescent="0.45">
      <c r="A195" s="142"/>
      <c r="B195" s="145" t="s">
        <v>0</v>
      </c>
      <c r="C195" s="140"/>
      <c r="D195" s="90"/>
      <c r="E195" s="152"/>
      <c r="F195" s="153"/>
      <c r="G195" s="154"/>
      <c r="H195" s="7">
        <f t="shared" si="21"/>
        <v>0</v>
      </c>
      <c r="I195" s="173">
        <f t="shared" si="22"/>
        <v>0</v>
      </c>
      <c r="J195" s="159"/>
      <c r="K195" s="657"/>
      <c r="L195" s="51">
        <f t="shared" si="23"/>
        <v>0</v>
      </c>
      <c r="M195" s="48">
        <f t="shared" si="18"/>
        <v>0</v>
      </c>
      <c r="N195" s="184"/>
      <c r="O195" s="185"/>
      <c r="P195" s="63"/>
      <c r="Q195" s="56"/>
      <c r="R195" s="45">
        <f>ROUNDUP(R194,1)</f>
        <v>0</v>
      </c>
      <c r="S195" s="58">
        <f>ROUNDUP(S194,1)</f>
        <v>0</v>
      </c>
      <c r="U195" s="47" t="s">
        <v>70</v>
      </c>
      <c r="V195" s="60" t="e">
        <f>SUMIFS($M194:$M203,$E194:$E203,1)/$B196</f>
        <v>#DIV/0!</v>
      </c>
      <c r="W195" s="60" t="e">
        <f>SUMIFS($M194:$M203,$E194:$E203,2)/$B196</f>
        <v>#DIV/0!</v>
      </c>
      <c r="X195" s="60" t="e">
        <f>SUMIFS($M194:$M203,$E194:$E203,3)/$B196</f>
        <v>#DIV/0!</v>
      </c>
      <c r="Y195" s="60" t="e">
        <f>SUMIFS($M194:$M203,$E194:$E203,4)/$B196</f>
        <v>#DIV/0!</v>
      </c>
      <c r="Z195" s="60" t="e">
        <f>SUMIFS($M194:$M203,$E194:$E203,5)/$B196</f>
        <v>#DIV/0!</v>
      </c>
      <c r="AA195" s="60" t="e">
        <f>SUMIFS($M194:$M203,$E194:$E203,6)/$B196</f>
        <v>#DIV/0!</v>
      </c>
      <c r="AB195" s="53" t="e">
        <f>SUM(X195:AA195)</f>
        <v>#DIV/0!</v>
      </c>
    </row>
    <row r="196" spans="1:28" ht="21.75" customHeight="1" thickBot="1" x14ac:dyDescent="0.45">
      <c r="A196" s="142"/>
      <c r="B196" s="98"/>
      <c r="C196" s="140"/>
      <c r="D196" s="91"/>
      <c r="E196" s="152"/>
      <c r="F196" s="153"/>
      <c r="G196" s="154"/>
      <c r="H196" s="7">
        <f t="shared" si="21"/>
        <v>0</v>
      </c>
      <c r="I196" s="173">
        <f t="shared" si="22"/>
        <v>0</v>
      </c>
      <c r="J196" s="160"/>
      <c r="K196" s="657"/>
      <c r="L196" s="51">
        <f t="shared" si="23"/>
        <v>0</v>
      </c>
      <c r="M196" s="48">
        <f t="shared" si="18"/>
        <v>0</v>
      </c>
      <c r="N196" s="184"/>
      <c r="O196" s="185"/>
      <c r="P196" s="63"/>
      <c r="Q196" s="59"/>
      <c r="R196" s="45">
        <f>ROUND(R194,0)</f>
        <v>0</v>
      </c>
      <c r="W196" s="47" t="s">
        <v>76</v>
      </c>
      <c r="X196" s="73" t="e">
        <f>X195/9</f>
        <v>#DIV/0!</v>
      </c>
      <c r="Y196" s="73" t="e">
        <f>Y195/6</f>
        <v>#DIV/0!</v>
      </c>
      <c r="Z196" s="73" t="e">
        <f>Z195/4</f>
        <v>#DIV/0!</v>
      </c>
      <c r="AA196" s="73" t="e">
        <f>AA195/2.5</f>
        <v>#DIV/0!</v>
      </c>
      <c r="AB196" s="20" t="e">
        <f>SUM(X196:AA196)</f>
        <v>#DIV/0!</v>
      </c>
    </row>
    <row r="197" spans="1:28" ht="21.75" customHeight="1" thickBot="1" x14ac:dyDescent="0.45">
      <c r="A197" s="142"/>
      <c r="B197" s="721" t="s">
        <v>59</v>
      </c>
      <c r="C197" s="97"/>
      <c r="D197" s="99" t="s">
        <v>60</v>
      </c>
      <c r="E197" s="152"/>
      <c r="F197" s="153"/>
      <c r="G197" s="154"/>
      <c r="H197" s="7">
        <f t="shared" si="21"/>
        <v>0</v>
      </c>
      <c r="I197" s="173">
        <f t="shared" si="22"/>
        <v>0</v>
      </c>
      <c r="J197" s="160"/>
      <c r="K197" s="657"/>
      <c r="L197" s="51">
        <f t="shared" si="23"/>
        <v>0</v>
      </c>
      <c r="M197" s="48">
        <f t="shared" si="18"/>
        <v>0</v>
      </c>
      <c r="N197" s="184"/>
      <c r="O197" s="185"/>
      <c r="P197" s="63"/>
      <c r="Q197" s="56"/>
    </row>
    <row r="198" spans="1:28" ht="21.75" customHeight="1" thickBot="1" x14ac:dyDescent="0.45">
      <c r="A198" s="141" t="str">
        <f>C194</f>
        <v>Ｓ</v>
      </c>
      <c r="B198" s="722"/>
      <c r="C198" s="97"/>
      <c r="D198" s="99" t="s">
        <v>61</v>
      </c>
      <c r="E198" s="152"/>
      <c r="F198" s="153"/>
      <c r="G198" s="154"/>
      <c r="H198" s="7">
        <f t="shared" si="21"/>
        <v>0</v>
      </c>
      <c r="I198" s="173">
        <f t="shared" si="22"/>
        <v>0</v>
      </c>
      <c r="J198" s="160"/>
      <c r="K198" s="657"/>
      <c r="L198" s="51">
        <f t="shared" si="23"/>
        <v>0</v>
      </c>
      <c r="M198" s="48">
        <f t="shared" si="18"/>
        <v>0</v>
      </c>
      <c r="N198" s="170" t="str">
        <f>IF($C198=$Z$4,R198,R194)</f>
        <v>０</v>
      </c>
      <c r="O198" s="171" t="str">
        <f>IF($C198=$Z$4,S198,S194)</f>
        <v>0</v>
      </c>
      <c r="P198" s="146">
        <f>IF($C198=$Z$4,R200,R196)</f>
        <v>0</v>
      </c>
      <c r="Q198" s="56"/>
      <c r="R198" s="54">
        <f>SUM(V198:AA198)</f>
        <v>0</v>
      </c>
      <c r="S198" s="54">
        <f>AB198</f>
        <v>0</v>
      </c>
      <c r="U198" s="47" t="s">
        <v>71</v>
      </c>
      <c r="V198" s="60">
        <f>SUMIFS($J194:$J203,$E194:$E203,1)*0.9</f>
        <v>0</v>
      </c>
      <c r="W198" s="60">
        <f>SUMIFS($J194:$J203,$E194:$E203,2)*0.9</f>
        <v>0</v>
      </c>
      <c r="X198" s="60">
        <f>SUMIFS($J194:$J203,$E194:$E203,3)*0.9</f>
        <v>0</v>
      </c>
      <c r="Y198" s="60">
        <f>SUMIFS($J194:$J203,$E194:$E203,4)*0.9</f>
        <v>0</v>
      </c>
      <c r="Z198" s="60">
        <f>SUMIFS($J194:$J203,$E194:$E203,5)*0.9</f>
        <v>0</v>
      </c>
      <c r="AA198" s="60">
        <f>SUMIFS($J194:$J203,$E194:$E203,6)*0.9</f>
        <v>0</v>
      </c>
      <c r="AB198" s="53">
        <f>SUM(X198:AA198)</f>
        <v>0</v>
      </c>
    </row>
    <row r="199" spans="1:28" ht="21.75" customHeight="1" thickBot="1" x14ac:dyDescent="0.45">
      <c r="A199" s="142"/>
      <c r="B199" s="722"/>
      <c r="C199" s="97"/>
      <c r="D199" s="99" t="s">
        <v>36</v>
      </c>
      <c r="E199" s="152"/>
      <c r="F199" s="153"/>
      <c r="G199" s="154"/>
      <c r="H199" s="7">
        <f t="shared" si="21"/>
        <v>0</v>
      </c>
      <c r="I199" s="173">
        <f t="shared" si="22"/>
        <v>0</v>
      </c>
      <c r="J199" s="160"/>
      <c r="K199" s="657"/>
      <c r="L199" s="51">
        <f t="shared" si="23"/>
        <v>0</v>
      </c>
      <c r="M199" s="48">
        <f t="shared" si="18"/>
        <v>0</v>
      </c>
      <c r="N199" s="184"/>
      <c r="O199" s="185"/>
      <c r="P199" s="146"/>
      <c r="Q199" s="59"/>
      <c r="R199" s="235">
        <f>ROUNDUP(R198,1)</f>
        <v>0</v>
      </c>
      <c r="S199" s="58">
        <f>ROUNDUP(S198,1)</f>
        <v>0</v>
      </c>
      <c r="U199" s="47" t="s">
        <v>76</v>
      </c>
      <c r="X199" s="73">
        <f>X198/9</f>
        <v>0</v>
      </c>
      <c r="Y199" s="73">
        <f>Y198/6</f>
        <v>0</v>
      </c>
      <c r="Z199" s="73">
        <f>Z198/4</f>
        <v>0</v>
      </c>
      <c r="AA199" s="73">
        <f>AA198/2.5</f>
        <v>0</v>
      </c>
      <c r="AB199" s="20">
        <f>SUM(X199:AA199)</f>
        <v>0</v>
      </c>
    </row>
    <row r="200" spans="1:28" ht="21.75" customHeight="1" thickBot="1" x14ac:dyDescent="0.45">
      <c r="A200" s="142"/>
      <c r="B200" s="722"/>
      <c r="C200" s="97"/>
      <c r="D200" s="99" t="s">
        <v>35</v>
      </c>
      <c r="E200" s="152"/>
      <c r="F200" s="153"/>
      <c r="G200" s="154"/>
      <c r="H200" s="7">
        <f t="shared" si="21"/>
        <v>0</v>
      </c>
      <c r="I200" s="173">
        <f t="shared" si="22"/>
        <v>0</v>
      </c>
      <c r="J200" s="160"/>
      <c r="K200" s="657"/>
      <c r="L200" s="51">
        <f t="shared" si="23"/>
        <v>0</v>
      </c>
      <c r="M200" s="48">
        <f t="shared" si="18"/>
        <v>0</v>
      </c>
      <c r="N200" s="184"/>
      <c r="O200" s="185"/>
      <c r="P200" s="63"/>
      <c r="Q200" s="59"/>
      <c r="R200" s="54">
        <f>ROUND(R198,0)</f>
        <v>0</v>
      </c>
    </row>
    <row r="201" spans="1:28" ht="21.75" customHeight="1" thickBot="1" x14ac:dyDescent="0.45">
      <c r="A201" s="142"/>
      <c r="B201" s="723"/>
      <c r="C201" s="97"/>
      <c r="D201" s="99" t="s">
        <v>80</v>
      </c>
      <c r="E201" s="152"/>
      <c r="F201" s="153"/>
      <c r="G201" s="154"/>
      <c r="H201" s="175">
        <f t="shared" si="21"/>
        <v>0</v>
      </c>
      <c r="I201" s="173">
        <f t="shared" si="22"/>
        <v>0</v>
      </c>
      <c r="J201" s="160"/>
      <c r="K201" s="657"/>
      <c r="L201" s="51">
        <f t="shared" si="23"/>
        <v>0</v>
      </c>
      <c r="M201" s="48">
        <f t="shared" si="18"/>
        <v>0</v>
      </c>
      <c r="N201" s="184"/>
      <c r="O201" s="185"/>
      <c r="P201" s="63"/>
      <c r="Q201" s="59"/>
    </row>
    <row r="202" spans="1:28" ht="21.75" customHeight="1" thickBot="1" x14ac:dyDescent="0.45">
      <c r="A202" s="142"/>
      <c r="B202" s="92"/>
      <c r="C202" s="93"/>
      <c r="D202" s="91"/>
      <c r="E202" s="152"/>
      <c r="F202" s="153"/>
      <c r="G202" s="154"/>
      <c r="H202" s="7">
        <f t="shared" si="21"/>
        <v>0</v>
      </c>
      <c r="I202" s="173">
        <f t="shared" si="22"/>
        <v>0</v>
      </c>
      <c r="J202" s="160"/>
      <c r="K202" s="657"/>
      <c r="L202" s="51">
        <f t="shared" si="23"/>
        <v>0</v>
      </c>
      <c r="M202" s="48">
        <f t="shared" si="18"/>
        <v>0</v>
      </c>
      <c r="N202" s="184"/>
      <c r="O202" s="185"/>
      <c r="P202" s="63"/>
      <c r="Q202" s="59"/>
      <c r="R202" s="45" t="str">
        <f>IF(C197=$Z$4,D197,IF(C198=$Z$4,D198,IF(C199=$Z$4,D199,IF(C200=$Z$4,D200,IF(C201=$Z$4,D201,"")))))</f>
        <v/>
      </c>
    </row>
    <row r="203" spans="1:28" ht="21.75" customHeight="1" thickBot="1" x14ac:dyDescent="0.45">
      <c r="A203" s="143"/>
      <c r="B203" s="94"/>
      <c r="C203" s="95"/>
      <c r="D203" s="96"/>
      <c r="E203" s="155"/>
      <c r="F203" s="156"/>
      <c r="G203" s="157"/>
      <c r="H203" s="8">
        <f t="shared" si="21"/>
        <v>0</v>
      </c>
      <c r="I203" s="174">
        <f t="shared" si="22"/>
        <v>0</v>
      </c>
      <c r="J203" s="161"/>
      <c r="K203" s="658"/>
      <c r="L203" s="52">
        <f t="shared" si="23"/>
        <v>0</v>
      </c>
      <c r="M203" s="49">
        <f t="shared" si="18"/>
        <v>0</v>
      </c>
      <c r="N203" s="186"/>
      <c r="O203" s="187"/>
      <c r="P203" s="64"/>
      <c r="Q203" s="44"/>
      <c r="R203" s="61" t="s">
        <v>73</v>
      </c>
      <c r="S203" s="61" t="s">
        <v>72</v>
      </c>
      <c r="X203" s="46" t="s">
        <v>69</v>
      </c>
    </row>
    <row r="204" spans="1:28" ht="21.75" customHeight="1" thickBot="1" x14ac:dyDescent="0.45">
      <c r="A204" s="233"/>
      <c r="B204" s="144"/>
      <c r="C204" s="148" t="s">
        <v>98</v>
      </c>
      <c r="D204" s="149"/>
      <c r="E204" s="150"/>
      <c r="F204" s="151"/>
      <c r="G204" s="151"/>
      <c r="H204" s="69">
        <f t="shared" si="21"/>
        <v>0</v>
      </c>
      <c r="I204" s="172">
        <f t="shared" si="22"/>
        <v>0</v>
      </c>
      <c r="J204" s="158"/>
      <c r="K204" s="656">
        <f t="shared" ref="K204" si="28">SUM(J204:J213)</f>
        <v>0</v>
      </c>
      <c r="L204" s="50">
        <f t="shared" si="23"/>
        <v>0</v>
      </c>
      <c r="M204" s="11">
        <f t="shared" si="18"/>
        <v>0</v>
      </c>
      <c r="N204" s="182"/>
      <c r="O204" s="183"/>
      <c r="P204" s="62"/>
      <c r="Q204" s="55"/>
      <c r="R204" s="87" t="str">
        <f>IFERROR(SUM('【記入例】9-１(ＧＨ)その２'!L204:L213)/B206,"０")</f>
        <v>０</v>
      </c>
      <c r="S204" s="87" t="str">
        <f>IFERROR(AB205,"0")</f>
        <v>0</v>
      </c>
      <c r="V204" s="73" t="s">
        <v>74</v>
      </c>
      <c r="W204" s="73" t="s">
        <v>75</v>
      </c>
      <c r="X204" s="73" t="s">
        <v>65</v>
      </c>
      <c r="Y204" s="73" t="s">
        <v>62</v>
      </c>
      <c r="Z204" s="73" t="s">
        <v>63</v>
      </c>
      <c r="AA204" s="73" t="s">
        <v>64</v>
      </c>
    </row>
    <row r="205" spans="1:28" ht="21.75" customHeight="1" thickBot="1" x14ac:dyDescent="0.45">
      <c r="A205" s="142"/>
      <c r="B205" s="145" t="s">
        <v>0</v>
      </c>
      <c r="C205" s="140"/>
      <c r="D205" s="90"/>
      <c r="E205" s="152"/>
      <c r="F205" s="153"/>
      <c r="G205" s="154"/>
      <c r="H205" s="7">
        <f t="shared" si="21"/>
        <v>0</v>
      </c>
      <c r="I205" s="173">
        <f t="shared" si="22"/>
        <v>0</v>
      </c>
      <c r="J205" s="159"/>
      <c r="K205" s="657"/>
      <c r="L205" s="51">
        <f t="shared" si="23"/>
        <v>0</v>
      </c>
      <c r="M205" s="48">
        <f t="shared" si="18"/>
        <v>0</v>
      </c>
      <c r="N205" s="184"/>
      <c r="O205" s="185"/>
      <c r="P205" s="63"/>
      <c r="Q205" s="56"/>
      <c r="R205" s="45">
        <f>ROUNDUP(R204,1)</f>
        <v>0</v>
      </c>
      <c r="S205" s="58">
        <f>ROUNDUP(S204,1)</f>
        <v>0</v>
      </c>
      <c r="U205" s="47" t="s">
        <v>70</v>
      </c>
      <c r="V205" s="60" t="e">
        <f>SUMIFS($M204:$M213,$E204:$E213,1)/$B206</f>
        <v>#DIV/0!</v>
      </c>
      <c r="W205" s="60" t="e">
        <f>SUMIFS($M204:$M213,$E204:$E213,2)/$B206</f>
        <v>#DIV/0!</v>
      </c>
      <c r="X205" s="60" t="e">
        <f>SUMIFS($M204:$M213,$E204:$E213,3)/$B206</f>
        <v>#DIV/0!</v>
      </c>
      <c r="Y205" s="60" t="e">
        <f>SUMIFS($M204:$M213,$E204:$E213,4)/$B206</f>
        <v>#DIV/0!</v>
      </c>
      <c r="Z205" s="60" t="e">
        <f>SUMIFS($M204:$M213,$E204:$E213,5)/$B206</f>
        <v>#DIV/0!</v>
      </c>
      <c r="AA205" s="60" t="e">
        <f>SUMIFS($M204:$M213,$E204:$E213,6)/$B206</f>
        <v>#DIV/0!</v>
      </c>
      <c r="AB205" s="53" t="e">
        <f>SUM(X205:AA205)</f>
        <v>#DIV/0!</v>
      </c>
    </row>
    <row r="206" spans="1:28" ht="21.75" customHeight="1" thickBot="1" x14ac:dyDescent="0.45">
      <c r="A206" s="142"/>
      <c r="B206" s="98"/>
      <c r="C206" s="140"/>
      <c r="D206" s="91"/>
      <c r="E206" s="152"/>
      <c r="F206" s="153"/>
      <c r="G206" s="154"/>
      <c r="H206" s="7">
        <f t="shared" si="21"/>
        <v>0</v>
      </c>
      <c r="I206" s="173">
        <f t="shared" si="22"/>
        <v>0</v>
      </c>
      <c r="J206" s="160"/>
      <c r="K206" s="657"/>
      <c r="L206" s="51">
        <f t="shared" si="23"/>
        <v>0</v>
      </c>
      <c r="M206" s="48">
        <f t="shared" ref="M206:M269" si="29">H206*J206</f>
        <v>0</v>
      </c>
      <c r="N206" s="184"/>
      <c r="O206" s="185"/>
      <c r="P206" s="63"/>
      <c r="Q206" s="59"/>
      <c r="R206" s="45">
        <f>ROUND(R204,0)</f>
        <v>0</v>
      </c>
      <c r="W206" s="47" t="s">
        <v>76</v>
      </c>
      <c r="X206" s="73" t="e">
        <f>X205/9</f>
        <v>#DIV/0!</v>
      </c>
      <c r="Y206" s="73" t="e">
        <f>Y205/6</f>
        <v>#DIV/0!</v>
      </c>
      <c r="Z206" s="73" t="e">
        <f>Z205/4</f>
        <v>#DIV/0!</v>
      </c>
      <c r="AA206" s="73" t="e">
        <f>AA205/2.5</f>
        <v>#DIV/0!</v>
      </c>
      <c r="AB206" s="20" t="e">
        <f>SUM(X206:AA206)</f>
        <v>#DIV/0!</v>
      </c>
    </row>
    <row r="207" spans="1:28" ht="21.75" customHeight="1" thickBot="1" x14ac:dyDescent="0.45">
      <c r="A207" s="142"/>
      <c r="B207" s="721" t="s">
        <v>59</v>
      </c>
      <c r="C207" s="97"/>
      <c r="D207" s="99" t="s">
        <v>60</v>
      </c>
      <c r="E207" s="152"/>
      <c r="F207" s="153"/>
      <c r="G207" s="154"/>
      <c r="H207" s="7">
        <f t="shared" si="21"/>
        <v>0</v>
      </c>
      <c r="I207" s="173">
        <f t="shared" si="22"/>
        <v>0</v>
      </c>
      <c r="J207" s="160"/>
      <c r="K207" s="657"/>
      <c r="L207" s="51">
        <f t="shared" si="23"/>
        <v>0</v>
      </c>
      <c r="M207" s="48">
        <f t="shared" si="29"/>
        <v>0</v>
      </c>
      <c r="N207" s="184"/>
      <c r="O207" s="185"/>
      <c r="P207" s="63"/>
      <c r="Q207" s="56"/>
    </row>
    <row r="208" spans="1:28" ht="21.75" customHeight="1" thickBot="1" x14ac:dyDescent="0.45">
      <c r="A208" s="141" t="str">
        <f>C204</f>
        <v>Ｔ</v>
      </c>
      <c r="B208" s="722"/>
      <c r="C208" s="97"/>
      <c r="D208" s="99" t="s">
        <v>61</v>
      </c>
      <c r="E208" s="152"/>
      <c r="F208" s="153"/>
      <c r="G208" s="154"/>
      <c r="H208" s="7">
        <f t="shared" si="21"/>
        <v>0</v>
      </c>
      <c r="I208" s="173">
        <f t="shared" si="22"/>
        <v>0</v>
      </c>
      <c r="J208" s="160"/>
      <c r="K208" s="657"/>
      <c r="L208" s="51">
        <f t="shared" si="23"/>
        <v>0</v>
      </c>
      <c r="M208" s="48">
        <f t="shared" si="29"/>
        <v>0</v>
      </c>
      <c r="N208" s="170" t="str">
        <f>IF($C208=$Z$4,R208,R204)</f>
        <v>０</v>
      </c>
      <c r="O208" s="171" t="str">
        <f>IF($C208=$Z$4,S208,S204)</f>
        <v>0</v>
      </c>
      <c r="P208" s="146">
        <f>IF($C208=$Z$4,R210,R206)</f>
        <v>0</v>
      </c>
      <c r="Q208" s="56"/>
      <c r="R208" s="54">
        <f>SUM(V208:AA208)</f>
        <v>0</v>
      </c>
      <c r="S208" s="54">
        <f>AB208</f>
        <v>0</v>
      </c>
      <c r="U208" s="47" t="s">
        <v>71</v>
      </c>
      <c r="V208" s="60">
        <f>SUMIFS($J204:$J213,$E204:$E213,1)*0.9</f>
        <v>0</v>
      </c>
      <c r="W208" s="60">
        <f>SUMIFS($J204:$J213,$E204:$E213,2)*0.9</f>
        <v>0</v>
      </c>
      <c r="X208" s="60">
        <f>SUMIFS($J204:$J213,$E204:$E213,3)*0.9</f>
        <v>0</v>
      </c>
      <c r="Y208" s="60">
        <f>SUMIFS($J204:$J213,$E204:$E213,4)*0.9</f>
        <v>0</v>
      </c>
      <c r="Z208" s="60">
        <f>SUMIFS($J204:$J213,$E204:$E213,5)*0.9</f>
        <v>0</v>
      </c>
      <c r="AA208" s="60">
        <f>SUMIFS($J204:$J213,$E204:$E213,6)*0.9</f>
        <v>0</v>
      </c>
      <c r="AB208" s="53">
        <f>SUM(X208:AA208)</f>
        <v>0</v>
      </c>
    </row>
    <row r="209" spans="1:28" ht="21.75" customHeight="1" thickBot="1" x14ac:dyDescent="0.45">
      <c r="A209" s="142"/>
      <c r="B209" s="722"/>
      <c r="C209" s="97"/>
      <c r="D209" s="99" t="s">
        <v>36</v>
      </c>
      <c r="E209" s="152"/>
      <c r="F209" s="153"/>
      <c r="G209" s="154"/>
      <c r="H209" s="7">
        <f t="shared" si="21"/>
        <v>0</v>
      </c>
      <c r="I209" s="173">
        <f t="shared" si="22"/>
        <v>0</v>
      </c>
      <c r="J209" s="160"/>
      <c r="K209" s="657"/>
      <c r="L209" s="51">
        <f t="shared" si="23"/>
        <v>0</v>
      </c>
      <c r="M209" s="48">
        <f t="shared" si="29"/>
        <v>0</v>
      </c>
      <c r="N209" s="184"/>
      <c r="O209" s="185"/>
      <c r="P209" s="146"/>
      <c r="Q209" s="59"/>
      <c r="R209" s="235">
        <f>ROUNDUP(R208,1)</f>
        <v>0</v>
      </c>
      <c r="S209" s="58">
        <f>ROUNDUP(S208,1)</f>
        <v>0</v>
      </c>
      <c r="U209" s="47" t="s">
        <v>76</v>
      </c>
      <c r="X209" s="73">
        <f>X208/9</f>
        <v>0</v>
      </c>
      <c r="Y209" s="73">
        <f>Y208/6</f>
        <v>0</v>
      </c>
      <c r="Z209" s="73">
        <f>Z208/4</f>
        <v>0</v>
      </c>
      <c r="AA209" s="73">
        <f>AA208/2.5</f>
        <v>0</v>
      </c>
      <c r="AB209" s="20">
        <f>SUM(X209:AA209)</f>
        <v>0</v>
      </c>
    </row>
    <row r="210" spans="1:28" ht="21.75" customHeight="1" thickBot="1" x14ac:dyDescent="0.45">
      <c r="A210" s="142"/>
      <c r="B210" s="722"/>
      <c r="C210" s="97"/>
      <c r="D210" s="99" t="s">
        <v>35</v>
      </c>
      <c r="E210" s="152"/>
      <c r="F210" s="153"/>
      <c r="G210" s="154"/>
      <c r="H210" s="7">
        <f t="shared" si="21"/>
        <v>0</v>
      </c>
      <c r="I210" s="173">
        <f t="shared" si="22"/>
        <v>0</v>
      </c>
      <c r="J210" s="160"/>
      <c r="K210" s="657"/>
      <c r="L210" s="51">
        <f t="shared" si="23"/>
        <v>0</v>
      </c>
      <c r="M210" s="48">
        <f t="shared" si="29"/>
        <v>0</v>
      </c>
      <c r="N210" s="184"/>
      <c r="O210" s="185"/>
      <c r="P210" s="63"/>
      <c r="Q210" s="59"/>
      <c r="R210" s="54">
        <f>ROUND(R208,0)</f>
        <v>0</v>
      </c>
    </row>
    <row r="211" spans="1:28" ht="21.75" customHeight="1" thickBot="1" x14ac:dyDescent="0.45">
      <c r="A211" s="142"/>
      <c r="B211" s="723"/>
      <c r="C211" s="97"/>
      <c r="D211" s="99" t="s">
        <v>80</v>
      </c>
      <c r="E211" s="152"/>
      <c r="F211" s="153"/>
      <c r="G211" s="154"/>
      <c r="H211" s="175">
        <f t="shared" si="21"/>
        <v>0</v>
      </c>
      <c r="I211" s="173">
        <f t="shared" si="22"/>
        <v>0</v>
      </c>
      <c r="J211" s="160"/>
      <c r="K211" s="657"/>
      <c r="L211" s="51">
        <f t="shared" si="23"/>
        <v>0</v>
      </c>
      <c r="M211" s="48">
        <f t="shared" si="29"/>
        <v>0</v>
      </c>
      <c r="N211" s="184"/>
      <c r="O211" s="185"/>
      <c r="P211" s="63"/>
      <c r="Q211" s="59"/>
    </row>
    <row r="212" spans="1:28" ht="21.75" customHeight="1" thickBot="1" x14ac:dyDescent="0.45">
      <c r="A212" s="142"/>
      <c r="B212" s="92"/>
      <c r="C212" s="93"/>
      <c r="D212" s="91"/>
      <c r="E212" s="152"/>
      <c r="F212" s="153"/>
      <c r="G212" s="154"/>
      <c r="H212" s="7">
        <f t="shared" si="21"/>
        <v>0</v>
      </c>
      <c r="I212" s="173">
        <f t="shared" si="22"/>
        <v>0</v>
      </c>
      <c r="J212" s="160"/>
      <c r="K212" s="657"/>
      <c r="L212" s="51">
        <f t="shared" si="23"/>
        <v>0</v>
      </c>
      <c r="M212" s="48">
        <f t="shared" si="29"/>
        <v>0</v>
      </c>
      <c r="N212" s="184"/>
      <c r="O212" s="185"/>
      <c r="P212" s="63"/>
      <c r="Q212" s="59"/>
      <c r="R212" s="45" t="str">
        <f>IF(C207=$Z$4,D207,IF(C208=$Z$4,D208,IF(C209=$Z$4,D209,IF(C210=$Z$4,D210,IF(C211=$Z$4,D211,"")))))</f>
        <v/>
      </c>
    </row>
    <row r="213" spans="1:28" ht="21.75" customHeight="1" thickBot="1" x14ac:dyDescent="0.45">
      <c r="A213" s="143"/>
      <c r="B213" s="94"/>
      <c r="C213" s="95"/>
      <c r="D213" s="96"/>
      <c r="E213" s="155"/>
      <c r="F213" s="156"/>
      <c r="G213" s="157"/>
      <c r="H213" s="8">
        <f t="shared" si="21"/>
        <v>0</v>
      </c>
      <c r="I213" s="174">
        <f t="shared" si="22"/>
        <v>0</v>
      </c>
      <c r="J213" s="161"/>
      <c r="K213" s="658"/>
      <c r="L213" s="52">
        <f t="shared" si="23"/>
        <v>0</v>
      </c>
      <c r="M213" s="49">
        <f t="shared" si="29"/>
        <v>0</v>
      </c>
      <c r="N213" s="186"/>
      <c r="O213" s="187"/>
      <c r="P213" s="64"/>
      <c r="Q213" s="44"/>
      <c r="R213" s="61" t="s">
        <v>73</v>
      </c>
      <c r="S213" s="61" t="s">
        <v>72</v>
      </c>
      <c r="X213" s="46" t="s">
        <v>69</v>
      </c>
    </row>
    <row r="214" spans="1:28" ht="21.75" customHeight="1" thickBot="1" x14ac:dyDescent="0.45">
      <c r="A214" s="233"/>
      <c r="B214" s="144"/>
      <c r="C214" s="148" t="s">
        <v>99</v>
      </c>
      <c r="D214" s="149"/>
      <c r="E214" s="150"/>
      <c r="F214" s="151"/>
      <c r="G214" s="151"/>
      <c r="H214" s="69">
        <f t="shared" si="21"/>
        <v>0</v>
      </c>
      <c r="I214" s="172">
        <f t="shared" si="22"/>
        <v>0</v>
      </c>
      <c r="J214" s="158"/>
      <c r="K214" s="656">
        <f t="shared" ref="K214" si="30">SUM(J214:J223)</f>
        <v>0</v>
      </c>
      <c r="L214" s="50">
        <f t="shared" si="23"/>
        <v>0</v>
      </c>
      <c r="M214" s="11">
        <f t="shared" si="29"/>
        <v>0</v>
      </c>
      <c r="N214" s="182"/>
      <c r="O214" s="183"/>
      <c r="P214" s="62"/>
      <c r="Q214" s="55"/>
      <c r="R214" s="87" t="str">
        <f>IFERROR(SUM('【記入例】9-１(ＧＨ)その２'!L214:L223)/B216,"０")</f>
        <v>０</v>
      </c>
      <c r="S214" s="87" t="str">
        <f>IFERROR(AB215,"0")</f>
        <v>0</v>
      </c>
      <c r="V214" s="73" t="s">
        <v>74</v>
      </c>
      <c r="W214" s="73" t="s">
        <v>75</v>
      </c>
      <c r="X214" s="73" t="s">
        <v>65</v>
      </c>
      <c r="Y214" s="73" t="s">
        <v>62</v>
      </c>
      <c r="Z214" s="73" t="s">
        <v>63</v>
      </c>
      <c r="AA214" s="73" t="s">
        <v>64</v>
      </c>
    </row>
    <row r="215" spans="1:28" ht="21.75" customHeight="1" thickBot="1" x14ac:dyDescent="0.45">
      <c r="A215" s="142"/>
      <c r="B215" s="145" t="s">
        <v>0</v>
      </c>
      <c r="C215" s="140"/>
      <c r="D215" s="90"/>
      <c r="E215" s="152"/>
      <c r="F215" s="153"/>
      <c r="G215" s="154"/>
      <c r="H215" s="7">
        <f t="shared" si="21"/>
        <v>0</v>
      </c>
      <c r="I215" s="173">
        <f t="shared" si="22"/>
        <v>0</v>
      </c>
      <c r="J215" s="159"/>
      <c r="K215" s="657"/>
      <c r="L215" s="51">
        <f t="shared" si="23"/>
        <v>0</v>
      </c>
      <c r="M215" s="48">
        <f t="shared" si="29"/>
        <v>0</v>
      </c>
      <c r="N215" s="184"/>
      <c r="O215" s="185"/>
      <c r="P215" s="63"/>
      <c r="Q215" s="56"/>
      <c r="R215" s="45">
        <f>ROUNDUP(R214,1)</f>
        <v>0</v>
      </c>
      <c r="S215" s="58">
        <f>ROUNDUP(S214,1)</f>
        <v>0</v>
      </c>
      <c r="U215" s="47" t="s">
        <v>70</v>
      </c>
      <c r="V215" s="60" t="e">
        <f>SUMIFS($M214:$M223,$E214:$E223,1)/$B216</f>
        <v>#DIV/0!</v>
      </c>
      <c r="W215" s="60" t="e">
        <f>SUMIFS($M214:$M223,$E214:$E223,2)/$B216</f>
        <v>#DIV/0!</v>
      </c>
      <c r="X215" s="60" t="e">
        <f>SUMIFS($M214:$M223,$E214:$E223,3)/$B216</f>
        <v>#DIV/0!</v>
      </c>
      <c r="Y215" s="60" t="e">
        <f>SUMIFS($M214:$M223,$E214:$E223,4)/$B216</f>
        <v>#DIV/0!</v>
      </c>
      <c r="Z215" s="60" t="e">
        <f>SUMIFS($M214:$M223,$E214:$E223,5)/$B216</f>
        <v>#DIV/0!</v>
      </c>
      <c r="AA215" s="60" t="e">
        <f>SUMIFS($M214:$M223,$E214:$E223,6)/$B216</f>
        <v>#DIV/0!</v>
      </c>
      <c r="AB215" s="53" t="e">
        <f>SUM(X215:AA215)</f>
        <v>#DIV/0!</v>
      </c>
    </row>
    <row r="216" spans="1:28" ht="21.75" customHeight="1" thickBot="1" x14ac:dyDescent="0.45">
      <c r="A216" s="142"/>
      <c r="B216" s="98"/>
      <c r="C216" s="140"/>
      <c r="D216" s="91"/>
      <c r="E216" s="152"/>
      <c r="F216" s="153"/>
      <c r="G216" s="154"/>
      <c r="H216" s="7">
        <f t="shared" si="21"/>
        <v>0</v>
      </c>
      <c r="I216" s="173">
        <f t="shared" si="22"/>
        <v>0</v>
      </c>
      <c r="J216" s="160"/>
      <c r="K216" s="657"/>
      <c r="L216" s="51">
        <f t="shared" si="23"/>
        <v>0</v>
      </c>
      <c r="M216" s="48">
        <f t="shared" si="29"/>
        <v>0</v>
      </c>
      <c r="N216" s="184"/>
      <c r="O216" s="185"/>
      <c r="P216" s="63"/>
      <c r="Q216" s="59"/>
      <c r="R216" s="45">
        <f>ROUND(R214,0)</f>
        <v>0</v>
      </c>
      <c r="W216" s="47" t="s">
        <v>76</v>
      </c>
      <c r="X216" s="73" t="e">
        <f>X215/9</f>
        <v>#DIV/0!</v>
      </c>
      <c r="Y216" s="73" t="e">
        <f>Y215/6</f>
        <v>#DIV/0!</v>
      </c>
      <c r="Z216" s="73" t="e">
        <f>Z215/4</f>
        <v>#DIV/0!</v>
      </c>
      <c r="AA216" s="73" t="e">
        <f>AA215/2.5</f>
        <v>#DIV/0!</v>
      </c>
      <c r="AB216" s="20" t="e">
        <f>SUM(X216:AA216)</f>
        <v>#DIV/0!</v>
      </c>
    </row>
    <row r="217" spans="1:28" ht="21.75" customHeight="1" thickBot="1" x14ac:dyDescent="0.45">
      <c r="A217" s="142"/>
      <c r="B217" s="721" t="s">
        <v>59</v>
      </c>
      <c r="C217" s="97"/>
      <c r="D217" s="99" t="s">
        <v>60</v>
      </c>
      <c r="E217" s="152"/>
      <c r="F217" s="153"/>
      <c r="G217" s="154"/>
      <c r="H217" s="7">
        <f t="shared" si="21"/>
        <v>0</v>
      </c>
      <c r="I217" s="173">
        <f t="shared" si="22"/>
        <v>0</v>
      </c>
      <c r="J217" s="160"/>
      <c r="K217" s="657"/>
      <c r="L217" s="51">
        <f t="shared" si="23"/>
        <v>0</v>
      </c>
      <c r="M217" s="48">
        <f t="shared" si="29"/>
        <v>0</v>
      </c>
      <c r="N217" s="184"/>
      <c r="O217" s="185"/>
      <c r="P217" s="63"/>
      <c r="Q217" s="56"/>
    </row>
    <row r="218" spans="1:28" ht="21.75" customHeight="1" thickBot="1" x14ac:dyDescent="0.45">
      <c r="A218" s="141" t="str">
        <f>C214</f>
        <v>Ｕ</v>
      </c>
      <c r="B218" s="722"/>
      <c r="C218" s="97"/>
      <c r="D218" s="99" t="s">
        <v>61</v>
      </c>
      <c r="E218" s="152"/>
      <c r="F218" s="153"/>
      <c r="G218" s="154"/>
      <c r="H218" s="7">
        <f t="shared" si="21"/>
        <v>0</v>
      </c>
      <c r="I218" s="173">
        <f t="shared" si="22"/>
        <v>0</v>
      </c>
      <c r="J218" s="160"/>
      <c r="K218" s="657"/>
      <c r="L218" s="51">
        <f t="shared" si="23"/>
        <v>0</v>
      </c>
      <c r="M218" s="48">
        <f t="shared" si="29"/>
        <v>0</v>
      </c>
      <c r="N218" s="170" t="str">
        <f>IF($C218=$Z$4,R218,R214)</f>
        <v>０</v>
      </c>
      <c r="O218" s="171" t="str">
        <f>IF($C218=$Z$4,S218,S214)</f>
        <v>0</v>
      </c>
      <c r="P218" s="146">
        <f>IF($C218=$Z$4,R220,R216)</f>
        <v>0</v>
      </c>
      <c r="Q218" s="56"/>
      <c r="R218" s="54">
        <f>SUM(V218:AA218)</f>
        <v>0</v>
      </c>
      <c r="S218" s="54">
        <f>AB218</f>
        <v>0</v>
      </c>
      <c r="U218" s="47" t="s">
        <v>71</v>
      </c>
      <c r="V218" s="60">
        <f>SUMIFS($J214:$J223,$E214:$E223,1)*0.9</f>
        <v>0</v>
      </c>
      <c r="W218" s="60">
        <f>SUMIFS($J214:$J223,$E214:$E223,2)*0.9</f>
        <v>0</v>
      </c>
      <c r="X218" s="60">
        <f>SUMIFS($J214:$J223,$E214:$E223,3)*0.9</f>
        <v>0</v>
      </c>
      <c r="Y218" s="60">
        <f>SUMIFS($J214:$J223,$E214:$E223,4)*0.9</f>
        <v>0</v>
      </c>
      <c r="Z218" s="60">
        <f>SUMIFS($J214:$J223,$E214:$E223,5)*0.9</f>
        <v>0</v>
      </c>
      <c r="AA218" s="60">
        <f>SUMIFS($J214:$J223,$E214:$E223,6)*0.9</f>
        <v>0</v>
      </c>
      <c r="AB218" s="53">
        <f>SUM(X218:AA218)</f>
        <v>0</v>
      </c>
    </row>
    <row r="219" spans="1:28" ht="21.75" customHeight="1" thickBot="1" x14ac:dyDescent="0.45">
      <c r="A219" s="142"/>
      <c r="B219" s="722"/>
      <c r="C219" s="97"/>
      <c r="D219" s="99" t="s">
        <v>36</v>
      </c>
      <c r="E219" s="152"/>
      <c r="F219" s="153"/>
      <c r="G219" s="154"/>
      <c r="H219" s="7">
        <f t="shared" si="21"/>
        <v>0</v>
      </c>
      <c r="I219" s="173">
        <f t="shared" si="22"/>
        <v>0</v>
      </c>
      <c r="J219" s="160"/>
      <c r="K219" s="657"/>
      <c r="L219" s="51">
        <f t="shared" si="23"/>
        <v>0</v>
      </c>
      <c r="M219" s="48">
        <f t="shared" si="29"/>
        <v>0</v>
      </c>
      <c r="N219" s="184"/>
      <c r="O219" s="185"/>
      <c r="P219" s="146"/>
      <c r="Q219" s="59"/>
      <c r="R219" s="235">
        <f>ROUNDUP(R218,1)</f>
        <v>0</v>
      </c>
      <c r="S219" s="58">
        <f>ROUNDUP(S218,1)</f>
        <v>0</v>
      </c>
      <c r="U219" s="47" t="s">
        <v>76</v>
      </c>
      <c r="X219" s="73">
        <f>X218/9</f>
        <v>0</v>
      </c>
      <c r="Y219" s="73">
        <f>Y218/6</f>
        <v>0</v>
      </c>
      <c r="Z219" s="73">
        <f>Z218/4</f>
        <v>0</v>
      </c>
      <c r="AA219" s="73">
        <f>AA218/2.5</f>
        <v>0</v>
      </c>
      <c r="AB219" s="20">
        <f>SUM(X219:AA219)</f>
        <v>0</v>
      </c>
    </row>
    <row r="220" spans="1:28" ht="21.75" customHeight="1" thickBot="1" x14ac:dyDescent="0.45">
      <c r="A220" s="142"/>
      <c r="B220" s="722"/>
      <c r="C220" s="97"/>
      <c r="D220" s="99" t="s">
        <v>35</v>
      </c>
      <c r="E220" s="152"/>
      <c r="F220" s="153"/>
      <c r="G220" s="154"/>
      <c r="H220" s="7">
        <f t="shared" si="21"/>
        <v>0</v>
      </c>
      <c r="I220" s="173">
        <f t="shared" si="22"/>
        <v>0</v>
      </c>
      <c r="J220" s="160"/>
      <c r="K220" s="657"/>
      <c r="L220" s="51">
        <f t="shared" si="23"/>
        <v>0</v>
      </c>
      <c r="M220" s="48">
        <f t="shared" si="29"/>
        <v>0</v>
      </c>
      <c r="N220" s="184"/>
      <c r="O220" s="185"/>
      <c r="P220" s="63"/>
      <c r="Q220" s="59"/>
      <c r="R220" s="54">
        <f>ROUND(R218,0)</f>
        <v>0</v>
      </c>
    </row>
    <row r="221" spans="1:28" ht="21.75" customHeight="1" thickBot="1" x14ac:dyDescent="0.45">
      <c r="A221" s="142"/>
      <c r="B221" s="723"/>
      <c r="C221" s="97"/>
      <c r="D221" s="99" t="s">
        <v>80</v>
      </c>
      <c r="E221" s="152"/>
      <c r="F221" s="153"/>
      <c r="G221" s="154"/>
      <c r="H221" s="175">
        <f t="shared" si="21"/>
        <v>0</v>
      </c>
      <c r="I221" s="173">
        <f t="shared" si="22"/>
        <v>0</v>
      </c>
      <c r="J221" s="160"/>
      <c r="K221" s="657"/>
      <c r="L221" s="51">
        <f t="shared" si="23"/>
        <v>0</v>
      </c>
      <c r="M221" s="48">
        <f t="shared" si="29"/>
        <v>0</v>
      </c>
      <c r="N221" s="184"/>
      <c r="O221" s="185"/>
      <c r="P221" s="63"/>
      <c r="Q221" s="59"/>
    </row>
    <row r="222" spans="1:28" ht="21.75" customHeight="1" thickBot="1" x14ac:dyDescent="0.45">
      <c r="A222" s="142"/>
      <c r="B222" s="92"/>
      <c r="C222" s="93"/>
      <c r="D222" s="91"/>
      <c r="E222" s="152"/>
      <c r="F222" s="153"/>
      <c r="G222" s="154"/>
      <c r="H222" s="7">
        <f t="shared" ref="H222:H285" si="31">IF(F222=$Z$5,I222,G222)</f>
        <v>0</v>
      </c>
      <c r="I222" s="173">
        <f t="shared" ref="I222:I285" si="32">G222/2</f>
        <v>0</v>
      </c>
      <c r="J222" s="160"/>
      <c r="K222" s="657"/>
      <c r="L222" s="51">
        <f t="shared" ref="L222:L285" si="33">G222*J222</f>
        <v>0</v>
      </c>
      <c r="M222" s="48">
        <f t="shared" si="29"/>
        <v>0</v>
      </c>
      <c r="N222" s="184"/>
      <c r="O222" s="185"/>
      <c r="P222" s="63"/>
      <c r="Q222" s="59"/>
      <c r="R222" s="45" t="str">
        <f>IF(C217=$Z$4,D217,IF(C218=$Z$4,D218,IF(C219=$Z$4,D219,IF(C220=$Z$4,D220,IF(C221=$Z$4,D221,"")))))</f>
        <v/>
      </c>
    </row>
    <row r="223" spans="1:28" ht="21.75" customHeight="1" thickBot="1" x14ac:dyDescent="0.45">
      <c r="A223" s="143"/>
      <c r="B223" s="94"/>
      <c r="C223" s="95"/>
      <c r="D223" s="96"/>
      <c r="E223" s="155"/>
      <c r="F223" s="156"/>
      <c r="G223" s="157"/>
      <c r="H223" s="8">
        <f t="shared" si="31"/>
        <v>0</v>
      </c>
      <c r="I223" s="174">
        <f t="shared" si="32"/>
        <v>0</v>
      </c>
      <c r="J223" s="161"/>
      <c r="K223" s="658"/>
      <c r="L223" s="52">
        <f t="shared" si="33"/>
        <v>0</v>
      </c>
      <c r="M223" s="49">
        <f t="shared" si="29"/>
        <v>0</v>
      </c>
      <c r="N223" s="186"/>
      <c r="O223" s="187"/>
      <c r="P223" s="64"/>
      <c r="Q223" s="44"/>
      <c r="R223" s="61" t="s">
        <v>73</v>
      </c>
      <c r="S223" s="61" t="s">
        <v>72</v>
      </c>
      <c r="X223" s="46" t="s">
        <v>69</v>
      </c>
    </row>
    <row r="224" spans="1:28" ht="21.75" customHeight="1" thickBot="1" x14ac:dyDescent="0.45">
      <c r="A224" s="233"/>
      <c r="B224" s="144"/>
      <c r="C224" s="148" t="s">
        <v>100</v>
      </c>
      <c r="D224" s="149"/>
      <c r="E224" s="150"/>
      <c r="F224" s="151"/>
      <c r="G224" s="151"/>
      <c r="H224" s="69">
        <f t="shared" si="31"/>
        <v>0</v>
      </c>
      <c r="I224" s="172">
        <f t="shared" si="32"/>
        <v>0</v>
      </c>
      <c r="J224" s="158"/>
      <c r="L224" s="50">
        <f t="shared" si="33"/>
        <v>0</v>
      </c>
      <c r="M224" s="11">
        <f t="shared" si="29"/>
        <v>0</v>
      </c>
      <c r="N224" s="182"/>
      <c r="O224" s="183"/>
      <c r="P224" s="62"/>
      <c r="Q224" s="55"/>
      <c r="R224" s="87" t="str">
        <f>IFERROR(SUM('【記入例】9-１(ＧＨ)その２'!L224:L233)/B226,"０")</f>
        <v>０</v>
      </c>
      <c r="S224" s="87" t="str">
        <f>IFERROR(AB225,"0")</f>
        <v>0</v>
      </c>
      <c r="V224" s="73" t="s">
        <v>74</v>
      </c>
      <c r="W224" s="73" t="s">
        <v>75</v>
      </c>
      <c r="X224" s="73" t="s">
        <v>65</v>
      </c>
      <c r="Y224" s="73" t="s">
        <v>62</v>
      </c>
      <c r="Z224" s="73" t="s">
        <v>63</v>
      </c>
      <c r="AA224" s="73" t="s">
        <v>64</v>
      </c>
    </row>
    <row r="225" spans="1:28" ht="21.75" customHeight="1" thickBot="1" x14ac:dyDescent="0.45">
      <c r="A225" s="142"/>
      <c r="B225" s="145" t="s">
        <v>0</v>
      </c>
      <c r="C225" s="140"/>
      <c r="D225" s="90"/>
      <c r="E225" s="152"/>
      <c r="F225" s="153"/>
      <c r="G225" s="154"/>
      <c r="H225" s="7">
        <f t="shared" si="31"/>
        <v>0</v>
      </c>
      <c r="I225" s="173">
        <f t="shared" si="32"/>
        <v>0</v>
      </c>
      <c r="J225" s="159"/>
      <c r="L225" s="51">
        <f t="shared" si="33"/>
        <v>0</v>
      </c>
      <c r="M225" s="48">
        <f t="shared" si="29"/>
        <v>0</v>
      </c>
      <c r="N225" s="184"/>
      <c r="O225" s="185"/>
      <c r="P225" s="63"/>
      <c r="Q225" s="56"/>
      <c r="R225" s="45">
        <f>ROUNDUP(R224,1)</f>
        <v>0</v>
      </c>
      <c r="S225" s="58">
        <f>ROUNDUP(S224,1)</f>
        <v>0</v>
      </c>
      <c r="U225" s="47" t="s">
        <v>70</v>
      </c>
      <c r="V225" s="60" t="e">
        <f>SUMIFS($M224:$M233,$E224:$E233,1)/$B226</f>
        <v>#DIV/0!</v>
      </c>
      <c r="W225" s="60" t="e">
        <f>SUMIFS($M224:$M233,$E224:$E233,2)/$B226</f>
        <v>#DIV/0!</v>
      </c>
      <c r="X225" s="60" t="e">
        <f>SUMIFS($M224:$M233,$E224:$E233,3)/$B226</f>
        <v>#DIV/0!</v>
      </c>
      <c r="Y225" s="60" t="e">
        <f>SUMIFS($M224:$M233,$E224:$E233,4)/$B226</f>
        <v>#DIV/0!</v>
      </c>
      <c r="Z225" s="60" t="e">
        <f>SUMIFS($M224:$M233,$E224:$E233,5)/$B226</f>
        <v>#DIV/0!</v>
      </c>
      <c r="AA225" s="60" t="e">
        <f>SUMIFS($M224:$M233,$E224:$E233,6)/$B226</f>
        <v>#DIV/0!</v>
      </c>
      <c r="AB225" s="53" t="e">
        <f>SUM(X225:AA225)</f>
        <v>#DIV/0!</v>
      </c>
    </row>
    <row r="226" spans="1:28" ht="21.75" customHeight="1" thickBot="1" x14ac:dyDescent="0.45">
      <c r="A226" s="142"/>
      <c r="B226" s="98"/>
      <c r="C226" s="140"/>
      <c r="D226" s="91"/>
      <c r="E226" s="152"/>
      <c r="F226" s="153"/>
      <c r="G226" s="154"/>
      <c r="H226" s="7">
        <f t="shared" si="31"/>
        <v>0</v>
      </c>
      <c r="I226" s="173">
        <f t="shared" si="32"/>
        <v>0</v>
      </c>
      <c r="J226" s="160"/>
      <c r="L226" s="51">
        <f t="shared" si="33"/>
        <v>0</v>
      </c>
      <c r="M226" s="48">
        <f t="shared" si="29"/>
        <v>0</v>
      </c>
      <c r="N226" s="184"/>
      <c r="O226" s="185"/>
      <c r="P226" s="63"/>
      <c r="Q226" s="59"/>
      <c r="R226" s="45">
        <f>ROUND(R224,0)</f>
        <v>0</v>
      </c>
      <c r="W226" s="47" t="s">
        <v>76</v>
      </c>
      <c r="X226" s="73" t="e">
        <f>X225/9</f>
        <v>#DIV/0!</v>
      </c>
      <c r="Y226" s="73" t="e">
        <f>Y225/6</f>
        <v>#DIV/0!</v>
      </c>
      <c r="Z226" s="73" t="e">
        <f>Z225/4</f>
        <v>#DIV/0!</v>
      </c>
      <c r="AA226" s="73" t="e">
        <f>AA225/2.5</f>
        <v>#DIV/0!</v>
      </c>
      <c r="AB226" s="20" t="e">
        <f>SUM(X226:AA226)</f>
        <v>#DIV/0!</v>
      </c>
    </row>
    <row r="227" spans="1:28" ht="21.75" customHeight="1" thickBot="1" x14ac:dyDescent="0.45">
      <c r="A227" s="142"/>
      <c r="B227" s="721" t="s">
        <v>59</v>
      </c>
      <c r="C227" s="97"/>
      <c r="D227" s="99" t="s">
        <v>60</v>
      </c>
      <c r="E227" s="152"/>
      <c r="F227" s="153"/>
      <c r="G227" s="154"/>
      <c r="H227" s="7">
        <f t="shared" si="31"/>
        <v>0</v>
      </c>
      <c r="I227" s="173">
        <f t="shared" si="32"/>
        <v>0</v>
      </c>
      <c r="J227" s="160"/>
      <c r="L227" s="51">
        <f t="shared" si="33"/>
        <v>0</v>
      </c>
      <c r="M227" s="48">
        <f t="shared" si="29"/>
        <v>0</v>
      </c>
      <c r="N227" s="184"/>
      <c r="O227" s="185"/>
      <c r="P227" s="63"/>
      <c r="Q227" s="56"/>
    </row>
    <row r="228" spans="1:28" ht="21.75" customHeight="1" thickBot="1" x14ac:dyDescent="0.45">
      <c r="A228" s="141" t="str">
        <f>C224</f>
        <v>Ｖ</v>
      </c>
      <c r="B228" s="722"/>
      <c r="C228" s="97"/>
      <c r="D228" s="99" t="s">
        <v>61</v>
      </c>
      <c r="E228" s="152"/>
      <c r="F228" s="153"/>
      <c r="G228" s="154"/>
      <c r="H228" s="7">
        <f t="shared" si="31"/>
        <v>0</v>
      </c>
      <c r="I228" s="173">
        <f t="shared" si="32"/>
        <v>0</v>
      </c>
      <c r="J228" s="160"/>
      <c r="L228" s="51">
        <f t="shared" si="33"/>
        <v>0</v>
      </c>
      <c r="M228" s="48">
        <f t="shared" si="29"/>
        <v>0</v>
      </c>
      <c r="N228" s="170" t="str">
        <f>IF($C228=$Z$4,R228,R224)</f>
        <v>０</v>
      </c>
      <c r="O228" s="171" t="str">
        <f>IF($C228=$Z$4,S228,S224)</f>
        <v>0</v>
      </c>
      <c r="P228" s="146">
        <f>IF($C228=$Z$4,R230,R226)</f>
        <v>0</v>
      </c>
      <c r="Q228" s="56"/>
      <c r="R228" s="54">
        <f>SUM(V228:AA228)</f>
        <v>0</v>
      </c>
      <c r="S228" s="54">
        <f>AB228</f>
        <v>0</v>
      </c>
      <c r="U228" s="47" t="s">
        <v>71</v>
      </c>
      <c r="V228" s="60">
        <f>SUMIFS($J224:$J233,$E224:$E233,1)*0.9</f>
        <v>0</v>
      </c>
      <c r="W228" s="60">
        <f>SUMIFS($J224:$J233,$E224:$E233,2)*0.9</f>
        <v>0</v>
      </c>
      <c r="X228" s="60">
        <f>SUMIFS($J224:$J233,$E224:$E233,3)*0.9</f>
        <v>0</v>
      </c>
      <c r="Y228" s="60">
        <f>SUMIFS($J224:$J233,$E224:$E233,4)*0.9</f>
        <v>0</v>
      </c>
      <c r="Z228" s="60">
        <f>SUMIFS($J224:$J233,$E224:$E233,5)*0.9</f>
        <v>0</v>
      </c>
      <c r="AA228" s="60">
        <f>SUMIFS($J224:$J233,$E224:$E233,6)*0.9</f>
        <v>0</v>
      </c>
      <c r="AB228" s="53">
        <f>SUM(X228:AA228)</f>
        <v>0</v>
      </c>
    </row>
    <row r="229" spans="1:28" ht="21.75" customHeight="1" thickBot="1" x14ac:dyDescent="0.45">
      <c r="A229" s="142"/>
      <c r="B229" s="722"/>
      <c r="C229" s="97"/>
      <c r="D229" s="99" t="s">
        <v>36</v>
      </c>
      <c r="E229" s="152"/>
      <c r="F229" s="153"/>
      <c r="G229" s="154"/>
      <c r="H229" s="7">
        <f t="shared" si="31"/>
        <v>0</v>
      </c>
      <c r="I229" s="173">
        <f t="shared" si="32"/>
        <v>0</v>
      </c>
      <c r="J229" s="160"/>
      <c r="L229" s="51">
        <f t="shared" si="33"/>
        <v>0</v>
      </c>
      <c r="M229" s="48">
        <f t="shared" si="29"/>
        <v>0</v>
      </c>
      <c r="N229" s="184"/>
      <c r="O229" s="185"/>
      <c r="P229" s="146"/>
      <c r="Q229" s="59"/>
      <c r="R229" s="235">
        <f>ROUNDUP(R228,1)</f>
        <v>0</v>
      </c>
      <c r="S229" s="58">
        <f>ROUNDUP(S228,1)</f>
        <v>0</v>
      </c>
      <c r="U229" s="47" t="s">
        <v>76</v>
      </c>
      <c r="X229" s="73">
        <f>X228/9</f>
        <v>0</v>
      </c>
      <c r="Y229" s="73">
        <f>Y228/6</f>
        <v>0</v>
      </c>
      <c r="Z229" s="73">
        <f>Z228/4</f>
        <v>0</v>
      </c>
      <c r="AA229" s="73">
        <f>AA228/2.5</f>
        <v>0</v>
      </c>
      <c r="AB229" s="20">
        <f>SUM(X229:AA229)</f>
        <v>0</v>
      </c>
    </row>
    <row r="230" spans="1:28" ht="21.75" customHeight="1" thickBot="1" x14ac:dyDescent="0.45">
      <c r="A230" s="142"/>
      <c r="B230" s="722"/>
      <c r="C230" s="97"/>
      <c r="D230" s="99" t="s">
        <v>35</v>
      </c>
      <c r="E230" s="152"/>
      <c r="F230" s="153"/>
      <c r="G230" s="154"/>
      <c r="H230" s="7">
        <f t="shared" si="31"/>
        <v>0</v>
      </c>
      <c r="I230" s="173">
        <f t="shared" si="32"/>
        <v>0</v>
      </c>
      <c r="J230" s="160"/>
      <c r="L230" s="51">
        <f t="shared" si="33"/>
        <v>0</v>
      </c>
      <c r="M230" s="48">
        <f t="shared" si="29"/>
        <v>0</v>
      </c>
      <c r="N230" s="184"/>
      <c r="O230" s="185"/>
      <c r="P230" s="63"/>
      <c r="Q230" s="59"/>
      <c r="R230" s="54">
        <f>ROUND(R228,0)</f>
        <v>0</v>
      </c>
    </row>
    <row r="231" spans="1:28" ht="21.75" customHeight="1" thickBot="1" x14ac:dyDescent="0.45">
      <c r="A231" s="142"/>
      <c r="B231" s="723"/>
      <c r="C231" s="97"/>
      <c r="D231" s="99" t="s">
        <v>80</v>
      </c>
      <c r="E231" s="152"/>
      <c r="F231" s="153"/>
      <c r="G231" s="154"/>
      <c r="H231" s="175">
        <f t="shared" si="31"/>
        <v>0</v>
      </c>
      <c r="I231" s="173">
        <f t="shared" si="32"/>
        <v>0</v>
      </c>
      <c r="J231" s="160"/>
      <c r="L231" s="51">
        <f t="shared" si="33"/>
        <v>0</v>
      </c>
      <c r="M231" s="48">
        <f t="shared" si="29"/>
        <v>0</v>
      </c>
      <c r="N231" s="184"/>
      <c r="O231" s="185"/>
      <c r="P231" s="63"/>
      <c r="Q231" s="59"/>
    </row>
    <row r="232" spans="1:28" ht="21.75" customHeight="1" thickBot="1" x14ac:dyDescent="0.45">
      <c r="A232" s="142"/>
      <c r="B232" s="92"/>
      <c r="C232" s="93"/>
      <c r="D232" s="91"/>
      <c r="E232" s="152"/>
      <c r="F232" s="153"/>
      <c r="G232" s="154"/>
      <c r="H232" s="7">
        <f t="shared" si="31"/>
        <v>0</v>
      </c>
      <c r="I232" s="173">
        <f t="shared" si="32"/>
        <v>0</v>
      </c>
      <c r="J232" s="160"/>
      <c r="L232" s="51">
        <f t="shared" si="33"/>
        <v>0</v>
      </c>
      <c r="M232" s="48">
        <f t="shared" si="29"/>
        <v>0</v>
      </c>
      <c r="N232" s="184"/>
      <c r="O232" s="185"/>
      <c r="P232" s="63"/>
      <c r="Q232" s="59"/>
      <c r="R232" s="45" t="str">
        <f>IF(C227=$Z$4,D227,IF(C228=$Z$4,D228,IF(C229=$Z$4,D229,IF(C230=$Z$4,D230,IF(C231=$Z$4,D231,"")))))</f>
        <v/>
      </c>
    </row>
    <row r="233" spans="1:28" ht="21.75" customHeight="1" thickBot="1" x14ac:dyDescent="0.45">
      <c r="A233" s="143"/>
      <c r="B233" s="94"/>
      <c r="C233" s="95"/>
      <c r="D233" s="96"/>
      <c r="E233" s="155"/>
      <c r="F233" s="156"/>
      <c r="G233" s="157"/>
      <c r="H233" s="8">
        <f t="shared" si="31"/>
        <v>0</v>
      </c>
      <c r="I233" s="174">
        <f t="shared" si="32"/>
        <v>0</v>
      </c>
      <c r="J233" s="161"/>
      <c r="L233" s="52">
        <f t="shared" si="33"/>
        <v>0</v>
      </c>
      <c r="M233" s="49">
        <f t="shared" si="29"/>
        <v>0</v>
      </c>
      <c r="N233" s="186"/>
      <c r="O233" s="187"/>
      <c r="P233" s="64"/>
      <c r="Q233" s="44"/>
      <c r="R233" s="61" t="s">
        <v>73</v>
      </c>
      <c r="S233" s="61" t="s">
        <v>72</v>
      </c>
      <c r="X233" s="46" t="s">
        <v>69</v>
      </c>
    </row>
    <row r="234" spans="1:28" ht="21.75" customHeight="1" thickBot="1" x14ac:dyDescent="0.45">
      <c r="A234" s="233"/>
      <c r="B234" s="144"/>
      <c r="C234" s="148" t="s">
        <v>101</v>
      </c>
      <c r="D234" s="149"/>
      <c r="E234" s="150"/>
      <c r="F234" s="151"/>
      <c r="G234" s="151"/>
      <c r="H234" s="69">
        <f t="shared" si="31"/>
        <v>0</v>
      </c>
      <c r="I234" s="172">
        <f t="shared" si="32"/>
        <v>0</v>
      </c>
      <c r="J234" s="158"/>
      <c r="L234" s="50">
        <f t="shared" si="33"/>
        <v>0</v>
      </c>
      <c r="M234" s="11">
        <f t="shared" si="29"/>
        <v>0</v>
      </c>
      <c r="N234" s="182"/>
      <c r="O234" s="183"/>
      <c r="P234" s="62"/>
      <c r="Q234" s="55"/>
      <c r="R234" s="87" t="str">
        <f>IFERROR(SUM('【記入例】9-１(ＧＨ)その２'!L234:L243)/B236,"０")</f>
        <v>０</v>
      </c>
      <c r="S234" s="87" t="str">
        <f>IFERROR(AB235,"0")</f>
        <v>0</v>
      </c>
      <c r="V234" s="73" t="s">
        <v>74</v>
      </c>
      <c r="W234" s="73" t="s">
        <v>75</v>
      </c>
      <c r="X234" s="73" t="s">
        <v>65</v>
      </c>
      <c r="Y234" s="73" t="s">
        <v>62</v>
      </c>
      <c r="Z234" s="73" t="s">
        <v>63</v>
      </c>
      <c r="AA234" s="73" t="s">
        <v>64</v>
      </c>
    </row>
    <row r="235" spans="1:28" ht="21.75" customHeight="1" thickBot="1" x14ac:dyDescent="0.45">
      <c r="A235" s="142"/>
      <c r="B235" s="145" t="s">
        <v>0</v>
      </c>
      <c r="C235" s="140"/>
      <c r="D235" s="90"/>
      <c r="E235" s="152"/>
      <c r="F235" s="153"/>
      <c r="G235" s="154"/>
      <c r="H235" s="7">
        <f t="shared" si="31"/>
        <v>0</v>
      </c>
      <c r="I235" s="173">
        <f t="shared" si="32"/>
        <v>0</v>
      </c>
      <c r="J235" s="159"/>
      <c r="L235" s="51">
        <f t="shared" si="33"/>
        <v>0</v>
      </c>
      <c r="M235" s="48">
        <f t="shared" si="29"/>
        <v>0</v>
      </c>
      <c r="N235" s="184"/>
      <c r="O235" s="185"/>
      <c r="P235" s="63"/>
      <c r="Q235" s="56"/>
      <c r="R235" s="45">
        <f>ROUNDUP(R234,1)</f>
        <v>0</v>
      </c>
      <c r="S235" s="58">
        <f>ROUNDUP(S234,1)</f>
        <v>0</v>
      </c>
      <c r="U235" s="47" t="s">
        <v>70</v>
      </c>
      <c r="V235" s="60" t="e">
        <f>SUMIFS($M234:$M243,$E234:$E243,1)/$B236</f>
        <v>#DIV/0!</v>
      </c>
      <c r="W235" s="60" t="e">
        <f>SUMIFS($M234:$M243,$E234:$E243,2)/$B236</f>
        <v>#DIV/0!</v>
      </c>
      <c r="X235" s="60" t="e">
        <f>SUMIFS($M234:$M243,$E234:$E243,3)/$B236</f>
        <v>#DIV/0!</v>
      </c>
      <c r="Y235" s="60" t="e">
        <f>SUMIFS($M234:$M243,$E234:$E243,4)/$B236</f>
        <v>#DIV/0!</v>
      </c>
      <c r="Z235" s="60" t="e">
        <f>SUMIFS($M234:$M243,$E234:$E243,5)/$B236</f>
        <v>#DIV/0!</v>
      </c>
      <c r="AA235" s="60" t="e">
        <f>SUMIFS($M234:$M243,$E234:$E243,6)/$B236</f>
        <v>#DIV/0!</v>
      </c>
      <c r="AB235" s="53" t="e">
        <f>SUM(X235:AA235)</f>
        <v>#DIV/0!</v>
      </c>
    </row>
    <row r="236" spans="1:28" ht="21.75" customHeight="1" thickBot="1" x14ac:dyDescent="0.45">
      <c r="A236" s="142"/>
      <c r="B236" s="98"/>
      <c r="C236" s="140"/>
      <c r="D236" s="91"/>
      <c r="E236" s="152"/>
      <c r="F236" s="153"/>
      <c r="G236" s="154"/>
      <c r="H236" s="7">
        <f t="shared" si="31"/>
        <v>0</v>
      </c>
      <c r="I236" s="173">
        <f t="shared" si="32"/>
        <v>0</v>
      </c>
      <c r="J236" s="160"/>
      <c r="L236" s="51">
        <f t="shared" si="33"/>
        <v>0</v>
      </c>
      <c r="M236" s="48">
        <f t="shared" si="29"/>
        <v>0</v>
      </c>
      <c r="N236" s="184"/>
      <c r="O236" s="185"/>
      <c r="P236" s="63"/>
      <c r="Q236" s="59"/>
      <c r="R236" s="45">
        <f>ROUND(R234,0)</f>
        <v>0</v>
      </c>
      <c r="W236" s="47" t="s">
        <v>76</v>
      </c>
      <c r="X236" s="73" t="e">
        <f>X235/9</f>
        <v>#DIV/0!</v>
      </c>
      <c r="Y236" s="73" t="e">
        <f>Y235/6</f>
        <v>#DIV/0!</v>
      </c>
      <c r="Z236" s="73" t="e">
        <f>Z235/4</f>
        <v>#DIV/0!</v>
      </c>
      <c r="AA236" s="73" t="e">
        <f>AA235/2.5</f>
        <v>#DIV/0!</v>
      </c>
      <c r="AB236" s="20" t="e">
        <f>SUM(X236:AA236)</f>
        <v>#DIV/0!</v>
      </c>
    </row>
    <row r="237" spans="1:28" ht="21.75" customHeight="1" thickBot="1" x14ac:dyDescent="0.45">
      <c r="A237" s="142"/>
      <c r="B237" s="721" t="s">
        <v>59</v>
      </c>
      <c r="C237" s="97"/>
      <c r="D237" s="99" t="s">
        <v>60</v>
      </c>
      <c r="E237" s="152"/>
      <c r="F237" s="153"/>
      <c r="G237" s="154"/>
      <c r="H237" s="7">
        <f t="shared" si="31"/>
        <v>0</v>
      </c>
      <c r="I237" s="173">
        <f t="shared" si="32"/>
        <v>0</v>
      </c>
      <c r="J237" s="160"/>
      <c r="L237" s="51">
        <f t="shared" si="33"/>
        <v>0</v>
      </c>
      <c r="M237" s="48">
        <f t="shared" si="29"/>
        <v>0</v>
      </c>
      <c r="N237" s="184"/>
      <c r="O237" s="185"/>
      <c r="P237" s="63"/>
      <c r="Q237" s="56"/>
    </row>
    <row r="238" spans="1:28" ht="21.75" customHeight="1" thickBot="1" x14ac:dyDescent="0.45">
      <c r="A238" s="141" t="str">
        <f>C234</f>
        <v>Ｗ</v>
      </c>
      <c r="B238" s="722"/>
      <c r="C238" s="97"/>
      <c r="D238" s="99" t="s">
        <v>61</v>
      </c>
      <c r="E238" s="152"/>
      <c r="F238" s="153"/>
      <c r="G238" s="154"/>
      <c r="H238" s="7">
        <f t="shared" si="31"/>
        <v>0</v>
      </c>
      <c r="I238" s="173">
        <f t="shared" si="32"/>
        <v>0</v>
      </c>
      <c r="J238" s="160"/>
      <c r="L238" s="51">
        <f t="shared" si="33"/>
        <v>0</v>
      </c>
      <c r="M238" s="48">
        <f t="shared" si="29"/>
        <v>0</v>
      </c>
      <c r="N238" s="170" t="str">
        <f>IF($C238=$Z$4,R238,R234)</f>
        <v>０</v>
      </c>
      <c r="O238" s="171" t="str">
        <f>IF($C238=$Z$4,S238,S234)</f>
        <v>0</v>
      </c>
      <c r="P238" s="146">
        <f>IF($C238=$Z$4,R240,R236)</f>
        <v>0</v>
      </c>
      <c r="Q238" s="56"/>
      <c r="R238" s="54">
        <f>SUM(V238:AA238)</f>
        <v>0</v>
      </c>
      <c r="S238" s="54">
        <f>AB238</f>
        <v>0</v>
      </c>
      <c r="U238" s="47" t="s">
        <v>71</v>
      </c>
      <c r="V238" s="60">
        <f>SUMIFS($J234:$J243,$E234:$E243,1)*0.9</f>
        <v>0</v>
      </c>
      <c r="W238" s="60">
        <f>SUMIFS($J234:$J243,$E234:$E243,2)*0.9</f>
        <v>0</v>
      </c>
      <c r="X238" s="60">
        <f>SUMIFS($J234:$J243,$E234:$E243,3)*0.9</f>
        <v>0</v>
      </c>
      <c r="Y238" s="60">
        <f>SUMIFS($J234:$J243,$E234:$E243,4)*0.9</f>
        <v>0</v>
      </c>
      <c r="Z238" s="60">
        <f>SUMIFS($J234:$J243,$E234:$E243,5)*0.9</f>
        <v>0</v>
      </c>
      <c r="AA238" s="60">
        <f>SUMIFS($J234:$J243,$E234:$E243,6)*0.9</f>
        <v>0</v>
      </c>
      <c r="AB238" s="53">
        <f>SUM(X238:AA238)</f>
        <v>0</v>
      </c>
    </row>
    <row r="239" spans="1:28" ht="21.75" customHeight="1" thickBot="1" x14ac:dyDescent="0.45">
      <c r="A239" s="142"/>
      <c r="B239" s="722"/>
      <c r="C239" s="97"/>
      <c r="D239" s="99" t="s">
        <v>36</v>
      </c>
      <c r="E239" s="152"/>
      <c r="F239" s="153"/>
      <c r="G239" s="154"/>
      <c r="H239" s="7">
        <f t="shared" si="31"/>
        <v>0</v>
      </c>
      <c r="I239" s="173">
        <f t="shared" si="32"/>
        <v>0</v>
      </c>
      <c r="J239" s="160"/>
      <c r="L239" s="51">
        <f t="shared" si="33"/>
        <v>0</v>
      </c>
      <c r="M239" s="48">
        <f t="shared" si="29"/>
        <v>0</v>
      </c>
      <c r="N239" s="184"/>
      <c r="O239" s="185"/>
      <c r="P239" s="146"/>
      <c r="Q239" s="59"/>
      <c r="R239" s="235">
        <f>ROUNDUP(R238,1)</f>
        <v>0</v>
      </c>
      <c r="S239" s="58">
        <f>ROUNDUP(S238,1)</f>
        <v>0</v>
      </c>
      <c r="U239" s="47" t="s">
        <v>76</v>
      </c>
      <c r="X239" s="73">
        <f>X238/9</f>
        <v>0</v>
      </c>
      <c r="Y239" s="73">
        <f>Y238/6</f>
        <v>0</v>
      </c>
      <c r="Z239" s="73">
        <f>Z238/4</f>
        <v>0</v>
      </c>
      <c r="AA239" s="73">
        <f>AA238/2.5</f>
        <v>0</v>
      </c>
      <c r="AB239" s="20">
        <f>SUM(X239:AA239)</f>
        <v>0</v>
      </c>
    </row>
    <row r="240" spans="1:28" ht="21.75" customHeight="1" thickBot="1" x14ac:dyDescent="0.45">
      <c r="A240" s="142"/>
      <c r="B240" s="722"/>
      <c r="C240" s="97"/>
      <c r="D240" s="99" t="s">
        <v>35</v>
      </c>
      <c r="E240" s="152"/>
      <c r="F240" s="153"/>
      <c r="G240" s="154"/>
      <c r="H240" s="7">
        <f t="shared" si="31"/>
        <v>0</v>
      </c>
      <c r="I240" s="173">
        <f t="shared" si="32"/>
        <v>0</v>
      </c>
      <c r="J240" s="160"/>
      <c r="L240" s="51">
        <f t="shared" si="33"/>
        <v>0</v>
      </c>
      <c r="M240" s="48">
        <f t="shared" si="29"/>
        <v>0</v>
      </c>
      <c r="N240" s="184"/>
      <c r="O240" s="185"/>
      <c r="P240" s="63"/>
      <c r="Q240" s="59"/>
      <c r="R240" s="54">
        <f>ROUND(R238,0)</f>
        <v>0</v>
      </c>
    </row>
    <row r="241" spans="1:28" ht="21.75" customHeight="1" thickBot="1" x14ac:dyDescent="0.45">
      <c r="A241" s="142"/>
      <c r="B241" s="723"/>
      <c r="C241" s="97"/>
      <c r="D241" s="99" t="s">
        <v>80</v>
      </c>
      <c r="E241" s="152"/>
      <c r="F241" s="153"/>
      <c r="G241" s="154"/>
      <c r="H241" s="175">
        <f t="shared" si="31"/>
        <v>0</v>
      </c>
      <c r="I241" s="173">
        <f t="shared" si="32"/>
        <v>0</v>
      </c>
      <c r="J241" s="160"/>
      <c r="L241" s="51">
        <f t="shared" si="33"/>
        <v>0</v>
      </c>
      <c r="M241" s="48">
        <f t="shared" si="29"/>
        <v>0</v>
      </c>
      <c r="N241" s="184"/>
      <c r="O241" s="185"/>
      <c r="P241" s="63"/>
      <c r="Q241" s="59"/>
    </row>
    <row r="242" spans="1:28" ht="21.75" customHeight="1" thickBot="1" x14ac:dyDescent="0.45">
      <c r="A242" s="142"/>
      <c r="B242" s="92"/>
      <c r="C242" s="93"/>
      <c r="D242" s="91"/>
      <c r="E242" s="152"/>
      <c r="F242" s="153"/>
      <c r="G242" s="154"/>
      <c r="H242" s="7">
        <f t="shared" si="31"/>
        <v>0</v>
      </c>
      <c r="I242" s="173">
        <f t="shared" si="32"/>
        <v>0</v>
      </c>
      <c r="J242" s="160"/>
      <c r="L242" s="51">
        <f t="shared" si="33"/>
        <v>0</v>
      </c>
      <c r="M242" s="48">
        <f t="shared" si="29"/>
        <v>0</v>
      </c>
      <c r="N242" s="184"/>
      <c r="O242" s="185"/>
      <c r="P242" s="63"/>
      <c r="Q242" s="59"/>
      <c r="R242" s="45" t="str">
        <f>IF(C237=$Z$4,D237,IF(C238=$Z$4,D238,IF(C239=$Z$4,D239,IF(C240=$Z$4,D240,IF(C241=$Z$4,D241,"")))))</f>
        <v/>
      </c>
    </row>
    <row r="243" spans="1:28" ht="21.75" customHeight="1" thickBot="1" x14ac:dyDescent="0.45">
      <c r="A243" s="143"/>
      <c r="B243" s="94"/>
      <c r="C243" s="95"/>
      <c r="D243" s="96"/>
      <c r="E243" s="155"/>
      <c r="F243" s="156"/>
      <c r="G243" s="157"/>
      <c r="H243" s="8">
        <f t="shared" si="31"/>
        <v>0</v>
      </c>
      <c r="I243" s="174">
        <f t="shared" si="32"/>
        <v>0</v>
      </c>
      <c r="J243" s="161"/>
      <c r="L243" s="52">
        <f t="shared" si="33"/>
        <v>0</v>
      </c>
      <c r="M243" s="49">
        <f t="shared" si="29"/>
        <v>0</v>
      </c>
      <c r="N243" s="186"/>
      <c r="O243" s="187"/>
      <c r="P243" s="64"/>
      <c r="Q243" s="44"/>
      <c r="R243" s="61" t="s">
        <v>73</v>
      </c>
      <c r="S243" s="61" t="s">
        <v>72</v>
      </c>
      <c r="X243" s="46" t="s">
        <v>69</v>
      </c>
    </row>
    <row r="244" spans="1:28" ht="21.75" customHeight="1" thickBot="1" x14ac:dyDescent="0.45">
      <c r="A244" s="233"/>
      <c r="B244" s="144"/>
      <c r="C244" s="148" t="s">
        <v>102</v>
      </c>
      <c r="D244" s="149"/>
      <c r="E244" s="150"/>
      <c r="F244" s="151"/>
      <c r="G244" s="151"/>
      <c r="H244" s="69">
        <f t="shared" si="31"/>
        <v>0</v>
      </c>
      <c r="I244" s="172">
        <f t="shared" si="32"/>
        <v>0</v>
      </c>
      <c r="J244" s="158"/>
      <c r="L244" s="50">
        <f t="shared" si="33"/>
        <v>0</v>
      </c>
      <c r="M244" s="11">
        <f t="shared" si="29"/>
        <v>0</v>
      </c>
      <c r="N244" s="182"/>
      <c r="O244" s="183"/>
      <c r="P244" s="62"/>
      <c r="Q244" s="55"/>
      <c r="R244" s="87" t="str">
        <f>IFERROR(SUM('【記入例】9-１(ＧＨ)その２'!L244:L253)/B246,"０")</f>
        <v>０</v>
      </c>
      <c r="S244" s="87" t="str">
        <f>IFERROR(AB245,"0")</f>
        <v>0</v>
      </c>
      <c r="V244" s="73" t="s">
        <v>74</v>
      </c>
      <c r="W244" s="73" t="s">
        <v>75</v>
      </c>
      <c r="X244" s="73" t="s">
        <v>65</v>
      </c>
      <c r="Y244" s="73" t="s">
        <v>62</v>
      </c>
      <c r="Z244" s="73" t="s">
        <v>63</v>
      </c>
      <c r="AA244" s="73" t="s">
        <v>64</v>
      </c>
    </row>
    <row r="245" spans="1:28" ht="21.75" customHeight="1" thickBot="1" x14ac:dyDescent="0.45">
      <c r="A245" s="142"/>
      <c r="B245" s="145" t="s">
        <v>0</v>
      </c>
      <c r="C245" s="140"/>
      <c r="D245" s="90"/>
      <c r="E245" s="152"/>
      <c r="F245" s="153"/>
      <c r="G245" s="154"/>
      <c r="H245" s="7">
        <f t="shared" si="31"/>
        <v>0</v>
      </c>
      <c r="I245" s="173">
        <f t="shared" si="32"/>
        <v>0</v>
      </c>
      <c r="J245" s="159"/>
      <c r="L245" s="51">
        <f t="shared" si="33"/>
        <v>0</v>
      </c>
      <c r="M245" s="48">
        <f t="shared" si="29"/>
        <v>0</v>
      </c>
      <c r="N245" s="184"/>
      <c r="O245" s="185"/>
      <c r="P245" s="63"/>
      <c r="Q245" s="56"/>
      <c r="R245" s="45">
        <f>ROUNDUP(R244,1)</f>
        <v>0</v>
      </c>
      <c r="S245" s="58">
        <f>ROUNDUP(S244,1)</f>
        <v>0</v>
      </c>
      <c r="U245" s="47" t="s">
        <v>70</v>
      </c>
      <c r="V245" s="60" t="e">
        <f>SUMIFS($M244:$M253,$E244:$E253,1)/$B246</f>
        <v>#DIV/0!</v>
      </c>
      <c r="W245" s="60" t="e">
        <f>SUMIFS($M244:$M253,$E244:$E253,2)/$B246</f>
        <v>#DIV/0!</v>
      </c>
      <c r="X245" s="60" t="e">
        <f>SUMIFS($M244:$M253,$E244:$E253,3)/$B246</f>
        <v>#DIV/0!</v>
      </c>
      <c r="Y245" s="60" t="e">
        <f>SUMIFS($M244:$M253,$E244:$E253,4)/$B246</f>
        <v>#DIV/0!</v>
      </c>
      <c r="Z245" s="60" t="e">
        <f>SUMIFS($M244:$M253,$E244:$E253,5)/$B246</f>
        <v>#DIV/0!</v>
      </c>
      <c r="AA245" s="60" t="e">
        <f>SUMIFS($M244:$M253,$E244:$E253,6)/$B246</f>
        <v>#DIV/0!</v>
      </c>
      <c r="AB245" s="53" t="e">
        <f>SUM(X245:AA245)</f>
        <v>#DIV/0!</v>
      </c>
    </row>
    <row r="246" spans="1:28" ht="21.75" customHeight="1" thickBot="1" x14ac:dyDescent="0.45">
      <c r="A246" s="142"/>
      <c r="B246" s="98"/>
      <c r="C246" s="140"/>
      <c r="D246" s="91"/>
      <c r="E246" s="152"/>
      <c r="F246" s="153"/>
      <c r="G246" s="154"/>
      <c r="H246" s="7">
        <f t="shared" si="31"/>
        <v>0</v>
      </c>
      <c r="I246" s="173">
        <f t="shared" si="32"/>
        <v>0</v>
      </c>
      <c r="J246" s="160"/>
      <c r="L246" s="51">
        <f t="shared" si="33"/>
        <v>0</v>
      </c>
      <c r="M246" s="48">
        <f t="shared" si="29"/>
        <v>0</v>
      </c>
      <c r="N246" s="184"/>
      <c r="O246" s="185"/>
      <c r="P246" s="63"/>
      <c r="Q246" s="59"/>
      <c r="R246" s="45">
        <f>ROUND(R244,0)</f>
        <v>0</v>
      </c>
      <c r="W246" s="47" t="s">
        <v>76</v>
      </c>
      <c r="X246" s="73" t="e">
        <f>X245/9</f>
        <v>#DIV/0!</v>
      </c>
      <c r="Y246" s="73" t="e">
        <f>Y245/6</f>
        <v>#DIV/0!</v>
      </c>
      <c r="Z246" s="73" t="e">
        <f>Z245/4</f>
        <v>#DIV/0!</v>
      </c>
      <c r="AA246" s="73" t="e">
        <f>AA245/2.5</f>
        <v>#DIV/0!</v>
      </c>
      <c r="AB246" s="20" t="e">
        <f>SUM(X246:AA246)</f>
        <v>#DIV/0!</v>
      </c>
    </row>
    <row r="247" spans="1:28" ht="21.75" customHeight="1" thickBot="1" x14ac:dyDescent="0.45">
      <c r="A247" s="142"/>
      <c r="B247" s="721" t="s">
        <v>59</v>
      </c>
      <c r="C247" s="97"/>
      <c r="D247" s="99" t="s">
        <v>60</v>
      </c>
      <c r="E247" s="152"/>
      <c r="F247" s="153"/>
      <c r="G247" s="154"/>
      <c r="H247" s="7">
        <f t="shared" si="31"/>
        <v>0</v>
      </c>
      <c r="I247" s="173">
        <f t="shared" si="32"/>
        <v>0</v>
      </c>
      <c r="J247" s="160"/>
      <c r="L247" s="51">
        <f t="shared" si="33"/>
        <v>0</v>
      </c>
      <c r="M247" s="48">
        <f t="shared" si="29"/>
        <v>0</v>
      </c>
      <c r="N247" s="184"/>
      <c r="O247" s="185"/>
      <c r="P247" s="63"/>
      <c r="Q247" s="56"/>
    </row>
    <row r="248" spans="1:28" ht="21.75" customHeight="1" thickBot="1" x14ac:dyDescent="0.45">
      <c r="A248" s="141" t="str">
        <f>C244</f>
        <v>Ｘ</v>
      </c>
      <c r="B248" s="722"/>
      <c r="C248" s="97"/>
      <c r="D248" s="99" t="s">
        <v>61</v>
      </c>
      <c r="E248" s="152"/>
      <c r="F248" s="153"/>
      <c r="G248" s="154"/>
      <c r="H248" s="7">
        <f t="shared" si="31"/>
        <v>0</v>
      </c>
      <c r="I248" s="173">
        <f t="shared" si="32"/>
        <v>0</v>
      </c>
      <c r="J248" s="160"/>
      <c r="L248" s="51">
        <f t="shared" si="33"/>
        <v>0</v>
      </c>
      <c r="M248" s="48">
        <f t="shared" si="29"/>
        <v>0</v>
      </c>
      <c r="N248" s="170" t="str">
        <f>IF($C248=$Z$4,R248,R244)</f>
        <v>０</v>
      </c>
      <c r="O248" s="171" t="str">
        <f>IF($C248=$Z$4,S248,S244)</f>
        <v>0</v>
      </c>
      <c r="P248" s="146">
        <f>IF($C248=$Z$4,R250,R246)</f>
        <v>0</v>
      </c>
      <c r="Q248" s="56"/>
      <c r="R248" s="54">
        <f>SUM(V248:AA248)</f>
        <v>0</v>
      </c>
      <c r="S248" s="54">
        <f>AB248</f>
        <v>0</v>
      </c>
      <c r="U248" s="47" t="s">
        <v>71</v>
      </c>
      <c r="V248" s="60">
        <f>SUMIFS($J244:$J253,$E244:$E253,1)*0.9</f>
        <v>0</v>
      </c>
      <c r="W248" s="60">
        <f>SUMIFS($J244:$J253,$E244:$E253,2)*0.9</f>
        <v>0</v>
      </c>
      <c r="X248" s="60">
        <f>SUMIFS($J244:$J253,$E244:$E253,3)*0.9</f>
        <v>0</v>
      </c>
      <c r="Y248" s="60">
        <f>SUMIFS($J244:$J253,$E244:$E253,4)*0.9</f>
        <v>0</v>
      </c>
      <c r="Z248" s="60">
        <f>SUMIFS($J244:$J253,$E244:$E253,5)*0.9</f>
        <v>0</v>
      </c>
      <c r="AA248" s="60">
        <f>SUMIFS($J244:$J253,$E244:$E253,6)*0.9</f>
        <v>0</v>
      </c>
      <c r="AB248" s="53">
        <f>SUM(X248:AA248)</f>
        <v>0</v>
      </c>
    </row>
    <row r="249" spans="1:28" ht="21.75" customHeight="1" thickBot="1" x14ac:dyDescent="0.45">
      <c r="A249" s="142"/>
      <c r="B249" s="722"/>
      <c r="C249" s="97"/>
      <c r="D249" s="99" t="s">
        <v>36</v>
      </c>
      <c r="E249" s="152"/>
      <c r="F249" s="153"/>
      <c r="G249" s="154"/>
      <c r="H249" s="7">
        <f t="shared" si="31"/>
        <v>0</v>
      </c>
      <c r="I249" s="173">
        <f t="shared" si="32"/>
        <v>0</v>
      </c>
      <c r="J249" s="160"/>
      <c r="L249" s="51">
        <f t="shared" si="33"/>
        <v>0</v>
      </c>
      <c r="M249" s="48">
        <f t="shared" si="29"/>
        <v>0</v>
      </c>
      <c r="N249" s="184"/>
      <c r="O249" s="185"/>
      <c r="P249" s="146"/>
      <c r="Q249" s="59"/>
      <c r="R249" s="235">
        <f>ROUNDUP(R248,1)</f>
        <v>0</v>
      </c>
      <c r="S249" s="58">
        <f>ROUNDUP(S248,1)</f>
        <v>0</v>
      </c>
      <c r="U249" s="47" t="s">
        <v>76</v>
      </c>
      <c r="X249" s="73">
        <f>X248/9</f>
        <v>0</v>
      </c>
      <c r="Y249" s="73">
        <f>Y248/6</f>
        <v>0</v>
      </c>
      <c r="Z249" s="73">
        <f>Z248/4</f>
        <v>0</v>
      </c>
      <c r="AA249" s="73">
        <f>AA248/2.5</f>
        <v>0</v>
      </c>
      <c r="AB249" s="20">
        <f>SUM(X249:AA249)</f>
        <v>0</v>
      </c>
    </row>
    <row r="250" spans="1:28" ht="21.75" customHeight="1" thickBot="1" x14ac:dyDescent="0.45">
      <c r="A250" s="142"/>
      <c r="B250" s="722"/>
      <c r="C250" s="97"/>
      <c r="D250" s="99" t="s">
        <v>35</v>
      </c>
      <c r="E250" s="152"/>
      <c r="F250" s="153"/>
      <c r="G250" s="154"/>
      <c r="H250" s="7">
        <f t="shared" si="31"/>
        <v>0</v>
      </c>
      <c r="I250" s="173">
        <f t="shared" si="32"/>
        <v>0</v>
      </c>
      <c r="J250" s="160"/>
      <c r="L250" s="51">
        <f t="shared" si="33"/>
        <v>0</v>
      </c>
      <c r="M250" s="48">
        <f t="shared" si="29"/>
        <v>0</v>
      </c>
      <c r="N250" s="184"/>
      <c r="O250" s="185"/>
      <c r="P250" s="63"/>
      <c r="Q250" s="59"/>
      <c r="R250" s="54">
        <f>ROUND(R248,0)</f>
        <v>0</v>
      </c>
    </row>
    <row r="251" spans="1:28" ht="21.75" customHeight="1" thickBot="1" x14ac:dyDescent="0.45">
      <c r="A251" s="142"/>
      <c r="B251" s="723"/>
      <c r="C251" s="97"/>
      <c r="D251" s="99" t="s">
        <v>80</v>
      </c>
      <c r="E251" s="152"/>
      <c r="F251" s="153"/>
      <c r="G251" s="154"/>
      <c r="H251" s="175">
        <f t="shared" si="31"/>
        <v>0</v>
      </c>
      <c r="I251" s="173">
        <f t="shared" si="32"/>
        <v>0</v>
      </c>
      <c r="J251" s="160"/>
      <c r="L251" s="51">
        <f t="shared" si="33"/>
        <v>0</v>
      </c>
      <c r="M251" s="48">
        <f t="shared" si="29"/>
        <v>0</v>
      </c>
      <c r="N251" s="184"/>
      <c r="O251" s="185"/>
      <c r="P251" s="63"/>
      <c r="Q251" s="59"/>
    </row>
    <row r="252" spans="1:28" ht="21.75" customHeight="1" thickBot="1" x14ac:dyDescent="0.45">
      <c r="A252" s="142"/>
      <c r="B252" s="92"/>
      <c r="C252" s="93"/>
      <c r="D252" s="91"/>
      <c r="E252" s="152"/>
      <c r="F252" s="153"/>
      <c r="G252" s="154"/>
      <c r="H252" s="7">
        <f t="shared" si="31"/>
        <v>0</v>
      </c>
      <c r="I252" s="173">
        <f t="shared" si="32"/>
        <v>0</v>
      </c>
      <c r="J252" s="160"/>
      <c r="L252" s="51">
        <f t="shared" si="33"/>
        <v>0</v>
      </c>
      <c r="M252" s="48">
        <f t="shared" si="29"/>
        <v>0</v>
      </c>
      <c r="N252" s="184"/>
      <c r="O252" s="185"/>
      <c r="P252" s="63"/>
      <c r="Q252" s="59"/>
      <c r="R252" s="45" t="str">
        <f>IF(C247=$Z$4,D247,IF(C248=$Z$4,D248,IF(C249=$Z$4,D249,IF(C250=$Z$4,D250,IF(C251=$Z$4,D251,"")))))</f>
        <v/>
      </c>
    </row>
    <row r="253" spans="1:28" ht="21.75" customHeight="1" thickBot="1" x14ac:dyDescent="0.45">
      <c r="A253" s="143"/>
      <c r="B253" s="94"/>
      <c r="C253" s="95"/>
      <c r="D253" s="96"/>
      <c r="E253" s="155"/>
      <c r="F253" s="156"/>
      <c r="G253" s="157"/>
      <c r="H253" s="8">
        <f t="shared" si="31"/>
        <v>0</v>
      </c>
      <c r="I253" s="174">
        <f t="shared" si="32"/>
        <v>0</v>
      </c>
      <c r="J253" s="161"/>
      <c r="L253" s="52">
        <f t="shared" si="33"/>
        <v>0</v>
      </c>
      <c r="M253" s="49">
        <f t="shared" si="29"/>
        <v>0</v>
      </c>
      <c r="N253" s="186"/>
      <c r="O253" s="187"/>
      <c r="P253" s="64"/>
      <c r="Q253" s="44"/>
      <c r="R253" s="61" t="s">
        <v>73</v>
      </c>
      <c r="S253" s="61" t="s">
        <v>72</v>
      </c>
      <c r="X253" s="46" t="s">
        <v>69</v>
      </c>
    </row>
    <row r="254" spans="1:28" ht="21.75" customHeight="1" thickBot="1" x14ac:dyDescent="0.45">
      <c r="A254" s="233"/>
      <c r="B254" s="144"/>
      <c r="C254" s="148" t="s">
        <v>103</v>
      </c>
      <c r="D254" s="149"/>
      <c r="E254" s="150"/>
      <c r="F254" s="151"/>
      <c r="G254" s="151"/>
      <c r="H254" s="69">
        <f t="shared" si="31"/>
        <v>0</v>
      </c>
      <c r="I254" s="172">
        <f t="shared" si="32"/>
        <v>0</v>
      </c>
      <c r="J254" s="158"/>
      <c r="L254" s="50">
        <f t="shared" si="33"/>
        <v>0</v>
      </c>
      <c r="M254" s="11">
        <f t="shared" si="29"/>
        <v>0</v>
      </c>
      <c r="N254" s="182"/>
      <c r="O254" s="183"/>
      <c r="P254" s="62"/>
      <c r="Q254" s="55"/>
      <c r="R254" s="87" t="str">
        <f>IFERROR(SUM('【記入例】9-１(ＧＨ)その２'!L254:L263)/B256,"０")</f>
        <v>０</v>
      </c>
      <c r="S254" s="87" t="str">
        <f>IFERROR(AB255,"0")</f>
        <v>0</v>
      </c>
      <c r="V254" s="73" t="s">
        <v>74</v>
      </c>
      <c r="W254" s="73" t="s">
        <v>75</v>
      </c>
      <c r="X254" s="73" t="s">
        <v>65</v>
      </c>
      <c r="Y254" s="73" t="s">
        <v>62</v>
      </c>
      <c r="Z254" s="73" t="s">
        <v>63</v>
      </c>
      <c r="AA254" s="73" t="s">
        <v>64</v>
      </c>
    </row>
    <row r="255" spans="1:28" ht="21.75" customHeight="1" thickBot="1" x14ac:dyDescent="0.45">
      <c r="A255" s="142"/>
      <c r="B255" s="145" t="s">
        <v>0</v>
      </c>
      <c r="C255" s="140"/>
      <c r="D255" s="90"/>
      <c r="E255" s="152"/>
      <c r="F255" s="153"/>
      <c r="G255" s="154"/>
      <c r="H255" s="7">
        <f t="shared" si="31"/>
        <v>0</v>
      </c>
      <c r="I255" s="173">
        <f t="shared" si="32"/>
        <v>0</v>
      </c>
      <c r="J255" s="159"/>
      <c r="L255" s="51">
        <f t="shared" si="33"/>
        <v>0</v>
      </c>
      <c r="M255" s="48">
        <f t="shared" si="29"/>
        <v>0</v>
      </c>
      <c r="N255" s="184"/>
      <c r="O255" s="185"/>
      <c r="P255" s="63"/>
      <c r="Q255" s="56"/>
      <c r="R255" s="45">
        <f>ROUNDUP(R254,1)</f>
        <v>0</v>
      </c>
      <c r="S255" s="58">
        <f>ROUNDUP(S254,1)</f>
        <v>0</v>
      </c>
      <c r="U255" s="47" t="s">
        <v>70</v>
      </c>
      <c r="V255" s="60" t="e">
        <f>SUMIFS($M254:$M263,$E254:$E263,1)/$B256</f>
        <v>#DIV/0!</v>
      </c>
      <c r="W255" s="60" t="e">
        <f>SUMIFS($M254:$M263,$E254:$E263,2)/$B256</f>
        <v>#DIV/0!</v>
      </c>
      <c r="X255" s="60" t="e">
        <f>SUMIFS($M254:$M263,$E254:$E263,3)/$B256</f>
        <v>#DIV/0!</v>
      </c>
      <c r="Y255" s="60" t="e">
        <f>SUMIFS($M254:$M263,$E254:$E263,4)/$B256</f>
        <v>#DIV/0!</v>
      </c>
      <c r="Z255" s="60" t="e">
        <f>SUMIFS($M254:$M263,$E254:$E263,5)/$B256</f>
        <v>#DIV/0!</v>
      </c>
      <c r="AA255" s="60" t="e">
        <f>SUMIFS($M254:$M263,$E254:$E263,6)/$B256</f>
        <v>#DIV/0!</v>
      </c>
      <c r="AB255" s="53" t="e">
        <f>SUM(X255:AA255)</f>
        <v>#DIV/0!</v>
      </c>
    </row>
    <row r="256" spans="1:28" ht="21.75" customHeight="1" thickBot="1" x14ac:dyDescent="0.45">
      <c r="A256" s="142"/>
      <c r="B256" s="98"/>
      <c r="C256" s="140"/>
      <c r="D256" s="91"/>
      <c r="E256" s="152"/>
      <c r="F256" s="153"/>
      <c r="G256" s="154"/>
      <c r="H256" s="7">
        <f t="shared" si="31"/>
        <v>0</v>
      </c>
      <c r="I256" s="173">
        <f t="shared" si="32"/>
        <v>0</v>
      </c>
      <c r="J256" s="160"/>
      <c r="L256" s="51">
        <f t="shared" si="33"/>
        <v>0</v>
      </c>
      <c r="M256" s="48">
        <f t="shared" si="29"/>
        <v>0</v>
      </c>
      <c r="N256" s="184"/>
      <c r="O256" s="185"/>
      <c r="P256" s="63"/>
      <c r="Q256" s="59"/>
      <c r="R256" s="45">
        <f>ROUND(R254,0)</f>
        <v>0</v>
      </c>
      <c r="W256" s="47" t="s">
        <v>76</v>
      </c>
      <c r="X256" s="73" t="e">
        <f>X255/9</f>
        <v>#DIV/0!</v>
      </c>
      <c r="Y256" s="73" t="e">
        <f>Y255/6</f>
        <v>#DIV/0!</v>
      </c>
      <c r="Z256" s="73" t="e">
        <f>Z255/4</f>
        <v>#DIV/0!</v>
      </c>
      <c r="AA256" s="73" t="e">
        <f>AA255/2.5</f>
        <v>#DIV/0!</v>
      </c>
      <c r="AB256" s="20" t="e">
        <f>SUM(X256:AA256)</f>
        <v>#DIV/0!</v>
      </c>
    </row>
    <row r="257" spans="1:28" ht="21.75" customHeight="1" thickBot="1" x14ac:dyDescent="0.45">
      <c r="A257" s="142"/>
      <c r="B257" s="721" t="s">
        <v>59</v>
      </c>
      <c r="C257" s="97"/>
      <c r="D257" s="99" t="s">
        <v>60</v>
      </c>
      <c r="E257" s="152"/>
      <c r="F257" s="153"/>
      <c r="G257" s="154"/>
      <c r="H257" s="7">
        <f t="shared" si="31"/>
        <v>0</v>
      </c>
      <c r="I257" s="173">
        <f t="shared" si="32"/>
        <v>0</v>
      </c>
      <c r="J257" s="160"/>
      <c r="L257" s="51">
        <f t="shared" si="33"/>
        <v>0</v>
      </c>
      <c r="M257" s="48">
        <f t="shared" si="29"/>
        <v>0</v>
      </c>
      <c r="N257" s="184"/>
      <c r="O257" s="185"/>
      <c r="P257" s="63"/>
      <c r="Q257" s="56"/>
    </row>
    <row r="258" spans="1:28" ht="21.75" customHeight="1" thickBot="1" x14ac:dyDescent="0.45">
      <c r="A258" s="141" t="str">
        <f>C254</f>
        <v>Ｙ</v>
      </c>
      <c r="B258" s="722"/>
      <c r="C258" s="97"/>
      <c r="D258" s="99" t="s">
        <v>61</v>
      </c>
      <c r="E258" s="152"/>
      <c r="F258" s="153"/>
      <c r="G258" s="154"/>
      <c r="H258" s="7">
        <f t="shared" si="31"/>
        <v>0</v>
      </c>
      <c r="I258" s="173">
        <f t="shared" si="32"/>
        <v>0</v>
      </c>
      <c r="J258" s="160"/>
      <c r="L258" s="51">
        <f t="shared" si="33"/>
        <v>0</v>
      </c>
      <c r="M258" s="48">
        <f t="shared" si="29"/>
        <v>0</v>
      </c>
      <c r="N258" s="170" t="str">
        <f>IF($C258=$Z$4,R258,R254)</f>
        <v>０</v>
      </c>
      <c r="O258" s="171" t="str">
        <f>IF($C258=$Z$4,S258,S254)</f>
        <v>0</v>
      </c>
      <c r="P258" s="146">
        <f>IF($C258=$Z$4,R260,R256)</f>
        <v>0</v>
      </c>
      <c r="Q258" s="56"/>
      <c r="R258" s="54">
        <f>SUM(V258:AA258)</f>
        <v>0</v>
      </c>
      <c r="S258" s="54">
        <f>AB258</f>
        <v>0</v>
      </c>
      <c r="U258" s="47" t="s">
        <v>71</v>
      </c>
      <c r="V258" s="60">
        <f>SUMIFS($J254:$J263,$E254:$E263,1)*0.9</f>
        <v>0</v>
      </c>
      <c r="W258" s="60">
        <f>SUMIFS($J254:$J263,$E254:$E263,2)*0.9</f>
        <v>0</v>
      </c>
      <c r="X258" s="60">
        <f>SUMIFS($J254:$J263,$E254:$E263,3)*0.9</f>
        <v>0</v>
      </c>
      <c r="Y258" s="60">
        <f>SUMIFS($J254:$J263,$E254:$E263,4)*0.9</f>
        <v>0</v>
      </c>
      <c r="Z258" s="60">
        <f>SUMIFS($J254:$J263,$E254:$E263,5)*0.9</f>
        <v>0</v>
      </c>
      <c r="AA258" s="60">
        <f>SUMIFS($J254:$J263,$E254:$E263,6)*0.9</f>
        <v>0</v>
      </c>
      <c r="AB258" s="53">
        <f>SUM(X258:AA258)</f>
        <v>0</v>
      </c>
    </row>
    <row r="259" spans="1:28" ht="21.75" customHeight="1" thickBot="1" x14ac:dyDescent="0.45">
      <c r="A259" s="142"/>
      <c r="B259" s="722"/>
      <c r="C259" s="97"/>
      <c r="D259" s="99" t="s">
        <v>36</v>
      </c>
      <c r="E259" s="152"/>
      <c r="F259" s="153"/>
      <c r="G259" s="154"/>
      <c r="H259" s="7">
        <f t="shared" si="31"/>
        <v>0</v>
      </c>
      <c r="I259" s="173">
        <f t="shared" si="32"/>
        <v>0</v>
      </c>
      <c r="J259" s="160"/>
      <c r="L259" s="51">
        <f t="shared" si="33"/>
        <v>0</v>
      </c>
      <c r="M259" s="48">
        <f t="shared" si="29"/>
        <v>0</v>
      </c>
      <c r="N259" s="184"/>
      <c r="O259" s="185"/>
      <c r="P259" s="146"/>
      <c r="Q259" s="59"/>
      <c r="R259" s="235">
        <f>ROUNDUP(R258,1)</f>
        <v>0</v>
      </c>
      <c r="S259" s="58">
        <f>ROUNDUP(S258,1)</f>
        <v>0</v>
      </c>
      <c r="U259" s="47" t="s">
        <v>76</v>
      </c>
      <c r="X259" s="73">
        <f>X258/9</f>
        <v>0</v>
      </c>
      <c r="Y259" s="73">
        <f>Y258/6</f>
        <v>0</v>
      </c>
      <c r="Z259" s="73">
        <f>Z258/4</f>
        <v>0</v>
      </c>
      <c r="AA259" s="73">
        <f>AA258/2.5</f>
        <v>0</v>
      </c>
      <c r="AB259" s="20">
        <f>SUM(X259:AA259)</f>
        <v>0</v>
      </c>
    </row>
    <row r="260" spans="1:28" ht="21.75" customHeight="1" thickBot="1" x14ac:dyDescent="0.45">
      <c r="A260" s="142"/>
      <c r="B260" s="722"/>
      <c r="C260" s="97"/>
      <c r="D260" s="99" t="s">
        <v>35</v>
      </c>
      <c r="E260" s="152"/>
      <c r="F260" s="153"/>
      <c r="G260" s="154"/>
      <c r="H260" s="7">
        <f t="shared" si="31"/>
        <v>0</v>
      </c>
      <c r="I260" s="173">
        <f t="shared" si="32"/>
        <v>0</v>
      </c>
      <c r="J260" s="160"/>
      <c r="L260" s="51">
        <f t="shared" si="33"/>
        <v>0</v>
      </c>
      <c r="M260" s="48">
        <f t="shared" si="29"/>
        <v>0</v>
      </c>
      <c r="N260" s="184"/>
      <c r="O260" s="185"/>
      <c r="P260" s="63"/>
      <c r="Q260" s="59"/>
      <c r="R260" s="54">
        <f>ROUND(R258,0)</f>
        <v>0</v>
      </c>
    </row>
    <row r="261" spans="1:28" ht="21.75" customHeight="1" thickBot="1" x14ac:dyDescent="0.45">
      <c r="A261" s="142"/>
      <c r="B261" s="723"/>
      <c r="C261" s="97"/>
      <c r="D261" s="99" t="s">
        <v>80</v>
      </c>
      <c r="E261" s="152"/>
      <c r="F261" s="153"/>
      <c r="G261" s="154"/>
      <c r="H261" s="175">
        <f t="shared" si="31"/>
        <v>0</v>
      </c>
      <c r="I261" s="173">
        <f t="shared" si="32"/>
        <v>0</v>
      </c>
      <c r="J261" s="160"/>
      <c r="L261" s="51">
        <f t="shared" si="33"/>
        <v>0</v>
      </c>
      <c r="M261" s="48">
        <f t="shared" si="29"/>
        <v>0</v>
      </c>
      <c r="N261" s="184"/>
      <c r="O261" s="185"/>
      <c r="P261" s="63"/>
      <c r="Q261" s="59"/>
    </row>
    <row r="262" spans="1:28" ht="21.75" customHeight="1" thickBot="1" x14ac:dyDescent="0.45">
      <c r="A262" s="142"/>
      <c r="B262" s="92"/>
      <c r="C262" s="93"/>
      <c r="D262" s="91"/>
      <c r="E262" s="152"/>
      <c r="F262" s="153"/>
      <c r="G262" s="154"/>
      <c r="H262" s="7">
        <f t="shared" si="31"/>
        <v>0</v>
      </c>
      <c r="I262" s="173">
        <f t="shared" si="32"/>
        <v>0</v>
      </c>
      <c r="J262" s="160"/>
      <c r="L262" s="51">
        <f t="shared" si="33"/>
        <v>0</v>
      </c>
      <c r="M262" s="48">
        <f t="shared" si="29"/>
        <v>0</v>
      </c>
      <c r="N262" s="184"/>
      <c r="O262" s="185"/>
      <c r="P262" s="63"/>
      <c r="Q262" s="59"/>
      <c r="R262" s="45" t="str">
        <f>IF(C257=$Z$4,D257,IF(C258=$Z$4,D258,IF(C259=$Z$4,D259,IF(C260=$Z$4,D260,IF(C261=$Z$4,D261,"")))))</f>
        <v/>
      </c>
    </row>
    <row r="263" spans="1:28" ht="21.75" customHeight="1" thickBot="1" x14ac:dyDescent="0.45">
      <c r="A263" s="143"/>
      <c r="B263" s="94"/>
      <c r="C263" s="95"/>
      <c r="D263" s="96"/>
      <c r="E263" s="155"/>
      <c r="F263" s="156"/>
      <c r="G263" s="157"/>
      <c r="H263" s="8">
        <f t="shared" si="31"/>
        <v>0</v>
      </c>
      <c r="I263" s="174">
        <f t="shared" si="32"/>
        <v>0</v>
      </c>
      <c r="J263" s="161"/>
      <c r="L263" s="52">
        <f t="shared" si="33"/>
        <v>0</v>
      </c>
      <c r="M263" s="49">
        <f t="shared" si="29"/>
        <v>0</v>
      </c>
      <c r="N263" s="186"/>
      <c r="O263" s="187"/>
      <c r="P263" s="64"/>
      <c r="Q263" s="44"/>
      <c r="R263" s="61" t="s">
        <v>73</v>
      </c>
      <c r="S263" s="61" t="s">
        <v>72</v>
      </c>
      <c r="X263" s="46" t="s">
        <v>69</v>
      </c>
    </row>
    <row r="264" spans="1:28" ht="21.75" customHeight="1" thickBot="1" x14ac:dyDescent="0.45">
      <c r="A264" s="233"/>
      <c r="B264" s="144"/>
      <c r="C264" s="148" t="s">
        <v>104</v>
      </c>
      <c r="D264" s="149"/>
      <c r="E264" s="150"/>
      <c r="F264" s="151"/>
      <c r="G264" s="151"/>
      <c r="H264" s="69">
        <f t="shared" si="31"/>
        <v>0</v>
      </c>
      <c r="I264" s="172">
        <f t="shared" si="32"/>
        <v>0</v>
      </c>
      <c r="J264" s="158"/>
      <c r="L264" s="50">
        <f t="shared" si="33"/>
        <v>0</v>
      </c>
      <c r="M264" s="11">
        <f t="shared" si="29"/>
        <v>0</v>
      </c>
      <c r="N264" s="182"/>
      <c r="O264" s="183"/>
      <c r="P264" s="62"/>
      <c r="Q264" s="55"/>
      <c r="R264" s="87" t="str">
        <f>IFERROR(SUM('【記入例】9-１(ＧＨ)その２'!L264:L273)/B266,"０")</f>
        <v>０</v>
      </c>
      <c r="S264" s="87" t="str">
        <f>IFERROR(AB265,"0")</f>
        <v>0</v>
      </c>
      <c r="V264" s="73" t="s">
        <v>74</v>
      </c>
      <c r="W264" s="73" t="s">
        <v>75</v>
      </c>
      <c r="X264" s="73" t="s">
        <v>65</v>
      </c>
      <c r="Y264" s="73" t="s">
        <v>62</v>
      </c>
      <c r="Z264" s="73" t="s">
        <v>63</v>
      </c>
      <c r="AA264" s="73" t="s">
        <v>64</v>
      </c>
    </row>
    <row r="265" spans="1:28" ht="21.75" customHeight="1" thickBot="1" x14ac:dyDescent="0.45">
      <c r="A265" s="142"/>
      <c r="B265" s="145" t="s">
        <v>0</v>
      </c>
      <c r="C265" s="140"/>
      <c r="D265" s="90"/>
      <c r="E265" s="152"/>
      <c r="F265" s="153"/>
      <c r="G265" s="154"/>
      <c r="H265" s="7">
        <f t="shared" si="31"/>
        <v>0</v>
      </c>
      <c r="I265" s="173">
        <f t="shared" si="32"/>
        <v>0</v>
      </c>
      <c r="J265" s="159"/>
      <c r="L265" s="51">
        <f t="shared" si="33"/>
        <v>0</v>
      </c>
      <c r="M265" s="48">
        <f t="shared" si="29"/>
        <v>0</v>
      </c>
      <c r="N265" s="184"/>
      <c r="O265" s="185"/>
      <c r="P265" s="63"/>
      <c r="Q265" s="56"/>
      <c r="R265" s="45">
        <f>ROUNDUP(R264,1)</f>
        <v>0</v>
      </c>
      <c r="S265" s="58">
        <f>ROUNDUP(S264,1)</f>
        <v>0</v>
      </c>
      <c r="U265" s="47" t="s">
        <v>70</v>
      </c>
      <c r="V265" s="60" t="e">
        <f>SUMIFS($M264:$M273,$E264:$E273,1)/$B266</f>
        <v>#DIV/0!</v>
      </c>
      <c r="W265" s="60" t="e">
        <f>SUMIFS($M264:$M273,$E264:$E273,2)/$B266</f>
        <v>#DIV/0!</v>
      </c>
      <c r="X265" s="60" t="e">
        <f>SUMIFS($M264:$M273,$E264:$E273,3)/$B266</f>
        <v>#DIV/0!</v>
      </c>
      <c r="Y265" s="60" t="e">
        <f>SUMIFS($M264:$M273,$E264:$E273,4)/$B266</f>
        <v>#DIV/0!</v>
      </c>
      <c r="Z265" s="60" t="e">
        <f>SUMIFS($M264:$M273,$E264:$E273,5)/$B266</f>
        <v>#DIV/0!</v>
      </c>
      <c r="AA265" s="60" t="e">
        <f>SUMIFS($M264:$M273,$E264:$E273,6)/$B266</f>
        <v>#DIV/0!</v>
      </c>
      <c r="AB265" s="53" t="e">
        <f>SUM(X265:AA265)</f>
        <v>#DIV/0!</v>
      </c>
    </row>
    <row r="266" spans="1:28" ht="21.75" customHeight="1" thickBot="1" x14ac:dyDescent="0.45">
      <c r="A266" s="142"/>
      <c r="B266" s="98"/>
      <c r="C266" s="140"/>
      <c r="D266" s="91"/>
      <c r="E266" s="152"/>
      <c r="F266" s="153"/>
      <c r="G266" s="154"/>
      <c r="H266" s="7">
        <f t="shared" si="31"/>
        <v>0</v>
      </c>
      <c r="I266" s="173">
        <f t="shared" si="32"/>
        <v>0</v>
      </c>
      <c r="J266" s="160"/>
      <c r="L266" s="51">
        <f t="shared" si="33"/>
        <v>0</v>
      </c>
      <c r="M266" s="48">
        <f t="shared" si="29"/>
        <v>0</v>
      </c>
      <c r="N266" s="184"/>
      <c r="O266" s="185"/>
      <c r="P266" s="63"/>
      <c r="Q266" s="59"/>
      <c r="R266" s="45">
        <f>ROUND(R264,0)</f>
        <v>0</v>
      </c>
      <c r="W266" s="47" t="s">
        <v>76</v>
      </c>
      <c r="X266" s="73" t="e">
        <f>X265/9</f>
        <v>#DIV/0!</v>
      </c>
      <c r="Y266" s="73" t="e">
        <f>Y265/6</f>
        <v>#DIV/0!</v>
      </c>
      <c r="Z266" s="73" t="e">
        <f>Z265/4</f>
        <v>#DIV/0!</v>
      </c>
      <c r="AA266" s="73" t="e">
        <f>AA265/2.5</f>
        <v>#DIV/0!</v>
      </c>
      <c r="AB266" s="20" t="e">
        <f>SUM(X266:AA266)</f>
        <v>#DIV/0!</v>
      </c>
    </row>
    <row r="267" spans="1:28" ht="21.75" customHeight="1" thickBot="1" x14ac:dyDescent="0.45">
      <c r="A267" s="142"/>
      <c r="B267" s="721" t="s">
        <v>59</v>
      </c>
      <c r="C267" s="97"/>
      <c r="D267" s="99" t="s">
        <v>60</v>
      </c>
      <c r="E267" s="152"/>
      <c r="F267" s="153"/>
      <c r="G267" s="154"/>
      <c r="H267" s="7">
        <f t="shared" si="31"/>
        <v>0</v>
      </c>
      <c r="I267" s="173">
        <f t="shared" si="32"/>
        <v>0</v>
      </c>
      <c r="J267" s="160"/>
      <c r="L267" s="51">
        <f t="shared" si="33"/>
        <v>0</v>
      </c>
      <c r="M267" s="48">
        <f t="shared" si="29"/>
        <v>0</v>
      </c>
      <c r="N267" s="184"/>
      <c r="O267" s="185"/>
      <c r="P267" s="63"/>
      <c r="Q267" s="56"/>
    </row>
    <row r="268" spans="1:28" ht="21.75" customHeight="1" thickBot="1" x14ac:dyDescent="0.45">
      <c r="A268" s="141" t="str">
        <f>C264</f>
        <v>Ｚ</v>
      </c>
      <c r="B268" s="722"/>
      <c r="C268" s="97"/>
      <c r="D268" s="99" t="s">
        <v>61</v>
      </c>
      <c r="E268" s="152"/>
      <c r="F268" s="153"/>
      <c r="G268" s="154"/>
      <c r="H268" s="7">
        <f t="shared" si="31"/>
        <v>0</v>
      </c>
      <c r="I268" s="173">
        <f t="shared" si="32"/>
        <v>0</v>
      </c>
      <c r="J268" s="160"/>
      <c r="L268" s="51">
        <f t="shared" si="33"/>
        <v>0</v>
      </c>
      <c r="M268" s="48">
        <f t="shared" si="29"/>
        <v>0</v>
      </c>
      <c r="N268" s="170" t="str">
        <f>IF($C268=$Z$4,R268,R264)</f>
        <v>０</v>
      </c>
      <c r="O268" s="171" t="str">
        <f>IF($C268=$Z$4,S268,S264)</f>
        <v>0</v>
      </c>
      <c r="P268" s="146">
        <f>IF($C268=$Z$4,R270,R266)</f>
        <v>0</v>
      </c>
      <c r="Q268" s="56"/>
      <c r="R268" s="54">
        <f>SUM(V268:AA268)</f>
        <v>0</v>
      </c>
      <c r="S268" s="54">
        <f>AB268</f>
        <v>0</v>
      </c>
      <c r="U268" s="47" t="s">
        <v>71</v>
      </c>
      <c r="V268" s="60">
        <f>SUMIFS($J264:$J273,$E264:$E273,1)*0.9</f>
        <v>0</v>
      </c>
      <c r="W268" s="60">
        <f>SUMIFS($J264:$J273,$E264:$E273,2)*0.9</f>
        <v>0</v>
      </c>
      <c r="X268" s="60">
        <f>SUMIFS($J264:$J273,$E264:$E273,3)*0.9</f>
        <v>0</v>
      </c>
      <c r="Y268" s="60">
        <f>SUMIFS($J264:$J273,$E264:$E273,4)*0.9</f>
        <v>0</v>
      </c>
      <c r="Z268" s="60">
        <f>SUMIFS($J264:$J273,$E264:$E273,5)*0.9</f>
        <v>0</v>
      </c>
      <c r="AA268" s="60">
        <f>SUMIFS($J264:$J273,$E264:$E273,6)*0.9</f>
        <v>0</v>
      </c>
      <c r="AB268" s="53">
        <f>SUM(X268:AA268)</f>
        <v>0</v>
      </c>
    </row>
    <row r="269" spans="1:28" ht="21.75" customHeight="1" thickBot="1" x14ac:dyDescent="0.45">
      <c r="A269" s="142"/>
      <c r="B269" s="722"/>
      <c r="C269" s="97"/>
      <c r="D269" s="99" t="s">
        <v>36</v>
      </c>
      <c r="E269" s="152"/>
      <c r="F269" s="153"/>
      <c r="G269" s="154"/>
      <c r="H269" s="7">
        <f t="shared" si="31"/>
        <v>0</v>
      </c>
      <c r="I269" s="173">
        <f t="shared" si="32"/>
        <v>0</v>
      </c>
      <c r="J269" s="160"/>
      <c r="L269" s="51">
        <f t="shared" si="33"/>
        <v>0</v>
      </c>
      <c r="M269" s="48">
        <f t="shared" si="29"/>
        <v>0</v>
      </c>
      <c r="N269" s="184"/>
      <c r="O269" s="185"/>
      <c r="P269" s="146"/>
      <c r="Q269" s="59"/>
      <c r="R269" s="235">
        <f>ROUNDUP(R268,1)</f>
        <v>0</v>
      </c>
      <c r="S269" s="58">
        <f>ROUNDUP(S268,1)</f>
        <v>0</v>
      </c>
      <c r="U269" s="47" t="s">
        <v>76</v>
      </c>
      <c r="X269" s="73">
        <f>X268/9</f>
        <v>0</v>
      </c>
      <c r="Y269" s="73">
        <f>Y268/6</f>
        <v>0</v>
      </c>
      <c r="Z269" s="73">
        <f>Z268/4</f>
        <v>0</v>
      </c>
      <c r="AA269" s="73">
        <f>AA268/2.5</f>
        <v>0</v>
      </c>
      <c r="AB269" s="20">
        <f>SUM(X269:AA269)</f>
        <v>0</v>
      </c>
    </row>
    <row r="270" spans="1:28" ht="21.75" customHeight="1" thickBot="1" x14ac:dyDescent="0.45">
      <c r="A270" s="142"/>
      <c r="B270" s="722"/>
      <c r="C270" s="97"/>
      <c r="D270" s="99" t="s">
        <v>35</v>
      </c>
      <c r="E270" s="152"/>
      <c r="F270" s="153"/>
      <c r="G270" s="154"/>
      <c r="H270" s="7">
        <f t="shared" si="31"/>
        <v>0</v>
      </c>
      <c r="I270" s="173">
        <f t="shared" si="32"/>
        <v>0</v>
      </c>
      <c r="J270" s="160"/>
      <c r="L270" s="51">
        <f t="shared" si="33"/>
        <v>0</v>
      </c>
      <c r="M270" s="48">
        <f t="shared" ref="M270:M333" si="34">H270*J270</f>
        <v>0</v>
      </c>
      <c r="N270" s="184"/>
      <c r="O270" s="185"/>
      <c r="P270" s="63"/>
      <c r="Q270" s="59"/>
      <c r="R270" s="54">
        <f>ROUND(R268,0)</f>
        <v>0</v>
      </c>
    </row>
    <row r="271" spans="1:28" ht="21.75" customHeight="1" thickBot="1" x14ac:dyDescent="0.45">
      <c r="A271" s="142"/>
      <c r="B271" s="723"/>
      <c r="C271" s="97"/>
      <c r="D271" s="99" t="s">
        <v>80</v>
      </c>
      <c r="E271" s="152"/>
      <c r="F271" s="153"/>
      <c r="G271" s="154"/>
      <c r="H271" s="175">
        <f t="shared" si="31"/>
        <v>0</v>
      </c>
      <c r="I271" s="173">
        <f t="shared" si="32"/>
        <v>0</v>
      </c>
      <c r="J271" s="160"/>
      <c r="L271" s="51">
        <f t="shared" si="33"/>
        <v>0</v>
      </c>
      <c r="M271" s="48">
        <f t="shared" si="34"/>
        <v>0</v>
      </c>
      <c r="N271" s="184"/>
      <c r="O271" s="185"/>
      <c r="P271" s="63"/>
      <c r="Q271" s="59"/>
    </row>
    <row r="272" spans="1:28" ht="21.75" customHeight="1" thickBot="1" x14ac:dyDescent="0.45">
      <c r="A272" s="142"/>
      <c r="B272" s="92"/>
      <c r="C272" s="93"/>
      <c r="D272" s="91"/>
      <c r="E272" s="152"/>
      <c r="F272" s="153"/>
      <c r="G272" s="154"/>
      <c r="H272" s="7">
        <f t="shared" si="31"/>
        <v>0</v>
      </c>
      <c r="I272" s="173">
        <f t="shared" si="32"/>
        <v>0</v>
      </c>
      <c r="J272" s="160"/>
      <c r="L272" s="51">
        <f t="shared" si="33"/>
        <v>0</v>
      </c>
      <c r="M272" s="48">
        <f t="shared" si="34"/>
        <v>0</v>
      </c>
      <c r="N272" s="184"/>
      <c r="O272" s="185"/>
      <c r="P272" s="63"/>
      <c r="Q272" s="59"/>
      <c r="R272" s="45" t="str">
        <f>IF(C267=$Z$4,D267,IF(C268=$Z$4,D268,IF(C269=$Z$4,D269,IF(C270=$Z$4,D270,IF(C271=$Z$4,D271,"")))))</f>
        <v/>
      </c>
    </row>
    <row r="273" spans="1:28" ht="21.75" customHeight="1" thickBot="1" x14ac:dyDescent="0.45">
      <c r="A273" s="143"/>
      <c r="B273" s="94"/>
      <c r="C273" s="95"/>
      <c r="D273" s="96"/>
      <c r="E273" s="155"/>
      <c r="F273" s="156"/>
      <c r="G273" s="157"/>
      <c r="H273" s="8">
        <f t="shared" si="31"/>
        <v>0</v>
      </c>
      <c r="I273" s="174">
        <f t="shared" si="32"/>
        <v>0</v>
      </c>
      <c r="J273" s="161"/>
      <c r="L273" s="52">
        <f t="shared" si="33"/>
        <v>0</v>
      </c>
      <c r="M273" s="49">
        <f t="shared" si="34"/>
        <v>0</v>
      </c>
      <c r="N273" s="186"/>
      <c r="O273" s="187"/>
      <c r="P273" s="64"/>
      <c r="Q273" s="44"/>
      <c r="R273" s="61" t="s">
        <v>73</v>
      </c>
      <c r="S273" s="61" t="s">
        <v>72</v>
      </c>
      <c r="X273" s="46" t="s">
        <v>69</v>
      </c>
    </row>
    <row r="274" spans="1:28" ht="21.75" customHeight="1" thickBot="1" x14ac:dyDescent="0.45">
      <c r="A274" s="233"/>
      <c r="B274" s="144"/>
      <c r="C274" s="148" t="s">
        <v>184</v>
      </c>
      <c r="D274" s="149"/>
      <c r="E274" s="150"/>
      <c r="F274" s="151"/>
      <c r="G274" s="151"/>
      <c r="H274" s="69">
        <f t="shared" si="31"/>
        <v>0</v>
      </c>
      <c r="I274" s="172">
        <f t="shared" si="32"/>
        <v>0</v>
      </c>
      <c r="J274" s="158"/>
      <c r="L274" s="50">
        <f t="shared" si="33"/>
        <v>0</v>
      </c>
      <c r="M274" s="11">
        <f t="shared" si="34"/>
        <v>0</v>
      </c>
      <c r="N274" s="182"/>
      <c r="O274" s="183"/>
      <c r="P274" s="62"/>
      <c r="Q274" s="55"/>
      <c r="R274" s="87" t="str">
        <f>IFERROR(SUM('【記入例】9-１(ＧＨ)その２'!L274:L283)/B276,"０")</f>
        <v>０</v>
      </c>
      <c r="S274" s="87" t="str">
        <f>IFERROR(AB275,"0")</f>
        <v>0</v>
      </c>
      <c r="V274" s="73" t="s">
        <v>74</v>
      </c>
      <c r="W274" s="73" t="s">
        <v>75</v>
      </c>
      <c r="X274" s="73" t="s">
        <v>65</v>
      </c>
      <c r="Y274" s="73" t="s">
        <v>62</v>
      </c>
      <c r="Z274" s="73" t="s">
        <v>63</v>
      </c>
      <c r="AA274" s="73" t="s">
        <v>64</v>
      </c>
    </row>
    <row r="275" spans="1:28" ht="21.75" customHeight="1" thickBot="1" x14ac:dyDescent="0.45">
      <c r="A275" s="142"/>
      <c r="B275" s="145" t="s">
        <v>0</v>
      </c>
      <c r="C275" s="140"/>
      <c r="D275" s="90"/>
      <c r="E275" s="152"/>
      <c r="F275" s="153"/>
      <c r="G275" s="154"/>
      <c r="H275" s="7">
        <f t="shared" si="31"/>
        <v>0</v>
      </c>
      <c r="I275" s="173">
        <f t="shared" si="32"/>
        <v>0</v>
      </c>
      <c r="J275" s="159"/>
      <c r="L275" s="51">
        <f t="shared" si="33"/>
        <v>0</v>
      </c>
      <c r="M275" s="48">
        <f t="shared" si="34"/>
        <v>0</v>
      </c>
      <c r="N275" s="184"/>
      <c r="O275" s="185"/>
      <c r="P275" s="63"/>
      <c r="Q275" s="56"/>
      <c r="R275" s="45">
        <f>ROUNDUP(R274,1)</f>
        <v>0</v>
      </c>
      <c r="S275" s="58">
        <f>ROUNDUP(S274,1)</f>
        <v>0</v>
      </c>
      <c r="U275" s="47" t="s">
        <v>70</v>
      </c>
      <c r="V275" s="60" t="e">
        <f>SUMIFS($M274:$M283,$E274:$E283,1)/$B276</f>
        <v>#DIV/0!</v>
      </c>
      <c r="W275" s="60" t="e">
        <f>SUMIFS($M274:$M283,$E274:$E283,2)/$B276</f>
        <v>#DIV/0!</v>
      </c>
      <c r="X275" s="60" t="e">
        <f>SUMIFS($M274:$M283,$E274:$E283,3)/$B276</f>
        <v>#DIV/0!</v>
      </c>
      <c r="Y275" s="60" t="e">
        <f>SUMIFS($M274:$M283,$E274:$E283,4)/$B276</f>
        <v>#DIV/0!</v>
      </c>
      <c r="Z275" s="60" t="e">
        <f>SUMIFS($M274:$M283,$E274:$E283,5)/$B276</f>
        <v>#DIV/0!</v>
      </c>
      <c r="AA275" s="60" t="e">
        <f>SUMIFS($M274:$M283,$E274:$E283,6)/$B276</f>
        <v>#DIV/0!</v>
      </c>
      <c r="AB275" s="53" t="e">
        <f>SUM(X275:AA275)</f>
        <v>#DIV/0!</v>
      </c>
    </row>
    <row r="276" spans="1:28" ht="21.75" customHeight="1" thickBot="1" x14ac:dyDescent="0.45">
      <c r="A276" s="142"/>
      <c r="B276" s="98"/>
      <c r="C276" s="140"/>
      <c r="D276" s="91"/>
      <c r="E276" s="152"/>
      <c r="F276" s="153"/>
      <c r="G276" s="154"/>
      <c r="H276" s="7">
        <f t="shared" si="31"/>
        <v>0</v>
      </c>
      <c r="I276" s="173">
        <f t="shared" si="32"/>
        <v>0</v>
      </c>
      <c r="J276" s="160"/>
      <c r="L276" s="51">
        <f t="shared" si="33"/>
        <v>0</v>
      </c>
      <c r="M276" s="48">
        <f t="shared" si="34"/>
        <v>0</v>
      </c>
      <c r="N276" s="184"/>
      <c r="O276" s="185"/>
      <c r="P276" s="63"/>
      <c r="Q276" s="59"/>
      <c r="R276" s="45">
        <f>ROUND(R274,0)</f>
        <v>0</v>
      </c>
      <c r="W276" s="47" t="s">
        <v>76</v>
      </c>
      <c r="X276" s="73" t="e">
        <f>X275/9</f>
        <v>#DIV/0!</v>
      </c>
      <c r="Y276" s="73" t="e">
        <f>Y275/6</f>
        <v>#DIV/0!</v>
      </c>
      <c r="Z276" s="73" t="e">
        <f>Z275/4</f>
        <v>#DIV/0!</v>
      </c>
      <c r="AA276" s="73" t="e">
        <f>AA275/2.5</f>
        <v>#DIV/0!</v>
      </c>
      <c r="AB276" s="20" t="e">
        <f>SUM(X276:AA276)</f>
        <v>#DIV/0!</v>
      </c>
    </row>
    <row r="277" spans="1:28" ht="21.75" customHeight="1" thickBot="1" x14ac:dyDescent="0.45">
      <c r="A277" s="142"/>
      <c r="B277" s="721" t="s">
        <v>59</v>
      </c>
      <c r="C277" s="97"/>
      <c r="D277" s="99" t="s">
        <v>60</v>
      </c>
      <c r="E277" s="152"/>
      <c r="F277" s="153"/>
      <c r="G277" s="154"/>
      <c r="H277" s="7">
        <f t="shared" si="31"/>
        <v>0</v>
      </c>
      <c r="I277" s="173">
        <f t="shared" si="32"/>
        <v>0</v>
      </c>
      <c r="J277" s="160"/>
      <c r="L277" s="51">
        <f t="shared" si="33"/>
        <v>0</v>
      </c>
      <c r="M277" s="48">
        <f t="shared" si="34"/>
        <v>0</v>
      </c>
      <c r="N277" s="184"/>
      <c r="O277" s="185"/>
      <c r="P277" s="63"/>
      <c r="Q277" s="56"/>
    </row>
    <row r="278" spans="1:28" ht="21.75" customHeight="1" thickBot="1" x14ac:dyDescent="0.45">
      <c r="A278" s="141" t="str">
        <f>C274</f>
        <v>ア</v>
      </c>
      <c r="B278" s="722"/>
      <c r="C278" s="97"/>
      <c r="D278" s="99" t="s">
        <v>61</v>
      </c>
      <c r="E278" s="152"/>
      <c r="F278" s="153"/>
      <c r="G278" s="154"/>
      <c r="H278" s="7">
        <f t="shared" si="31"/>
        <v>0</v>
      </c>
      <c r="I278" s="173">
        <f t="shared" si="32"/>
        <v>0</v>
      </c>
      <c r="J278" s="160"/>
      <c r="L278" s="51">
        <f t="shared" si="33"/>
        <v>0</v>
      </c>
      <c r="M278" s="48">
        <f t="shared" si="34"/>
        <v>0</v>
      </c>
      <c r="N278" s="170" t="str">
        <f>IF($C278=$Z$4,R278,R274)</f>
        <v>０</v>
      </c>
      <c r="O278" s="171" t="str">
        <f>IF($C278=$Z$4,S278,S274)</f>
        <v>0</v>
      </c>
      <c r="P278" s="146">
        <f>IF($C278=$Z$4,R280,R276)</f>
        <v>0</v>
      </c>
      <c r="Q278" s="56"/>
      <c r="R278" s="54">
        <f>SUM(V278:AA278)</f>
        <v>0</v>
      </c>
      <c r="S278" s="54">
        <f>AB278</f>
        <v>0</v>
      </c>
      <c r="U278" s="47" t="s">
        <v>71</v>
      </c>
      <c r="V278" s="60">
        <f>SUMIFS($J274:$J283,$E274:$E283,1)*0.9</f>
        <v>0</v>
      </c>
      <c r="W278" s="60">
        <f>SUMIFS($J274:$J283,$E274:$E283,2)*0.9</f>
        <v>0</v>
      </c>
      <c r="X278" s="60">
        <f>SUMIFS($J274:$J283,$E274:$E283,3)*0.9</f>
        <v>0</v>
      </c>
      <c r="Y278" s="60">
        <f>SUMIFS($J274:$J283,$E274:$E283,4)*0.9</f>
        <v>0</v>
      </c>
      <c r="Z278" s="60">
        <f>SUMIFS($J274:$J283,$E274:$E283,5)*0.9</f>
        <v>0</v>
      </c>
      <c r="AA278" s="60">
        <f>SUMIFS($J274:$J283,$E274:$E283,6)*0.9</f>
        <v>0</v>
      </c>
      <c r="AB278" s="53">
        <f>SUM(X278:AA278)</f>
        <v>0</v>
      </c>
    </row>
    <row r="279" spans="1:28" ht="21.75" customHeight="1" thickBot="1" x14ac:dyDescent="0.45">
      <c r="A279" s="142"/>
      <c r="B279" s="722"/>
      <c r="C279" s="97"/>
      <c r="D279" s="99" t="s">
        <v>36</v>
      </c>
      <c r="E279" s="152"/>
      <c r="F279" s="153"/>
      <c r="G279" s="154"/>
      <c r="H279" s="7">
        <f t="shared" si="31"/>
        <v>0</v>
      </c>
      <c r="I279" s="173">
        <f t="shared" si="32"/>
        <v>0</v>
      </c>
      <c r="J279" s="160"/>
      <c r="L279" s="51">
        <f t="shared" si="33"/>
        <v>0</v>
      </c>
      <c r="M279" s="48">
        <f t="shared" si="34"/>
        <v>0</v>
      </c>
      <c r="N279" s="184"/>
      <c r="O279" s="185"/>
      <c r="P279" s="146"/>
      <c r="Q279" s="59"/>
      <c r="R279" s="235">
        <f>ROUNDUP(R278,1)</f>
        <v>0</v>
      </c>
      <c r="S279" s="58">
        <f>ROUNDUP(S278,1)</f>
        <v>0</v>
      </c>
      <c r="U279" s="47" t="s">
        <v>76</v>
      </c>
      <c r="X279" s="73">
        <f>X278/9</f>
        <v>0</v>
      </c>
      <c r="Y279" s="73">
        <f>Y278/6</f>
        <v>0</v>
      </c>
      <c r="Z279" s="73">
        <f>Z278/4</f>
        <v>0</v>
      </c>
      <c r="AA279" s="73">
        <f>AA278/2.5</f>
        <v>0</v>
      </c>
      <c r="AB279" s="20">
        <f>SUM(X279:AA279)</f>
        <v>0</v>
      </c>
    </row>
    <row r="280" spans="1:28" ht="21.75" customHeight="1" thickBot="1" x14ac:dyDescent="0.45">
      <c r="A280" s="142"/>
      <c r="B280" s="722"/>
      <c r="C280" s="97"/>
      <c r="D280" s="99" t="s">
        <v>35</v>
      </c>
      <c r="E280" s="152"/>
      <c r="F280" s="153"/>
      <c r="G280" s="154"/>
      <c r="H280" s="7">
        <f t="shared" si="31"/>
        <v>0</v>
      </c>
      <c r="I280" s="173">
        <f t="shared" si="32"/>
        <v>0</v>
      </c>
      <c r="J280" s="160"/>
      <c r="L280" s="51">
        <f t="shared" si="33"/>
        <v>0</v>
      </c>
      <c r="M280" s="48">
        <f t="shared" si="34"/>
        <v>0</v>
      </c>
      <c r="N280" s="184"/>
      <c r="O280" s="185"/>
      <c r="P280" s="63"/>
      <c r="Q280" s="59"/>
      <c r="R280" s="54">
        <f>ROUND(R278,0)</f>
        <v>0</v>
      </c>
    </row>
    <row r="281" spans="1:28" ht="21.75" customHeight="1" thickBot="1" x14ac:dyDescent="0.45">
      <c r="A281" s="142"/>
      <c r="B281" s="723"/>
      <c r="C281" s="97"/>
      <c r="D281" s="99" t="s">
        <v>80</v>
      </c>
      <c r="E281" s="152"/>
      <c r="F281" s="153"/>
      <c r="G281" s="154"/>
      <c r="H281" s="175">
        <f t="shared" si="31"/>
        <v>0</v>
      </c>
      <c r="I281" s="173">
        <f t="shared" si="32"/>
        <v>0</v>
      </c>
      <c r="J281" s="160"/>
      <c r="L281" s="51">
        <f t="shared" si="33"/>
        <v>0</v>
      </c>
      <c r="M281" s="48">
        <f t="shared" si="34"/>
        <v>0</v>
      </c>
      <c r="N281" s="184"/>
      <c r="O281" s="185"/>
      <c r="P281" s="63"/>
      <c r="Q281" s="59"/>
    </row>
    <row r="282" spans="1:28" ht="21.75" customHeight="1" thickBot="1" x14ac:dyDescent="0.45">
      <c r="A282" s="142"/>
      <c r="B282" s="92"/>
      <c r="C282" s="93"/>
      <c r="D282" s="91"/>
      <c r="E282" s="152"/>
      <c r="F282" s="153"/>
      <c r="G282" s="154"/>
      <c r="H282" s="7">
        <f t="shared" si="31"/>
        <v>0</v>
      </c>
      <c r="I282" s="173">
        <f t="shared" si="32"/>
        <v>0</v>
      </c>
      <c r="J282" s="160"/>
      <c r="L282" s="51">
        <f t="shared" si="33"/>
        <v>0</v>
      </c>
      <c r="M282" s="48">
        <f t="shared" si="34"/>
        <v>0</v>
      </c>
      <c r="N282" s="184"/>
      <c r="O282" s="185"/>
      <c r="P282" s="63"/>
      <c r="Q282" s="59"/>
      <c r="R282" s="45" t="str">
        <f>IF(C277=$Z$4,D277,IF(C278=$Z$4,D278,IF(C279=$Z$4,D279,IF(C280=$Z$4,D280,IF(C281=$Z$4,D281,"")))))</f>
        <v/>
      </c>
    </row>
    <row r="283" spans="1:28" ht="21.75" customHeight="1" thickBot="1" x14ac:dyDescent="0.45">
      <c r="A283" s="143"/>
      <c r="B283" s="94"/>
      <c r="C283" s="95"/>
      <c r="D283" s="96"/>
      <c r="E283" s="155"/>
      <c r="F283" s="156"/>
      <c r="G283" s="157"/>
      <c r="H283" s="8">
        <f t="shared" si="31"/>
        <v>0</v>
      </c>
      <c r="I283" s="174">
        <f t="shared" si="32"/>
        <v>0</v>
      </c>
      <c r="J283" s="161"/>
      <c r="L283" s="52">
        <f t="shared" si="33"/>
        <v>0</v>
      </c>
      <c r="M283" s="49">
        <f t="shared" si="34"/>
        <v>0</v>
      </c>
      <c r="N283" s="186"/>
      <c r="O283" s="187"/>
      <c r="P283" s="64"/>
      <c r="Q283" s="44"/>
      <c r="R283" s="61" t="s">
        <v>73</v>
      </c>
      <c r="S283" s="61" t="s">
        <v>72</v>
      </c>
      <c r="X283" s="46" t="s">
        <v>69</v>
      </c>
    </row>
    <row r="284" spans="1:28" ht="21.75" customHeight="1" thickBot="1" x14ac:dyDescent="0.45">
      <c r="A284" s="233"/>
      <c r="B284" s="144"/>
      <c r="C284" s="148" t="s">
        <v>185</v>
      </c>
      <c r="D284" s="149"/>
      <c r="E284" s="150"/>
      <c r="F284" s="151"/>
      <c r="G284" s="151"/>
      <c r="H284" s="69">
        <f t="shared" si="31"/>
        <v>0</v>
      </c>
      <c r="I284" s="172">
        <f t="shared" si="32"/>
        <v>0</v>
      </c>
      <c r="J284" s="158"/>
      <c r="L284" s="50">
        <f t="shared" si="33"/>
        <v>0</v>
      </c>
      <c r="M284" s="11">
        <f t="shared" si="34"/>
        <v>0</v>
      </c>
      <c r="N284" s="182"/>
      <c r="O284" s="183"/>
      <c r="P284" s="62"/>
      <c r="Q284" s="55"/>
      <c r="R284" s="87" t="str">
        <f>IFERROR(SUM('【記入例】9-１(ＧＨ)その２'!L284:L293)/B286,"０")</f>
        <v>０</v>
      </c>
      <c r="S284" s="87" t="str">
        <f>IFERROR(AB285,"0")</f>
        <v>0</v>
      </c>
      <c r="V284" s="73" t="s">
        <v>74</v>
      </c>
      <c r="W284" s="73" t="s">
        <v>75</v>
      </c>
      <c r="X284" s="73" t="s">
        <v>65</v>
      </c>
      <c r="Y284" s="73" t="s">
        <v>62</v>
      </c>
      <c r="Z284" s="73" t="s">
        <v>63</v>
      </c>
      <c r="AA284" s="73" t="s">
        <v>64</v>
      </c>
    </row>
    <row r="285" spans="1:28" ht="21.75" customHeight="1" thickBot="1" x14ac:dyDescent="0.45">
      <c r="A285" s="142"/>
      <c r="B285" s="145" t="s">
        <v>0</v>
      </c>
      <c r="C285" s="140"/>
      <c r="D285" s="90"/>
      <c r="E285" s="152"/>
      <c r="F285" s="153"/>
      <c r="G285" s="154"/>
      <c r="H285" s="7">
        <f t="shared" si="31"/>
        <v>0</v>
      </c>
      <c r="I285" s="173">
        <f t="shared" si="32"/>
        <v>0</v>
      </c>
      <c r="J285" s="159"/>
      <c r="L285" s="51">
        <f t="shared" si="33"/>
        <v>0</v>
      </c>
      <c r="M285" s="48">
        <f t="shared" si="34"/>
        <v>0</v>
      </c>
      <c r="N285" s="184"/>
      <c r="O285" s="185"/>
      <c r="P285" s="63"/>
      <c r="Q285" s="56"/>
      <c r="R285" s="45">
        <f>ROUNDUP(R284,1)</f>
        <v>0</v>
      </c>
      <c r="S285" s="58">
        <f>ROUNDUP(S284,1)</f>
        <v>0</v>
      </c>
      <c r="U285" s="47" t="s">
        <v>70</v>
      </c>
      <c r="V285" s="60" t="e">
        <f>SUMIFS($M284:$M293,$E284:$E293,1)/$B286</f>
        <v>#DIV/0!</v>
      </c>
      <c r="W285" s="60" t="e">
        <f>SUMIFS($M284:$M293,$E284:$E293,2)/$B286</f>
        <v>#DIV/0!</v>
      </c>
      <c r="X285" s="60" t="e">
        <f>SUMIFS($M284:$M293,$E284:$E293,3)/$B286</f>
        <v>#DIV/0!</v>
      </c>
      <c r="Y285" s="60" t="e">
        <f>SUMIFS($M284:$M293,$E284:$E293,4)/$B286</f>
        <v>#DIV/0!</v>
      </c>
      <c r="Z285" s="60" t="e">
        <f>SUMIFS($M284:$M293,$E284:$E293,5)/$B286</f>
        <v>#DIV/0!</v>
      </c>
      <c r="AA285" s="60" t="e">
        <f>SUMIFS($M284:$M293,$E284:$E293,6)/$B286</f>
        <v>#DIV/0!</v>
      </c>
      <c r="AB285" s="53" t="e">
        <f>SUM(X285:AA285)</f>
        <v>#DIV/0!</v>
      </c>
    </row>
    <row r="286" spans="1:28" ht="21.75" customHeight="1" thickBot="1" x14ac:dyDescent="0.45">
      <c r="A286" s="142"/>
      <c r="B286" s="98"/>
      <c r="C286" s="140"/>
      <c r="D286" s="91"/>
      <c r="E286" s="152"/>
      <c r="F286" s="153"/>
      <c r="G286" s="154"/>
      <c r="H286" s="7">
        <f t="shared" ref="H286:H349" si="35">IF(F286=$Z$5,I286,G286)</f>
        <v>0</v>
      </c>
      <c r="I286" s="173">
        <f t="shared" ref="I286:I349" si="36">G286/2</f>
        <v>0</v>
      </c>
      <c r="J286" s="160"/>
      <c r="L286" s="51">
        <f t="shared" ref="L286:L349" si="37">G286*J286</f>
        <v>0</v>
      </c>
      <c r="M286" s="48">
        <f t="shared" si="34"/>
        <v>0</v>
      </c>
      <c r="N286" s="184"/>
      <c r="O286" s="185"/>
      <c r="P286" s="63"/>
      <c r="Q286" s="59"/>
      <c r="R286" s="45">
        <f>ROUND(R284,0)</f>
        <v>0</v>
      </c>
      <c r="W286" s="47" t="s">
        <v>76</v>
      </c>
      <c r="X286" s="73" t="e">
        <f>X285/9</f>
        <v>#DIV/0!</v>
      </c>
      <c r="Y286" s="73" t="e">
        <f>Y285/6</f>
        <v>#DIV/0!</v>
      </c>
      <c r="Z286" s="73" t="e">
        <f>Z285/4</f>
        <v>#DIV/0!</v>
      </c>
      <c r="AA286" s="73" t="e">
        <f>AA285/2.5</f>
        <v>#DIV/0!</v>
      </c>
      <c r="AB286" s="20" t="e">
        <f>SUM(X286:AA286)</f>
        <v>#DIV/0!</v>
      </c>
    </row>
    <row r="287" spans="1:28" ht="21.75" customHeight="1" thickBot="1" x14ac:dyDescent="0.45">
      <c r="A287" s="142"/>
      <c r="B287" s="721" t="s">
        <v>59</v>
      </c>
      <c r="C287" s="97"/>
      <c r="D287" s="99" t="s">
        <v>60</v>
      </c>
      <c r="E287" s="152"/>
      <c r="F287" s="153"/>
      <c r="G287" s="154"/>
      <c r="H287" s="7">
        <f t="shared" si="35"/>
        <v>0</v>
      </c>
      <c r="I287" s="173">
        <f t="shared" si="36"/>
        <v>0</v>
      </c>
      <c r="J287" s="160"/>
      <c r="L287" s="51">
        <f t="shared" si="37"/>
        <v>0</v>
      </c>
      <c r="M287" s="48">
        <f t="shared" si="34"/>
        <v>0</v>
      </c>
      <c r="N287" s="184"/>
      <c r="O287" s="185"/>
      <c r="P287" s="63"/>
      <c r="Q287" s="56"/>
    </row>
    <row r="288" spans="1:28" ht="21.75" customHeight="1" thickBot="1" x14ac:dyDescent="0.45">
      <c r="A288" s="141" t="str">
        <f>C284</f>
        <v>イ</v>
      </c>
      <c r="B288" s="722"/>
      <c r="C288" s="97"/>
      <c r="D288" s="99" t="s">
        <v>61</v>
      </c>
      <c r="E288" s="152"/>
      <c r="F288" s="153"/>
      <c r="G288" s="154"/>
      <c r="H288" s="7">
        <f t="shared" si="35"/>
        <v>0</v>
      </c>
      <c r="I288" s="173">
        <f t="shared" si="36"/>
        <v>0</v>
      </c>
      <c r="J288" s="160"/>
      <c r="L288" s="51">
        <f t="shared" si="37"/>
        <v>0</v>
      </c>
      <c r="M288" s="48">
        <f t="shared" si="34"/>
        <v>0</v>
      </c>
      <c r="N288" s="170" t="str">
        <f>IF($C288=$Z$4,R288,R284)</f>
        <v>０</v>
      </c>
      <c r="O288" s="171" t="str">
        <f>IF($C288=$Z$4,S288,S284)</f>
        <v>0</v>
      </c>
      <c r="P288" s="146">
        <f>IF($C288=$Z$4,R290,R286)</f>
        <v>0</v>
      </c>
      <c r="Q288" s="56"/>
      <c r="R288" s="54">
        <f>SUM(V288:AA288)</f>
        <v>0</v>
      </c>
      <c r="S288" s="54">
        <f>AB288</f>
        <v>0</v>
      </c>
      <c r="U288" s="47" t="s">
        <v>71</v>
      </c>
      <c r="V288" s="60">
        <f>SUMIFS($J284:$J293,$E284:$E293,1)*0.9</f>
        <v>0</v>
      </c>
      <c r="W288" s="60">
        <f>SUMIFS($J284:$J293,$E284:$E293,2)*0.9</f>
        <v>0</v>
      </c>
      <c r="X288" s="60">
        <f>SUMIFS($J284:$J293,$E284:$E293,3)*0.9</f>
        <v>0</v>
      </c>
      <c r="Y288" s="60">
        <f>SUMIFS($J284:$J293,$E284:$E293,4)*0.9</f>
        <v>0</v>
      </c>
      <c r="Z288" s="60">
        <f>SUMIFS($J284:$J293,$E284:$E293,5)*0.9</f>
        <v>0</v>
      </c>
      <c r="AA288" s="60">
        <f>SUMIFS($J284:$J293,$E284:$E293,6)*0.9</f>
        <v>0</v>
      </c>
      <c r="AB288" s="53">
        <f>SUM(X288:AA288)</f>
        <v>0</v>
      </c>
    </row>
    <row r="289" spans="1:28" ht="21.75" customHeight="1" thickBot="1" x14ac:dyDescent="0.45">
      <c r="A289" s="142"/>
      <c r="B289" s="722"/>
      <c r="C289" s="97"/>
      <c r="D289" s="99" t="s">
        <v>36</v>
      </c>
      <c r="E289" s="152"/>
      <c r="F289" s="153"/>
      <c r="G289" s="154"/>
      <c r="H289" s="7">
        <f t="shared" si="35"/>
        <v>0</v>
      </c>
      <c r="I289" s="173">
        <f t="shared" si="36"/>
        <v>0</v>
      </c>
      <c r="J289" s="160"/>
      <c r="L289" s="51">
        <f t="shared" si="37"/>
        <v>0</v>
      </c>
      <c r="M289" s="48">
        <f t="shared" si="34"/>
        <v>0</v>
      </c>
      <c r="N289" s="184"/>
      <c r="O289" s="185"/>
      <c r="P289" s="146"/>
      <c r="Q289" s="59"/>
      <c r="R289" s="235">
        <f>ROUNDUP(R288,1)</f>
        <v>0</v>
      </c>
      <c r="S289" s="58">
        <f>ROUNDUP(S288,1)</f>
        <v>0</v>
      </c>
      <c r="U289" s="47" t="s">
        <v>76</v>
      </c>
      <c r="X289" s="73">
        <f>X288/9</f>
        <v>0</v>
      </c>
      <c r="Y289" s="73">
        <f>Y288/6</f>
        <v>0</v>
      </c>
      <c r="Z289" s="73">
        <f>Z288/4</f>
        <v>0</v>
      </c>
      <c r="AA289" s="73">
        <f>AA288/2.5</f>
        <v>0</v>
      </c>
      <c r="AB289" s="20">
        <f>SUM(X289:AA289)</f>
        <v>0</v>
      </c>
    </row>
    <row r="290" spans="1:28" ht="21.75" customHeight="1" thickBot="1" x14ac:dyDescent="0.45">
      <c r="A290" s="142"/>
      <c r="B290" s="722"/>
      <c r="C290" s="97"/>
      <c r="D290" s="99" t="s">
        <v>35</v>
      </c>
      <c r="E290" s="152"/>
      <c r="F290" s="153"/>
      <c r="G290" s="154"/>
      <c r="H290" s="7">
        <f t="shared" si="35"/>
        <v>0</v>
      </c>
      <c r="I290" s="173">
        <f t="shared" si="36"/>
        <v>0</v>
      </c>
      <c r="J290" s="160"/>
      <c r="L290" s="51">
        <f t="shared" si="37"/>
        <v>0</v>
      </c>
      <c r="M290" s="48">
        <f t="shared" si="34"/>
        <v>0</v>
      </c>
      <c r="N290" s="184"/>
      <c r="O290" s="185"/>
      <c r="P290" s="63"/>
      <c r="Q290" s="59"/>
      <c r="R290" s="54">
        <f>ROUND(R288,0)</f>
        <v>0</v>
      </c>
    </row>
    <row r="291" spans="1:28" ht="21.75" customHeight="1" thickBot="1" x14ac:dyDescent="0.45">
      <c r="A291" s="142"/>
      <c r="B291" s="723"/>
      <c r="C291" s="97"/>
      <c r="D291" s="99" t="s">
        <v>80</v>
      </c>
      <c r="E291" s="152"/>
      <c r="F291" s="153"/>
      <c r="G291" s="154"/>
      <c r="H291" s="175">
        <f t="shared" si="35"/>
        <v>0</v>
      </c>
      <c r="I291" s="173">
        <f t="shared" si="36"/>
        <v>0</v>
      </c>
      <c r="J291" s="160"/>
      <c r="L291" s="51">
        <f t="shared" si="37"/>
        <v>0</v>
      </c>
      <c r="M291" s="48">
        <f t="shared" si="34"/>
        <v>0</v>
      </c>
      <c r="N291" s="184"/>
      <c r="O291" s="185"/>
      <c r="P291" s="63"/>
      <c r="Q291" s="59"/>
    </row>
    <row r="292" spans="1:28" ht="21.75" customHeight="1" thickBot="1" x14ac:dyDescent="0.45">
      <c r="A292" s="142"/>
      <c r="B292" s="92"/>
      <c r="C292" s="93"/>
      <c r="D292" s="91"/>
      <c r="E292" s="152"/>
      <c r="F292" s="153"/>
      <c r="G292" s="154"/>
      <c r="H292" s="7">
        <f t="shared" si="35"/>
        <v>0</v>
      </c>
      <c r="I292" s="173">
        <f t="shared" si="36"/>
        <v>0</v>
      </c>
      <c r="J292" s="160"/>
      <c r="L292" s="51">
        <f t="shared" si="37"/>
        <v>0</v>
      </c>
      <c r="M292" s="48">
        <f t="shared" si="34"/>
        <v>0</v>
      </c>
      <c r="N292" s="184"/>
      <c r="O292" s="185"/>
      <c r="P292" s="63"/>
      <c r="Q292" s="59"/>
      <c r="R292" s="45" t="str">
        <f>IF(C287=$Z$4,D287,IF(C288=$Z$4,D288,IF(C289=$Z$4,D289,IF(C290=$Z$4,D290,IF(C291=$Z$4,D291,"")))))</f>
        <v/>
      </c>
    </row>
    <row r="293" spans="1:28" ht="21.75" customHeight="1" thickBot="1" x14ac:dyDescent="0.45">
      <c r="A293" s="143"/>
      <c r="B293" s="94"/>
      <c r="C293" s="95"/>
      <c r="D293" s="96"/>
      <c r="E293" s="155"/>
      <c r="F293" s="156"/>
      <c r="G293" s="157"/>
      <c r="H293" s="8">
        <f t="shared" si="35"/>
        <v>0</v>
      </c>
      <c r="I293" s="174">
        <f t="shared" si="36"/>
        <v>0</v>
      </c>
      <c r="J293" s="161"/>
      <c r="L293" s="52">
        <f t="shared" si="37"/>
        <v>0</v>
      </c>
      <c r="M293" s="49">
        <f t="shared" si="34"/>
        <v>0</v>
      </c>
      <c r="N293" s="186"/>
      <c r="O293" s="187"/>
      <c r="P293" s="64"/>
      <c r="Q293" s="44"/>
      <c r="R293" s="61" t="s">
        <v>73</v>
      </c>
      <c r="S293" s="61" t="s">
        <v>72</v>
      </c>
      <c r="X293" s="46" t="s">
        <v>69</v>
      </c>
    </row>
    <row r="294" spans="1:28" ht="21.75" customHeight="1" thickBot="1" x14ac:dyDescent="0.45">
      <c r="A294" s="233"/>
      <c r="B294" s="144"/>
      <c r="C294" s="148" t="s">
        <v>186</v>
      </c>
      <c r="D294" s="149"/>
      <c r="E294" s="150"/>
      <c r="F294" s="151"/>
      <c r="G294" s="151"/>
      <c r="H294" s="69">
        <f t="shared" si="35"/>
        <v>0</v>
      </c>
      <c r="I294" s="172">
        <f t="shared" si="36"/>
        <v>0</v>
      </c>
      <c r="J294" s="158"/>
      <c r="L294" s="50">
        <f t="shared" si="37"/>
        <v>0</v>
      </c>
      <c r="M294" s="11">
        <f t="shared" si="34"/>
        <v>0</v>
      </c>
      <c r="N294" s="182"/>
      <c r="O294" s="183"/>
      <c r="P294" s="62"/>
      <c r="Q294" s="55"/>
      <c r="R294" s="87" t="str">
        <f>IFERROR(SUM('【記入例】9-１(ＧＨ)その２'!L294:L303)/B296,"０")</f>
        <v>０</v>
      </c>
      <c r="S294" s="87" t="str">
        <f>IFERROR(AB295,"0")</f>
        <v>0</v>
      </c>
      <c r="V294" s="73" t="s">
        <v>74</v>
      </c>
      <c r="W294" s="73" t="s">
        <v>75</v>
      </c>
      <c r="X294" s="73" t="s">
        <v>65</v>
      </c>
      <c r="Y294" s="73" t="s">
        <v>62</v>
      </c>
      <c r="Z294" s="73" t="s">
        <v>63</v>
      </c>
      <c r="AA294" s="73" t="s">
        <v>64</v>
      </c>
    </row>
    <row r="295" spans="1:28" ht="21.75" customHeight="1" thickBot="1" x14ac:dyDescent="0.45">
      <c r="A295" s="142"/>
      <c r="B295" s="145" t="s">
        <v>0</v>
      </c>
      <c r="C295" s="140"/>
      <c r="D295" s="90"/>
      <c r="E295" s="152"/>
      <c r="F295" s="153"/>
      <c r="G295" s="154"/>
      <c r="H295" s="7">
        <f t="shared" si="35"/>
        <v>0</v>
      </c>
      <c r="I295" s="173">
        <f t="shared" si="36"/>
        <v>0</v>
      </c>
      <c r="J295" s="159"/>
      <c r="L295" s="51">
        <f t="shared" si="37"/>
        <v>0</v>
      </c>
      <c r="M295" s="48">
        <f t="shared" si="34"/>
        <v>0</v>
      </c>
      <c r="N295" s="184"/>
      <c r="O295" s="185"/>
      <c r="P295" s="63"/>
      <c r="Q295" s="56"/>
      <c r="R295" s="45">
        <f>ROUNDUP(R294,1)</f>
        <v>0</v>
      </c>
      <c r="S295" s="58">
        <f>ROUNDUP(S294,1)</f>
        <v>0</v>
      </c>
      <c r="U295" s="47" t="s">
        <v>70</v>
      </c>
      <c r="V295" s="60" t="e">
        <f>SUMIFS($M294:$M303,$E294:$E303,1)/$B296</f>
        <v>#DIV/0!</v>
      </c>
      <c r="W295" s="60" t="e">
        <f>SUMIFS($M294:$M303,$E294:$E303,2)/$B296</f>
        <v>#DIV/0!</v>
      </c>
      <c r="X295" s="60" t="e">
        <f>SUMIFS($M294:$M303,$E294:$E303,3)/$B296</f>
        <v>#DIV/0!</v>
      </c>
      <c r="Y295" s="60" t="e">
        <f>SUMIFS($M294:$M303,$E294:$E303,4)/$B296</f>
        <v>#DIV/0!</v>
      </c>
      <c r="Z295" s="60" t="e">
        <f>SUMIFS($M294:$M303,$E294:$E303,5)/$B296</f>
        <v>#DIV/0!</v>
      </c>
      <c r="AA295" s="60" t="e">
        <f>SUMIFS($M294:$M303,$E294:$E303,6)/$B296</f>
        <v>#DIV/0!</v>
      </c>
      <c r="AB295" s="53" t="e">
        <f>SUM(X295:AA295)</f>
        <v>#DIV/0!</v>
      </c>
    </row>
    <row r="296" spans="1:28" ht="21.75" customHeight="1" thickBot="1" x14ac:dyDescent="0.45">
      <c r="A296" s="142"/>
      <c r="B296" s="98"/>
      <c r="C296" s="140"/>
      <c r="D296" s="91"/>
      <c r="E296" s="152"/>
      <c r="F296" s="153"/>
      <c r="G296" s="154"/>
      <c r="H296" s="7">
        <f t="shared" si="35"/>
        <v>0</v>
      </c>
      <c r="I296" s="173">
        <f t="shared" si="36"/>
        <v>0</v>
      </c>
      <c r="J296" s="160"/>
      <c r="L296" s="51">
        <f t="shared" si="37"/>
        <v>0</v>
      </c>
      <c r="M296" s="48">
        <f t="shared" si="34"/>
        <v>0</v>
      </c>
      <c r="N296" s="184"/>
      <c r="O296" s="185"/>
      <c r="P296" s="63"/>
      <c r="Q296" s="59"/>
      <c r="R296" s="45">
        <f>ROUND(R294,0)</f>
        <v>0</v>
      </c>
      <c r="W296" s="47" t="s">
        <v>76</v>
      </c>
      <c r="X296" s="73" t="e">
        <f>X295/9</f>
        <v>#DIV/0!</v>
      </c>
      <c r="Y296" s="73" t="e">
        <f>Y295/6</f>
        <v>#DIV/0!</v>
      </c>
      <c r="Z296" s="73" t="e">
        <f>Z295/4</f>
        <v>#DIV/0!</v>
      </c>
      <c r="AA296" s="73" t="e">
        <f>AA295/2.5</f>
        <v>#DIV/0!</v>
      </c>
      <c r="AB296" s="20" t="e">
        <f>SUM(X296:AA296)</f>
        <v>#DIV/0!</v>
      </c>
    </row>
    <row r="297" spans="1:28" ht="21.75" customHeight="1" thickBot="1" x14ac:dyDescent="0.45">
      <c r="A297" s="142"/>
      <c r="B297" s="721" t="s">
        <v>59</v>
      </c>
      <c r="C297" s="97"/>
      <c r="D297" s="99" t="s">
        <v>60</v>
      </c>
      <c r="E297" s="152"/>
      <c r="F297" s="153"/>
      <c r="G297" s="154"/>
      <c r="H297" s="7">
        <f t="shared" si="35"/>
        <v>0</v>
      </c>
      <c r="I297" s="173">
        <f t="shared" si="36"/>
        <v>0</v>
      </c>
      <c r="J297" s="160"/>
      <c r="L297" s="51">
        <f t="shared" si="37"/>
        <v>0</v>
      </c>
      <c r="M297" s="48">
        <f t="shared" si="34"/>
        <v>0</v>
      </c>
      <c r="N297" s="184"/>
      <c r="O297" s="185"/>
      <c r="P297" s="63"/>
      <c r="Q297" s="56"/>
    </row>
    <row r="298" spans="1:28" ht="21.75" customHeight="1" thickBot="1" x14ac:dyDescent="0.45">
      <c r="A298" s="141" t="str">
        <f>C294</f>
        <v>ウ</v>
      </c>
      <c r="B298" s="722"/>
      <c r="C298" s="97"/>
      <c r="D298" s="99" t="s">
        <v>61</v>
      </c>
      <c r="E298" s="152"/>
      <c r="F298" s="153"/>
      <c r="G298" s="154"/>
      <c r="H298" s="7">
        <f t="shared" si="35"/>
        <v>0</v>
      </c>
      <c r="I298" s="173">
        <f t="shared" si="36"/>
        <v>0</v>
      </c>
      <c r="J298" s="160"/>
      <c r="L298" s="51">
        <f t="shared" si="37"/>
        <v>0</v>
      </c>
      <c r="M298" s="48">
        <f t="shared" si="34"/>
        <v>0</v>
      </c>
      <c r="N298" s="170" t="str">
        <f>IF($C298=$Z$4,R298,R294)</f>
        <v>０</v>
      </c>
      <c r="O298" s="171" t="str">
        <f>IF($C298=$Z$4,S298,S294)</f>
        <v>0</v>
      </c>
      <c r="P298" s="146">
        <f>IF($C298=$Z$4,R300,R296)</f>
        <v>0</v>
      </c>
      <c r="Q298" s="56"/>
      <c r="R298" s="54">
        <f>SUM(V298:AA298)</f>
        <v>0</v>
      </c>
      <c r="S298" s="54">
        <f>AB298</f>
        <v>0</v>
      </c>
      <c r="U298" s="47" t="s">
        <v>71</v>
      </c>
      <c r="V298" s="60">
        <f>SUMIFS($J294:$J303,$E294:$E303,1)*0.9</f>
        <v>0</v>
      </c>
      <c r="W298" s="60">
        <f>SUMIFS($J294:$J303,$E294:$E303,2)*0.9</f>
        <v>0</v>
      </c>
      <c r="X298" s="60">
        <f>SUMIFS($J294:$J303,$E294:$E303,3)*0.9</f>
        <v>0</v>
      </c>
      <c r="Y298" s="60">
        <f>SUMIFS($J294:$J303,$E294:$E303,4)*0.9</f>
        <v>0</v>
      </c>
      <c r="Z298" s="60">
        <f>SUMIFS($J294:$J303,$E294:$E303,5)*0.9</f>
        <v>0</v>
      </c>
      <c r="AA298" s="60">
        <f>SUMIFS($J294:$J303,$E294:$E303,6)*0.9</f>
        <v>0</v>
      </c>
      <c r="AB298" s="53">
        <f>SUM(X298:AA298)</f>
        <v>0</v>
      </c>
    </row>
    <row r="299" spans="1:28" ht="21.75" customHeight="1" thickBot="1" x14ac:dyDescent="0.45">
      <c r="A299" s="142"/>
      <c r="B299" s="722"/>
      <c r="C299" s="97"/>
      <c r="D299" s="99" t="s">
        <v>36</v>
      </c>
      <c r="E299" s="152"/>
      <c r="F299" s="153"/>
      <c r="G299" s="154"/>
      <c r="H299" s="7">
        <f t="shared" si="35"/>
        <v>0</v>
      </c>
      <c r="I299" s="173">
        <f t="shared" si="36"/>
        <v>0</v>
      </c>
      <c r="J299" s="160"/>
      <c r="L299" s="51">
        <f t="shared" si="37"/>
        <v>0</v>
      </c>
      <c r="M299" s="48">
        <f t="shared" si="34"/>
        <v>0</v>
      </c>
      <c r="N299" s="184"/>
      <c r="O299" s="185"/>
      <c r="P299" s="146"/>
      <c r="Q299" s="59"/>
      <c r="R299" s="235">
        <f>ROUNDUP(R298,1)</f>
        <v>0</v>
      </c>
      <c r="S299" s="58">
        <f>ROUNDUP(S298,1)</f>
        <v>0</v>
      </c>
      <c r="U299" s="47" t="s">
        <v>76</v>
      </c>
      <c r="X299" s="73">
        <f>X298/9</f>
        <v>0</v>
      </c>
      <c r="Y299" s="73">
        <f>Y298/6</f>
        <v>0</v>
      </c>
      <c r="Z299" s="73">
        <f>Z298/4</f>
        <v>0</v>
      </c>
      <c r="AA299" s="73">
        <f>AA298/2.5</f>
        <v>0</v>
      </c>
      <c r="AB299" s="20">
        <f>SUM(X299:AA299)</f>
        <v>0</v>
      </c>
    </row>
    <row r="300" spans="1:28" ht="21.75" customHeight="1" thickBot="1" x14ac:dyDescent="0.45">
      <c r="A300" s="142"/>
      <c r="B300" s="722"/>
      <c r="C300" s="97"/>
      <c r="D300" s="99" t="s">
        <v>35</v>
      </c>
      <c r="E300" s="152"/>
      <c r="F300" s="153"/>
      <c r="G300" s="154"/>
      <c r="H300" s="7">
        <f t="shared" si="35"/>
        <v>0</v>
      </c>
      <c r="I300" s="173">
        <f t="shared" si="36"/>
        <v>0</v>
      </c>
      <c r="J300" s="160"/>
      <c r="L300" s="51">
        <f t="shared" si="37"/>
        <v>0</v>
      </c>
      <c r="M300" s="48">
        <f t="shared" si="34"/>
        <v>0</v>
      </c>
      <c r="N300" s="184"/>
      <c r="O300" s="185"/>
      <c r="P300" s="63"/>
      <c r="Q300" s="59"/>
      <c r="R300" s="54">
        <f>ROUND(R298,0)</f>
        <v>0</v>
      </c>
    </row>
    <row r="301" spans="1:28" ht="21.75" customHeight="1" thickBot="1" x14ac:dyDescent="0.45">
      <c r="A301" s="142"/>
      <c r="B301" s="723"/>
      <c r="C301" s="97"/>
      <c r="D301" s="99" t="s">
        <v>80</v>
      </c>
      <c r="E301" s="152"/>
      <c r="F301" s="153"/>
      <c r="G301" s="154"/>
      <c r="H301" s="175">
        <f t="shared" si="35"/>
        <v>0</v>
      </c>
      <c r="I301" s="173">
        <f t="shared" si="36"/>
        <v>0</v>
      </c>
      <c r="J301" s="160"/>
      <c r="L301" s="51">
        <f t="shared" si="37"/>
        <v>0</v>
      </c>
      <c r="M301" s="48">
        <f t="shared" si="34"/>
        <v>0</v>
      </c>
      <c r="N301" s="184"/>
      <c r="O301" s="185"/>
      <c r="P301" s="63"/>
      <c r="Q301" s="59"/>
    </row>
    <row r="302" spans="1:28" ht="21.75" customHeight="1" thickBot="1" x14ac:dyDescent="0.45">
      <c r="A302" s="142"/>
      <c r="B302" s="92"/>
      <c r="C302" s="93"/>
      <c r="D302" s="91"/>
      <c r="E302" s="152"/>
      <c r="F302" s="153"/>
      <c r="G302" s="154"/>
      <c r="H302" s="7">
        <f t="shared" si="35"/>
        <v>0</v>
      </c>
      <c r="I302" s="173">
        <f t="shared" si="36"/>
        <v>0</v>
      </c>
      <c r="J302" s="160"/>
      <c r="L302" s="51">
        <f t="shared" si="37"/>
        <v>0</v>
      </c>
      <c r="M302" s="48">
        <f t="shared" si="34"/>
        <v>0</v>
      </c>
      <c r="N302" s="184"/>
      <c r="O302" s="185"/>
      <c r="P302" s="63"/>
      <c r="Q302" s="59"/>
      <c r="R302" s="45" t="str">
        <f>IF(C297=$Z$4,D297,IF(C298=$Z$4,D298,IF(C299=$Z$4,D299,IF(C300=$Z$4,D300,IF(C301=$Z$4,D301,"")))))</f>
        <v/>
      </c>
    </row>
    <row r="303" spans="1:28" ht="21.75" customHeight="1" thickBot="1" x14ac:dyDescent="0.45">
      <c r="A303" s="143"/>
      <c r="B303" s="94"/>
      <c r="C303" s="95"/>
      <c r="D303" s="96"/>
      <c r="E303" s="155"/>
      <c r="F303" s="156"/>
      <c r="G303" s="157"/>
      <c r="H303" s="8">
        <f t="shared" si="35"/>
        <v>0</v>
      </c>
      <c r="I303" s="174">
        <f t="shared" si="36"/>
        <v>0</v>
      </c>
      <c r="J303" s="161"/>
      <c r="L303" s="52">
        <f t="shared" si="37"/>
        <v>0</v>
      </c>
      <c r="M303" s="49">
        <f t="shared" si="34"/>
        <v>0</v>
      </c>
      <c r="N303" s="186"/>
      <c r="O303" s="187"/>
      <c r="P303" s="64"/>
      <c r="Q303" s="44"/>
      <c r="R303" s="61" t="s">
        <v>73</v>
      </c>
      <c r="S303" s="61" t="s">
        <v>72</v>
      </c>
      <c r="X303" s="46" t="s">
        <v>69</v>
      </c>
    </row>
    <row r="304" spans="1:28" ht="21.75" customHeight="1" thickBot="1" x14ac:dyDescent="0.45">
      <c r="A304" s="233"/>
      <c r="B304" s="144"/>
      <c r="C304" s="148" t="s">
        <v>187</v>
      </c>
      <c r="D304" s="149"/>
      <c r="E304" s="150"/>
      <c r="F304" s="151"/>
      <c r="G304" s="151"/>
      <c r="H304" s="69">
        <f t="shared" si="35"/>
        <v>0</v>
      </c>
      <c r="I304" s="172">
        <f t="shared" si="36"/>
        <v>0</v>
      </c>
      <c r="J304" s="158"/>
      <c r="L304" s="50">
        <f t="shared" si="37"/>
        <v>0</v>
      </c>
      <c r="M304" s="11">
        <f t="shared" si="34"/>
        <v>0</v>
      </c>
      <c r="N304" s="182"/>
      <c r="O304" s="183"/>
      <c r="P304" s="62"/>
      <c r="Q304" s="55"/>
      <c r="R304" s="87" t="str">
        <f>IFERROR(SUM('【記入例】9-１(ＧＨ)その２'!L304:L313)/B306,"０")</f>
        <v>０</v>
      </c>
      <c r="S304" s="87" t="str">
        <f>IFERROR(AB305,"0")</f>
        <v>0</v>
      </c>
      <c r="V304" s="73" t="s">
        <v>74</v>
      </c>
      <c r="W304" s="73" t="s">
        <v>75</v>
      </c>
      <c r="X304" s="73" t="s">
        <v>65</v>
      </c>
      <c r="Y304" s="73" t="s">
        <v>62</v>
      </c>
      <c r="Z304" s="73" t="s">
        <v>63</v>
      </c>
      <c r="AA304" s="73" t="s">
        <v>64</v>
      </c>
    </row>
    <row r="305" spans="1:28" ht="21.75" customHeight="1" thickBot="1" x14ac:dyDescent="0.45">
      <c r="A305" s="142"/>
      <c r="B305" s="145" t="s">
        <v>0</v>
      </c>
      <c r="C305" s="140"/>
      <c r="D305" s="90"/>
      <c r="E305" s="152"/>
      <c r="F305" s="153"/>
      <c r="G305" s="154"/>
      <c r="H305" s="7">
        <f t="shared" si="35"/>
        <v>0</v>
      </c>
      <c r="I305" s="173">
        <f t="shared" si="36"/>
        <v>0</v>
      </c>
      <c r="J305" s="159"/>
      <c r="L305" s="51">
        <f t="shared" si="37"/>
        <v>0</v>
      </c>
      <c r="M305" s="48">
        <f t="shared" si="34"/>
        <v>0</v>
      </c>
      <c r="N305" s="184"/>
      <c r="O305" s="185"/>
      <c r="P305" s="63"/>
      <c r="Q305" s="56"/>
      <c r="R305" s="45">
        <f>ROUNDUP(R304,1)</f>
        <v>0</v>
      </c>
      <c r="S305" s="58">
        <f>ROUNDUP(S304,1)</f>
        <v>0</v>
      </c>
      <c r="U305" s="47" t="s">
        <v>70</v>
      </c>
      <c r="V305" s="60" t="e">
        <f>SUMIFS($M304:$M313,$E304:$E313,1)/$B306</f>
        <v>#DIV/0!</v>
      </c>
      <c r="W305" s="60" t="e">
        <f>SUMIFS($M304:$M313,$E304:$E313,2)/$B306</f>
        <v>#DIV/0!</v>
      </c>
      <c r="X305" s="60" t="e">
        <f>SUMIFS($M304:$M313,$E304:$E313,3)/$B306</f>
        <v>#DIV/0!</v>
      </c>
      <c r="Y305" s="60" t="e">
        <f>SUMIFS($M304:$M313,$E304:$E313,4)/$B306</f>
        <v>#DIV/0!</v>
      </c>
      <c r="Z305" s="60" t="e">
        <f>SUMIFS($M304:$M313,$E304:$E313,5)/$B306</f>
        <v>#DIV/0!</v>
      </c>
      <c r="AA305" s="60" t="e">
        <f>SUMIFS($M304:$M313,$E304:$E313,6)/$B306</f>
        <v>#DIV/0!</v>
      </c>
      <c r="AB305" s="53" t="e">
        <f>SUM(X305:AA305)</f>
        <v>#DIV/0!</v>
      </c>
    </row>
    <row r="306" spans="1:28" ht="21.75" customHeight="1" thickBot="1" x14ac:dyDescent="0.45">
      <c r="A306" s="142"/>
      <c r="B306" s="98"/>
      <c r="C306" s="140"/>
      <c r="D306" s="91"/>
      <c r="E306" s="152"/>
      <c r="F306" s="153"/>
      <c r="G306" s="154"/>
      <c r="H306" s="7">
        <f t="shared" si="35"/>
        <v>0</v>
      </c>
      <c r="I306" s="173">
        <f t="shared" si="36"/>
        <v>0</v>
      </c>
      <c r="J306" s="160"/>
      <c r="L306" s="51">
        <f t="shared" si="37"/>
        <v>0</v>
      </c>
      <c r="M306" s="48">
        <f t="shared" si="34"/>
        <v>0</v>
      </c>
      <c r="N306" s="184"/>
      <c r="O306" s="185"/>
      <c r="P306" s="63"/>
      <c r="Q306" s="59"/>
      <c r="R306" s="45">
        <f>ROUND(R304,0)</f>
        <v>0</v>
      </c>
      <c r="W306" s="47" t="s">
        <v>76</v>
      </c>
      <c r="X306" s="73" t="e">
        <f>X305/9</f>
        <v>#DIV/0!</v>
      </c>
      <c r="Y306" s="73" t="e">
        <f>Y305/6</f>
        <v>#DIV/0!</v>
      </c>
      <c r="Z306" s="73" t="e">
        <f>Z305/4</f>
        <v>#DIV/0!</v>
      </c>
      <c r="AA306" s="73" t="e">
        <f>AA305/2.5</f>
        <v>#DIV/0!</v>
      </c>
      <c r="AB306" s="20" t="e">
        <f>SUM(X306:AA306)</f>
        <v>#DIV/0!</v>
      </c>
    </row>
    <row r="307" spans="1:28" ht="21.75" customHeight="1" thickBot="1" x14ac:dyDescent="0.45">
      <c r="A307" s="142"/>
      <c r="B307" s="721" t="s">
        <v>59</v>
      </c>
      <c r="C307" s="97"/>
      <c r="D307" s="99" t="s">
        <v>60</v>
      </c>
      <c r="E307" s="152"/>
      <c r="F307" s="153"/>
      <c r="G307" s="154"/>
      <c r="H307" s="7">
        <f t="shared" si="35"/>
        <v>0</v>
      </c>
      <c r="I307" s="173">
        <f t="shared" si="36"/>
        <v>0</v>
      </c>
      <c r="J307" s="160"/>
      <c r="L307" s="51">
        <f t="shared" si="37"/>
        <v>0</v>
      </c>
      <c r="M307" s="48">
        <f t="shared" si="34"/>
        <v>0</v>
      </c>
      <c r="N307" s="184"/>
      <c r="O307" s="185"/>
      <c r="P307" s="63"/>
      <c r="Q307" s="56"/>
    </row>
    <row r="308" spans="1:28" ht="21.75" customHeight="1" thickBot="1" x14ac:dyDescent="0.45">
      <c r="A308" s="141" t="str">
        <f>C304</f>
        <v>エ</v>
      </c>
      <c r="B308" s="722"/>
      <c r="C308" s="97"/>
      <c r="D308" s="99" t="s">
        <v>61</v>
      </c>
      <c r="E308" s="152"/>
      <c r="F308" s="153"/>
      <c r="G308" s="154"/>
      <c r="H308" s="7">
        <f t="shared" si="35"/>
        <v>0</v>
      </c>
      <c r="I308" s="173">
        <f t="shared" si="36"/>
        <v>0</v>
      </c>
      <c r="J308" s="160"/>
      <c r="L308" s="51">
        <f t="shared" si="37"/>
        <v>0</v>
      </c>
      <c r="M308" s="48">
        <f t="shared" si="34"/>
        <v>0</v>
      </c>
      <c r="N308" s="170" t="str">
        <f>IF($C308=$Z$4,R308,R304)</f>
        <v>０</v>
      </c>
      <c r="O308" s="171" t="str">
        <f>IF($C308=$Z$4,S308,S304)</f>
        <v>0</v>
      </c>
      <c r="P308" s="146">
        <f>IF($C308=$Z$4,R310,R306)</f>
        <v>0</v>
      </c>
      <c r="Q308" s="56"/>
      <c r="R308" s="54">
        <f>SUM(V308:AA308)</f>
        <v>0</v>
      </c>
      <c r="S308" s="54">
        <f>AB308</f>
        <v>0</v>
      </c>
      <c r="U308" s="47" t="s">
        <v>71</v>
      </c>
      <c r="V308" s="60">
        <f>SUMIFS($J304:$J313,$E304:$E313,1)*0.9</f>
        <v>0</v>
      </c>
      <c r="W308" s="60">
        <f>SUMIFS($J304:$J313,$E304:$E313,2)*0.9</f>
        <v>0</v>
      </c>
      <c r="X308" s="60">
        <f>SUMIFS($J304:$J313,$E304:$E313,3)*0.9</f>
        <v>0</v>
      </c>
      <c r="Y308" s="60">
        <f>SUMIFS($J304:$J313,$E304:$E313,4)*0.9</f>
        <v>0</v>
      </c>
      <c r="Z308" s="60">
        <f>SUMIFS($J304:$J313,$E304:$E313,5)*0.9</f>
        <v>0</v>
      </c>
      <c r="AA308" s="60">
        <f>SUMIFS($J304:$J313,$E304:$E313,6)*0.9</f>
        <v>0</v>
      </c>
      <c r="AB308" s="53">
        <f>SUM(X308:AA308)</f>
        <v>0</v>
      </c>
    </row>
    <row r="309" spans="1:28" ht="21.75" customHeight="1" thickBot="1" x14ac:dyDescent="0.45">
      <c r="A309" s="142"/>
      <c r="B309" s="722"/>
      <c r="C309" s="97"/>
      <c r="D309" s="99" t="s">
        <v>36</v>
      </c>
      <c r="E309" s="152"/>
      <c r="F309" s="153"/>
      <c r="G309" s="154"/>
      <c r="H309" s="7">
        <f t="shared" si="35"/>
        <v>0</v>
      </c>
      <c r="I309" s="173">
        <f t="shared" si="36"/>
        <v>0</v>
      </c>
      <c r="J309" s="160"/>
      <c r="L309" s="51">
        <f t="shared" si="37"/>
        <v>0</v>
      </c>
      <c r="M309" s="48">
        <f t="shared" si="34"/>
        <v>0</v>
      </c>
      <c r="N309" s="184"/>
      <c r="O309" s="185"/>
      <c r="P309" s="146"/>
      <c r="Q309" s="59"/>
      <c r="R309" s="235">
        <f>ROUNDUP(R308,1)</f>
        <v>0</v>
      </c>
      <c r="S309" s="58">
        <f>ROUNDUP(S308,1)</f>
        <v>0</v>
      </c>
      <c r="U309" s="47" t="s">
        <v>76</v>
      </c>
      <c r="X309" s="73">
        <f>X308/9</f>
        <v>0</v>
      </c>
      <c r="Y309" s="73">
        <f>Y308/6</f>
        <v>0</v>
      </c>
      <c r="Z309" s="73">
        <f>Z308/4</f>
        <v>0</v>
      </c>
      <c r="AA309" s="73">
        <f>AA308/2.5</f>
        <v>0</v>
      </c>
      <c r="AB309" s="20">
        <f>SUM(X309:AA309)</f>
        <v>0</v>
      </c>
    </row>
    <row r="310" spans="1:28" ht="21.75" customHeight="1" thickBot="1" x14ac:dyDescent="0.45">
      <c r="A310" s="142"/>
      <c r="B310" s="722"/>
      <c r="C310" s="97"/>
      <c r="D310" s="99" t="s">
        <v>35</v>
      </c>
      <c r="E310" s="152"/>
      <c r="F310" s="153"/>
      <c r="G310" s="154"/>
      <c r="H310" s="7">
        <f t="shared" si="35"/>
        <v>0</v>
      </c>
      <c r="I310" s="173">
        <f t="shared" si="36"/>
        <v>0</v>
      </c>
      <c r="J310" s="160"/>
      <c r="L310" s="51">
        <f t="shared" si="37"/>
        <v>0</v>
      </c>
      <c r="M310" s="48">
        <f t="shared" si="34"/>
        <v>0</v>
      </c>
      <c r="N310" s="184"/>
      <c r="O310" s="185"/>
      <c r="P310" s="63"/>
      <c r="Q310" s="59"/>
      <c r="R310" s="54">
        <f>ROUND(R308,0)</f>
        <v>0</v>
      </c>
    </row>
    <row r="311" spans="1:28" ht="21.75" customHeight="1" thickBot="1" x14ac:dyDescent="0.45">
      <c r="A311" s="142"/>
      <c r="B311" s="723"/>
      <c r="C311" s="97"/>
      <c r="D311" s="99" t="s">
        <v>80</v>
      </c>
      <c r="E311" s="152"/>
      <c r="F311" s="153"/>
      <c r="G311" s="154"/>
      <c r="H311" s="175">
        <f t="shared" si="35"/>
        <v>0</v>
      </c>
      <c r="I311" s="173">
        <f t="shared" si="36"/>
        <v>0</v>
      </c>
      <c r="J311" s="160"/>
      <c r="L311" s="51">
        <f t="shared" si="37"/>
        <v>0</v>
      </c>
      <c r="M311" s="48">
        <f t="shared" si="34"/>
        <v>0</v>
      </c>
      <c r="N311" s="184"/>
      <c r="O311" s="185"/>
      <c r="P311" s="63"/>
      <c r="Q311" s="59"/>
    </row>
    <row r="312" spans="1:28" ht="21.75" customHeight="1" thickBot="1" x14ac:dyDescent="0.45">
      <c r="A312" s="142"/>
      <c r="B312" s="92"/>
      <c r="C312" s="93"/>
      <c r="D312" s="91"/>
      <c r="E312" s="152"/>
      <c r="F312" s="153"/>
      <c r="G312" s="154"/>
      <c r="H312" s="7">
        <f t="shared" si="35"/>
        <v>0</v>
      </c>
      <c r="I312" s="173">
        <f t="shared" si="36"/>
        <v>0</v>
      </c>
      <c r="J312" s="160"/>
      <c r="L312" s="51">
        <f t="shared" si="37"/>
        <v>0</v>
      </c>
      <c r="M312" s="48">
        <f t="shared" si="34"/>
        <v>0</v>
      </c>
      <c r="N312" s="184"/>
      <c r="O312" s="185"/>
      <c r="P312" s="63"/>
      <c r="Q312" s="59"/>
      <c r="R312" s="45" t="str">
        <f>IF(C307=$Z$4,D307,IF(C308=$Z$4,D308,IF(C309=$Z$4,D309,IF(C310=$Z$4,D310,IF(C311=$Z$4,D311,"")))))</f>
        <v/>
      </c>
    </row>
    <row r="313" spans="1:28" ht="21.75" customHeight="1" thickBot="1" x14ac:dyDescent="0.45">
      <c r="A313" s="143"/>
      <c r="B313" s="94"/>
      <c r="C313" s="95"/>
      <c r="D313" s="96"/>
      <c r="E313" s="155"/>
      <c r="F313" s="156"/>
      <c r="G313" s="157"/>
      <c r="H313" s="8">
        <f t="shared" si="35"/>
        <v>0</v>
      </c>
      <c r="I313" s="174">
        <f t="shared" si="36"/>
        <v>0</v>
      </c>
      <c r="J313" s="161"/>
      <c r="L313" s="52">
        <f t="shared" si="37"/>
        <v>0</v>
      </c>
      <c r="M313" s="49">
        <f t="shared" si="34"/>
        <v>0</v>
      </c>
      <c r="N313" s="186"/>
      <c r="O313" s="187"/>
      <c r="P313" s="64"/>
      <c r="Q313" s="44"/>
      <c r="R313" s="61" t="s">
        <v>73</v>
      </c>
      <c r="S313" s="61" t="s">
        <v>72</v>
      </c>
      <c r="X313" s="46" t="s">
        <v>69</v>
      </c>
    </row>
    <row r="314" spans="1:28" ht="21.75" customHeight="1" thickBot="1" x14ac:dyDescent="0.45">
      <c r="A314" s="233"/>
      <c r="B314" s="144"/>
      <c r="C314" s="148" t="s">
        <v>188</v>
      </c>
      <c r="D314" s="149"/>
      <c r="E314" s="150"/>
      <c r="F314" s="151"/>
      <c r="G314" s="151"/>
      <c r="H314" s="69">
        <f t="shared" si="35"/>
        <v>0</v>
      </c>
      <c r="I314" s="172">
        <f t="shared" si="36"/>
        <v>0</v>
      </c>
      <c r="J314" s="158"/>
      <c r="L314" s="50">
        <f t="shared" si="37"/>
        <v>0</v>
      </c>
      <c r="M314" s="11">
        <f t="shared" si="34"/>
        <v>0</v>
      </c>
      <c r="N314" s="182"/>
      <c r="O314" s="183"/>
      <c r="P314" s="62"/>
      <c r="Q314" s="55"/>
      <c r="R314" s="87" t="str">
        <f>IFERROR(SUM('【記入例】9-１(ＧＨ)その２'!L314:L323)/B316,"０")</f>
        <v>０</v>
      </c>
      <c r="S314" s="87" t="str">
        <f>IFERROR(AB315,"0")</f>
        <v>0</v>
      </c>
      <c r="V314" s="73" t="s">
        <v>74</v>
      </c>
      <c r="W314" s="73" t="s">
        <v>75</v>
      </c>
      <c r="X314" s="73" t="s">
        <v>65</v>
      </c>
      <c r="Y314" s="73" t="s">
        <v>62</v>
      </c>
      <c r="Z314" s="73" t="s">
        <v>63</v>
      </c>
      <c r="AA314" s="73" t="s">
        <v>64</v>
      </c>
    </row>
    <row r="315" spans="1:28" ht="21.75" customHeight="1" thickBot="1" x14ac:dyDescent="0.45">
      <c r="A315" s="142"/>
      <c r="B315" s="145" t="s">
        <v>0</v>
      </c>
      <c r="C315" s="140"/>
      <c r="D315" s="90"/>
      <c r="E315" s="152"/>
      <c r="F315" s="153"/>
      <c r="G315" s="154"/>
      <c r="H315" s="7">
        <f t="shared" si="35"/>
        <v>0</v>
      </c>
      <c r="I315" s="173">
        <f t="shared" si="36"/>
        <v>0</v>
      </c>
      <c r="J315" s="159"/>
      <c r="L315" s="51">
        <f t="shared" si="37"/>
        <v>0</v>
      </c>
      <c r="M315" s="48">
        <f t="shared" si="34"/>
        <v>0</v>
      </c>
      <c r="N315" s="184"/>
      <c r="O315" s="185"/>
      <c r="P315" s="63"/>
      <c r="Q315" s="56"/>
      <c r="R315" s="45">
        <f>ROUNDUP(R314,1)</f>
        <v>0</v>
      </c>
      <c r="S315" s="58">
        <f>ROUNDUP(S314,1)</f>
        <v>0</v>
      </c>
      <c r="U315" s="47" t="s">
        <v>70</v>
      </c>
      <c r="V315" s="60" t="e">
        <f>SUMIFS($M314:$M323,$E314:$E323,1)/$B316</f>
        <v>#DIV/0!</v>
      </c>
      <c r="W315" s="60" t="e">
        <f>SUMIFS($M314:$M323,$E314:$E323,2)/$B316</f>
        <v>#DIV/0!</v>
      </c>
      <c r="X315" s="60" t="e">
        <f>SUMIFS($M314:$M323,$E314:$E323,3)/$B316</f>
        <v>#DIV/0!</v>
      </c>
      <c r="Y315" s="60" t="e">
        <f>SUMIFS($M314:$M323,$E314:$E323,4)/$B316</f>
        <v>#DIV/0!</v>
      </c>
      <c r="Z315" s="60" t="e">
        <f>SUMIFS($M314:$M323,$E314:$E323,5)/$B316</f>
        <v>#DIV/0!</v>
      </c>
      <c r="AA315" s="60" t="e">
        <f>SUMIFS($M314:$M323,$E314:$E323,6)/$B316</f>
        <v>#DIV/0!</v>
      </c>
      <c r="AB315" s="53" t="e">
        <f>SUM(X315:AA315)</f>
        <v>#DIV/0!</v>
      </c>
    </row>
    <row r="316" spans="1:28" ht="21.75" customHeight="1" thickBot="1" x14ac:dyDescent="0.45">
      <c r="A316" s="142"/>
      <c r="B316" s="98"/>
      <c r="C316" s="140"/>
      <c r="D316" s="91"/>
      <c r="E316" s="152"/>
      <c r="F316" s="153"/>
      <c r="G316" s="154"/>
      <c r="H316" s="7">
        <f t="shared" si="35"/>
        <v>0</v>
      </c>
      <c r="I316" s="173">
        <f t="shared" si="36"/>
        <v>0</v>
      </c>
      <c r="J316" s="160"/>
      <c r="L316" s="51">
        <f t="shared" si="37"/>
        <v>0</v>
      </c>
      <c r="M316" s="48">
        <f t="shared" si="34"/>
        <v>0</v>
      </c>
      <c r="N316" s="184"/>
      <c r="O316" s="185"/>
      <c r="P316" s="63"/>
      <c r="Q316" s="59"/>
      <c r="R316" s="45">
        <f>ROUND(R314,0)</f>
        <v>0</v>
      </c>
      <c r="W316" s="47" t="s">
        <v>76</v>
      </c>
      <c r="X316" s="73" t="e">
        <f>X315/9</f>
        <v>#DIV/0!</v>
      </c>
      <c r="Y316" s="73" t="e">
        <f>Y315/6</f>
        <v>#DIV/0!</v>
      </c>
      <c r="Z316" s="73" t="e">
        <f>Z315/4</f>
        <v>#DIV/0!</v>
      </c>
      <c r="AA316" s="73" t="e">
        <f>AA315/2.5</f>
        <v>#DIV/0!</v>
      </c>
      <c r="AB316" s="20" t="e">
        <f>SUM(X316:AA316)</f>
        <v>#DIV/0!</v>
      </c>
    </row>
    <row r="317" spans="1:28" ht="21.75" customHeight="1" thickBot="1" x14ac:dyDescent="0.45">
      <c r="A317" s="142"/>
      <c r="B317" s="721" t="s">
        <v>59</v>
      </c>
      <c r="C317" s="97"/>
      <c r="D317" s="99" t="s">
        <v>60</v>
      </c>
      <c r="E317" s="152"/>
      <c r="F317" s="153"/>
      <c r="G317" s="154"/>
      <c r="H317" s="7">
        <f t="shared" si="35"/>
        <v>0</v>
      </c>
      <c r="I317" s="173">
        <f t="shared" si="36"/>
        <v>0</v>
      </c>
      <c r="J317" s="160"/>
      <c r="L317" s="51">
        <f t="shared" si="37"/>
        <v>0</v>
      </c>
      <c r="M317" s="48">
        <f t="shared" si="34"/>
        <v>0</v>
      </c>
      <c r="N317" s="184"/>
      <c r="O317" s="185"/>
      <c r="P317" s="63"/>
      <c r="Q317" s="56"/>
    </row>
    <row r="318" spans="1:28" ht="21.75" customHeight="1" thickBot="1" x14ac:dyDescent="0.45">
      <c r="A318" s="141" t="str">
        <f>C314</f>
        <v>オ</v>
      </c>
      <c r="B318" s="722"/>
      <c r="C318" s="97"/>
      <c r="D318" s="99" t="s">
        <v>61</v>
      </c>
      <c r="E318" s="152"/>
      <c r="F318" s="153"/>
      <c r="G318" s="154"/>
      <c r="H318" s="7">
        <f t="shared" si="35"/>
        <v>0</v>
      </c>
      <c r="I318" s="173">
        <f t="shared" si="36"/>
        <v>0</v>
      </c>
      <c r="J318" s="160"/>
      <c r="L318" s="51">
        <f t="shared" si="37"/>
        <v>0</v>
      </c>
      <c r="M318" s="48">
        <f t="shared" si="34"/>
        <v>0</v>
      </c>
      <c r="N318" s="170" t="str">
        <f>IF($C318=$Z$4,R318,R314)</f>
        <v>０</v>
      </c>
      <c r="O318" s="171" t="str">
        <f>IF($C318=$Z$4,S318,S314)</f>
        <v>0</v>
      </c>
      <c r="P318" s="146">
        <f>IF($C318=$Z$4,R320,R316)</f>
        <v>0</v>
      </c>
      <c r="Q318" s="56"/>
      <c r="R318" s="54">
        <f>SUM(V318:AA318)</f>
        <v>0</v>
      </c>
      <c r="S318" s="54">
        <f>AB318</f>
        <v>0</v>
      </c>
      <c r="U318" s="47" t="s">
        <v>71</v>
      </c>
      <c r="V318" s="60">
        <f>SUMIFS($J314:$J323,$E314:$E323,1)*0.9</f>
        <v>0</v>
      </c>
      <c r="W318" s="60">
        <f>SUMIFS($J314:$J323,$E314:$E323,2)*0.9</f>
        <v>0</v>
      </c>
      <c r="X318" s="60">
        <f>SUMIFS($J314:$J323,$E314:$E323,3)*0.9</f>
        <v>0</v>
      </c>
      <c r="Y318" s="60">
        <f>SUMIFS($J314:$J323,$E314:$E323,4)*0.9</f>
        <v>0</v>
      </c>
      <c r="Z318" s="60">
        <f>SUMIFS($J314:$J323,$E314:$E323,5)*0.9</f>
        <v>0</v>
      </c>
      <c r="AA318" s="60">
        <f>SUMIFS($J314:$J323,$E314:$E323,6)*0.9</f>
        <v>0</v>
      </c>
      <c r="AB318" s="53">
        <f>SUM(X318:AA318)</f>
        <v>0</v>
      </c>
    </row>
    <row r="319" spans="1:28" ht="21.75" customHeight="1" thickBot="1" x14ac:dyDescent="0.45">
      <c r="A319" s="142"/>
      <c r="B319" s="722"/>
      <c r="C319" s="97"/>
      <c r="D319" s="99" t="s">
        <v>36</v>
      </c>
      <c r="E319" s="152"/>
      <c r="F319" s="153"/>
      <c r="G319" s="154"/>
      <c r="H319" s="7">
        <f t="shared" si="35"/>
        <v>0</v>
      </c>
      <c r="I319" s="173">
        <f t="shared" si="36"/>
        <v>0</v>
      </c>
      <c r="J319" s="160"/>
      <c r="L319" s="51">
        <f t="shared" si="37"/>
        <v>0</v>
      </c>
      <c r="M319" s="48">
        <f t="shared" si="34"/>
        <v>0</v>
      </c>
      <c r="N319" s="184"/>
      <c r="O319" s="185"/>
      <c r="P319" s="146"/>
      <c r="Q319" s="59"/>
      <c r="R319" s="235">
        <f>ROUNDUP(R318,1)</f>
        <v>0</v>
      </c>
      <c r="S319" s="58">
        <f>ROUNDUP(S318,1)</f>
        <v>0</v>
      </c>
      <c r="U319" s="47" t="s">
        <v>76</v>
      </c>
      <c r="X319" s="73">
        <f>X318/9</f>
        <v>0</v>
      </c>
      <c r="Y319" s="73">
        <f>Y318/6</f>
        <v>0</v>
      </c>
      <c r="Z319" s="73">
        <f>Z318/4</f>
        <v>0</v>
      </c>
      <c r="AA319" s="73">
        <f>AA318/2.5</f>
        <v>0</v>
      </c>
      <c r="AB319" s="20">
        <f>SUM(X319:AA319)</f>
        <v>0</v>
      </c>
    </row>
    <row r="320" spans="1:28" ht="21.75" customHeight="1" thickBot="1" x14ac:dyDescent="0.45">
      <c r="A320" s="142"/>
      <c r="B320" s="722"/>
      <c r="C320" s="97"/>
      <c r="D320" s="99" t="s">
        <v>35</v>
      </c>
      <c r="E320" s="152"/>
      <c r="F320" s="153"/>
      <c r="G320" s="154"/>
      <c r="H320" s="7">
        <f t="shared" si="35"/>
        <v>0</v>
      </c>
      <c r="I320" s="173">
        <f t="shared" si="36"/>
        <v>0</v>
      </c>
      <c r="J320" s="160"/>
      <c r="L320" s="51">
        <f t="shared" si="37"/>
        <v>0</v>
      </c>
      <c r="M320" s="48">
        <f t="shared" si="34"/>
        <v>0</v>
      </c>
      <c r="N320" s="184"/>
      <c r="O320" s="185"/>
      <c r="P320" s="63"/>
      <c r="Q320" s="59"/>
      <c r="R320" s="54">
        <f>ROUND(R318,0)</f>
        <v>0</v>
      </c>
    </row>
    <row r="321" spans="1:28" ht="21.75" customHeight="1" thickBot="1" x14ac:dyDescent="0.45">
      <c r="A321" s="142"/>
      <c r="B321" s="723"/>
      <c r="C321" s="97"/>
      <c r="D321" s="99" t="s">
        <v>80</v>
      </c>
      <c r="E321" s="152"/>
      <c r="F321" s="153"/>
      <c r="G321" s="154"/>
      <c r="H321" s="175">
        <f t="shared" si="35"/>
        <v>0</v>
      </c>
      <c r="I321" s="173">
        <f t="shared" si="36"/>
        <v>0</v>
      </c>
      <c r="J321" s="160"/>
      <c r="L321" s="51">
        <f t="shared" si="37"/>
        <v>0</v>
      </c>
      <c r="M321" s="48">
        <f t="shared" si="34"/>
        <v>0</v>
      </c>
      <c r="N321" s="184"/>
      <c r="O321" s="185"/>
      <c r="P321" s="63"/>
      <c r="Q321" s="59"/>
    </row>
    <row r="322" spans="1:28" ht="21.75" customHeight="1" thickBot="1" x14ac:dyDescent="0.45">
      <c r="A322" s="142"/>
      <c r="B322" s="92"/>
      <c r="C322" s="93"/>
      <c r="D322" s="91"/>
      <c r="E322" s="152"/>
      <c r="F322" s="153"/>
      <c r="G322" s="154"/>
      <c r="H322" s="7">
        <f t="shared" si="35"/>
        <v>0</v>
      </c>
      <c r="I322" s="173">
        <f t="shared" si="36"/>
        <v>0</v>
      </c>
      <c r="J322" s="160"/>
      <c r="L322" s="51">
        <f t="shared" si="37"/>
        <v>0</v>
      </c>
      <c r="M322" s="48">
        <f t="shared" si="34"/>
        <v>0</v>
      </c>
      <c r="N322" s="184"/>
      <c r="O322" s="185"/>
      <c r="P322" s="63"/>
      <c r="Q322" s="59"/>
      <c r="R322" s="45" t="str">
        <f>IF(C317=$Z$4,D317,IF(C318=$Z$4,D318,IF(C319=$Z$4,D319,IF(C320=$Z$4,D320,IF(C321=$Z$4,D321,"")))))</f>
        <v/>
      </c>
    </row>
    <row r="323" spans="1:28" ht="21.75" customHeight="1" thickBot="1" x14ac:dyDescent="0.45">
      <c r="A323" s="143"/>
      <c r="B323" s="94"/>
      <c r="C323" s="95"/>
      <c r="D323" s="96"/>
      <c r="E323" s="155"/>
      <c r="F323" s="156"/>
      <c r="G323" s="157"/>
      <c r="H323" s="8">
        <f t="shared" si="35"/>
        <v>0</v>
      </c>
      <c r="I323" s="174">
        <f t="shared" si="36"/>
        <v>0</v>
      </c>
      <c r="J323" s="161"/>
      <c r="L323" s="52">
        <f t="shared" si="37"/>
        <v>0</v>
      </c>
      <c r="M323" s="49">
        <f t="shared" si="34"/>
        <v>0</v>
      </c>
      <c r="N323" s="186"/>
      <c r="O323" s="187"/>
      <c r="P323" s="64"/>
      <c r="Q323" s="44"/>
      <c r="R323" s="61" t="s">
        <v>73</v>
      </c>
      <c r="S323" s="61" t="s">
        <v>72</v>
      </c>
      <c r="X323" s="46" t="s">
        <v>69</v>
      </c>
    </row>
    <row r="324" spans="1:28" ht="21.75" customHeight="1" thickBot="1" x14ac:dyDescent="0.45">
      <c r="A324" s="233"/>
      <c r="B324" s="144"/>
      <c r="C324" s="148" t="s">
        <v>189</v>
      </c>
      <c r="D324" s="149"/>
      <c r="E324" s="150"/>
      <c r="F324" s="151"/>
      <c r="G324" s="151"/>
      <c r="H324" s="69">
        <f t="shared" si="35"/>
        <v>0</v>
      </c>
      <c r="I324" s="172">
        <f t="shared" si="36"/>
        <v>0</v>
      </c>
      <c r="J324" s="158"/>
      <c r="L324" s="50">
        <f t="shared" si="37"/>
        <v>0</v>
      </c>
      <c r="M324" s="11">
        <f t="shared" si="34"/>
        <v>0</v>
      </c>
      <c r="N324" s="182"/>
      <c r="O324" s="183"/>
      <c r="P324" s="62"/>
      <c r="Q324" s="55"/>
      <c r="R324" s="87" t="str">
        <f>IFERROR(SUM('【記入例】9-１(ＧＨ)その２'!L324:L333)/B326,"０")</f>
        <v>０</v>
      </c>
      <c r="S324" s="87" t="str">
        <f>IFERROR(AB325,"0")</f>
        <v>0</v>
      </c>
      <c r="V324" s="73" t="s">
        <v>74</v>
      </c>
      <c r="W324" s="73" t="s">
        <v>75</v>
      </c>
      <c r="X324" s="73" t="s">
        <v>65</v>
      </c>
      <c r="Y324" s="73" t="s">
        <v>62</v>
      </c>
      <c r="Z324" s="73" t="s">
        <v>63</v>
      </c>
      <c r="AA324" s="73" t="s">
        <v>64</v>
      </c>
    </row>
    <row r="325" spans="1:28" ht="21.75" customHeight="1" thickBot="1" x14ac:dyDescent="0.45">
      <c r="A325" s="142"/>
      <c r="B325" s="145" t="s">
        <v>0</v>
      </c>
      <c r="C325" s="140"/>
      <c r="D325" s="90"/>
      <c r="E325" s="152"/>
      <c r="F325" s="153"/>
      <c r="G325" s="154"/>
      <c r="H325" s="7">
        <f t="shared" si="35"/>
        <v>0</v>
      </c>
      <c r="I325" s="173">
        <f t="shared" si="36"/>
        <v>0</v>
      </c>
      <c r="J325" s="159"/>
      <c r="L325" s="51">
        <f t="shared" si="37"/>
        <v>0</v>
      </c>
      <c r="M325" s="48">
        <f t="shared" si="34"/>
        <v>0</v>
      </c>
      <c r="N325" s="184"/>
      <c r="O325" s="185"/>
      <c r="P325" s="63"/>
      <c r="Q325" s="56"/>
      <c r="R325" s="45">
        <f>ROUNDUP(R324,1)</f>
        <v>0</v>
      </c>
      <c r="S325" s="58">
        <f>ROUNDUP(S324,1)</f>
        <v>0</v>
      </c>
      <c r="U325" s="47" t="s">
        <v>70</v>
      </c>
      <c r="V325" s="60" t="e">
        <f>SUMIFS($M324:$M333,$E324:$E333,1)/$B326</f>
        <v>#DIV/0!</v>
      </c>
      <c r="W325" s="60" t="e">
        <f>SUMIFS($M324:$M333,$E324:$E333,2)/$B326</f>
        <v>#DIV/0!</v>
      </c>
      <c r="X325" s="60" t="e">
        <f>SUMIFS($M324:$M333,$E324:$E333,3)/$B326</f>
        <v>#DIV/0!</v>
      </c>
      <c r="Y325" s="60" t="e">
        <f>SUMIFS($M324:$M333,$E324:$E333,4)/$B326</f>
        <v>#DIV/0!</v>
      </c>
      <c r="Z325" s="60" t="e">
        <f>SUMIFS($M324:$M333,$E324:$E333,5)/$B326</f>
        <v>#DIV/0!</v>
      </c>
      <c r="AA325" s="60" t="e">
        <f>SUMIFS($M324:$M333,$E324:$E333,6)/$B326</f>
        <v>#DIV/0!</v>
      </c>
      <c r="AB325" s="53" t="e">
        <f>SUM(X325:AA325)</f>
        <v>#DIV/0!</v>
      </c>
    </row>
    <row r="326" spans="1:28" ht="21.75" customHeight="1" thickBot="1" x14ac:dyDescent="0.45">
      <c r="A326" s="142"/>
      <c r="B326" s="98"/>
      <c r="C326" s="140"/>
      <c r="D326" s="91"/>
      <c r="E326" s="152"/>
      <c r="F326" s="153"/>
      <c r="G326" s="154"/>
      <c r="H326" s="7">
        <f t="shared" si="35"/>
        <v>0</v>
      </c>
      <c r="I326" s="173">
        <f t="shared" si="36"/>
        <v>0</v>
      </c>
      <c r="J326" s="160"/>
      <c r="L326" s="51">
        <f t="shared" si="37"/>
        <v>0</v>
      </c>
      <c r="M326" s="48">
        <f t="shared" si="34"/>
        <v>0</v>
      </c>
      <c r="N326" s="184"/>
      <c r="O326" s="185"/>
      <c r="P326" s="63"/>
      <c r="Q326" s="59"/>
      <c r="R326" s="45">
        <f>ROUND(R324,0)</f>
        <v>0</v>
      </c>
      <c r="W326" s="47" t="s">
        <v>76</v>
      </c>
      <c r="X326" s="73" t="e">
        <f>X325/9</f>
        <v>#DIV/0!</v>
      </c>
      <c r="Y326" s="73" t="e">
        <f>Y325/6</f>
        <v>#DIV/0!</v>
      </c>
      <c r="Z326" s="73" t="e">
        <f>Z325/4</f>
        <v>#DIV/0!</v>
      </c>
      <c r="AA326" s="73" t="e">
        <f>AA325/2.5</f>
        <v>#DIV/0!</v>
      </c>
      <c r="AB326" s="20" t="e">
        <f>SUM(X326:AA326)</f>
        <v>#DIV/0!</v>
      </c>
    </row>
    <row r="327" spans="1:28" ht="21.75" customHeight="1" thickBot="1" x14ac:dyDescent="0.45">
      <c r="A327" s="142"/>
      <c r="B327" s="721" t="s">
        <v>59</v>
      </c>
      <c r="C327" s="97"/>
      <c r="D327" s="99" t="s">
        <v>60</v>
      </c>
      <c r="E327" s="152"/>
      <c r="F327" s="153"/>
      <c r="G327" s="154"/>
      <c r="H327" s="7">
        <f t="shared" si="35"/>
        <v>0</v>
      </c>
      <c r="I327" s="173">
        <f t="shared" si="36"/>
        <v>0</v>
      </c>
      <c r="J327" s="160"/>
      <c r="L327" s="51">
        <f t="shared" si="37"/>
        <v>0</v>
      </c>
      <c r="M327" s="48">
        <f t="shared" si="34"/>
        <v>0</v>
      </c>
      <c r="N327" s="184"/>
      <c r="O327" s="185"/>
      <c r="P327" s="63"/>
      <c r="Q327" s="56"/>
    </row>
    <row r="328" spans="1:28" ht="21.75" customHeight="1" thickBot="1" x14ac:dyDescent="0.45">
      <c r="A328" s="141" t="str">
        <f>C324</f>
        <v>カ</v>
      </c>
      <c r="B328" s="722"/>
      <c r="C328" s="97"/>
      <c r="D328" s="99" t="s">
        <v>61</v>
      </c>
      <c r="E328" s="152"/>
      <c r="F328" s="153"/>
      <c r="G328" s="154"/>
      <c r="H328" s="7">
        <f t="shared" si="35"/>
        <v>0</v>
      </c>
      <c r="I328" s="173">
        <f t="shared" si="36"/>
        <v>0</v>
      </c>
      <c r="J328" s="160"/>
      <c r="L328" s="51">
        <f t="shared" si="37"/>
        <v>0</v>
      </c>
      <c r="M328" s="48">
        <f t="shared" si="34"/>
        <v>0</v>
      </c>
      <c r="N328" s="170" t="str">
        <f>IF($C328=$Z$4,R328,R324)</f>
        <v>０</v>
      </c>
      <c r="O328" s="171" t="str">
        <f>IF($C328=$Z$4,S328,S324)</f>
        <v>0</v>
      </c>
      <c r="P328" s="146">
        <f>IF($C328=$Z$4,R330,R326)</f>
        <v>0</v>
      </c>
      <c r="Q328" s="56"/>
      <c r="R328" s="54">
        <f>SUM(V328:AA328)</f>
        <v>0</v>
      </c>
      <c r="S328" s="54">
        <f>AB328</f>
        <v>0</v>
      </c>
      <c r="U328" s="47" t="s">
        <v>71</v>
      </c>
      <c r="V328" s="60">
        <f>SUMIFS($J324:$J333,$E324:$E333,1)*0.9</f>
        <v>0</v>
      </c>
      <c r="W328" s="60">
        <f>SUMIFS($J324:$J333,$E324:$E333,2)*0.9</f>
        <v>0</v>
      </c>
      <c r="X328" s="60">
        <f>SUMIFS($J324:$J333,$E324:$E333,3)*0.9</f>
        <v>0</v>
      </c>
      <c r="Y328" s="60">
        <f>SUMIFS($J324:$J333,$E324:$E333,4)*0.9</f>
        <v>0</v>
      </c>
      <c r="Z328" s="60">
        <f>SUMIFS($J324:$J333,$E324:$E333,5)*0.9</f>
        <v>0</v>
      </c>
      <c r="AA328" s="60">
        <f>SUMIFS($J324:$J333,$E324:$E333,6)*0.9</f>
        <v>0</v>
      </c>
      <c r="AB328" s="53">
        <f>SUM(X328:AA328)</f>
        <v>0</v>
      </c>
    </row>
    <row r="329" spans="1:28" ht="21.75" customHeight="1" thickBot="1" x14ac:dyDescent="0.45">
      <c r="A329" s="142"/>
      <c r="B329" s="722"/>
      <c r="C329" s="97"/>
      <c r="D329" s="99" t="s">
        <v>36</v>
      </c>
      <c r="E329" s="152"/>
      <c r="F329" s="153"/>
      <c r="G329" s="154"/>
      <c r="H329" s="7">
        <f t="shared" si="35"/>
        <v>0</v>
      </c>
      <c r="I329" s="173">
        <f t="shared" si="36"/>
        <v>0</v>
      </c>
      <c r="J329" s="160"/>
      <c r="L329" s="51">
        <f t="shared" si="37"/>
        <v>0</v>
      </c>
      <c r="M329" s="48">
        <f t="shared" si="34"/>
        <v>0</v>
      </c>
      <c r="N329" s="184"/>
      <c r="O329" s="185"/>
      <c r="P329" s="146"/>
      <c r="Q329" s="59"/>
      <c r="R329" s="235">
        <f>ROUNDUP(R328,1)</f>
        <v>0</v>
      </c>
      <c r="S329" s="58">
        <f>ROUNDUP(S328,1)</f>
        <v>0</v>
      </c>
      <c r="U329" s="47" t="s">
        <v>76</v>
      </c>
      <c r="X329" s="73">
        <f>X328/9</f>
        <v>0</v>
      </c>
      <c r="Y329" s="73">
        <f>Y328/6</f>
        <v>0</v>
      </c>
      <c r="Z329" s="73">
        <f>Z328/4</f>
        <v>0</v>
      </c>
      <c r="AA329" s="73">
        <f>AA328/2.5</f>
        <v>0</v>
      </c>
      <c r="AB329" s="20">
        <f>SUM(X329:AA329)</f>
        <v>0</v>
      </c>
    </row>
    <row r="330" spans="1:28" ht="21.75" customHeight="1" thickBot="1" x14ac:dyDescent="0.45">
      <c r="A330" s="142"/>
      <c r="B330" s="722"/>
      <c r="C330" s="97"/>
      <c r="D330" s="99" t="s">
        <v>35</v>
      </c>
      <c r="E330" s="152"/>
      <c r="F330" s="153"/>
      <c r="G330" s="154"/>
      <c r="H330" s="7">
        <f t="shared" si="35"/>
        <v>0</v>
      </c>
      <c r="I330" s="173">
        <f t="shared" si="36"/>
        <v>0</v>
      </c>
      <c r="J330" s="160"/>
      <c r="L330" s="51">
        <f t="shared" si="37"/>
        <v>0</v>
      </c>
      <c r="M330" s="48">
        <f t="shared" si="34"/>
        <v>0</v>
      </c>
      <c r="N330" s="184"/>
      <c r="O330" s="185"/>
      <c r="P330" s="63"/>
      <c r="Q330" s="59"/>
      <c r="R330" s="54">
        <f>ROUND(R328,0)</f>
        <v>0</v>
      </c>
    </row>
    <row r="331" spans="1:28" ht="21.75" customHeight="1" thickBot="1" x14ac:dyDescent="0.45">
      <c r="A331" s="142"/>
      <c r="B331" s="723"/>
      <c r="C331" s="97"/>
      <c r="D331" s="99" t="s">
        <v>80</v>
      </c>
      <c r="E331" s="152"/>
      <c r="F331" s="153"/>
      <c r="G331" s="154"/>
      <c r="H331" s="175">
        <f t="shared" si="35"/>
        <v>0</v>
      </c>
      <c r="I331" s="173">
        <f t="shared" si="36"/>
        <v>0</v>
      </c>
      <c r="J331" s="160"/>
      <c r="L331" s="51">
        <f t="shared" si="37"/>
        <v>0</v>
      </c>
      <c r="M331" s="48">
        <f t="shared" si="34"/>
        <v>0</v>
      </c>
      <c r="N331" s="184"/>
      <c r="O331" s="185"/>
      <c r="P331" s="63"/>
      <c r="Q331" s="59"/>
    </row>
    <row r="332" spans="1:28" ht="21.75" customHeight="1" thickBot="1" x14ac:dyDescent="0.45">
      <c r="A332" s="142"/>
      <c r="B332" s="92"/>
      <c r="C332" s="93"/>
      <c r="D332" s="91"/>
      <c r="E332" s="152"/>
      <c r="F332" s="153"/>
      <c r="G332" s="154"/>
      <c r="H332" s="7">
        <f t="shared" si="35"/>
        <v>0</v>
      </c>
      <c r="I332" s="173">
        <f t="shared" si="36"/>
        <v>0</v>
      </c>
      <c r="J332" s="160"/>
      <c r="L332" s="51">
        <f t="shared" si="37"/>
        <v>0</v>
      </c>
      <c r="M332" s="48">
        <f t="shared" si="34"/>
        <v>0</v>
      </c>
      <c r="N332" s="184"/>
      <c r="O332" s="185"/>
      <c r="P332" s="63"/>
      <c r="Q332" s="59"/>
      <c r="R332" s="45" t="str">
        <f>IF(C327=$Z$4,D327,IF(C328=$Z$4,D328,IF(C329=$Z$4,D329,IF(C330=$Z$4,D330,IF(C331=$Z$4,D331,"")))))</f>
        <v/>
      </c>
    </row>
    <row r="333" spans="1:28" ht="21.75" customHeight="1" thickBot="1" x14ac:dyDescent="0.45">
      <c r="A333" s="143"/>
      <c r="B333" s="94"/>
      <c r="C333" s="95"/>
      <c r="D333" s="96"/>
      <c r="E333" s="155"/>
      <c r="F333" s="156"/>
      <c r="G333" s="157"/>
      <c r="H333" s="8">
        <f t="shared" si="35"/>
        <v>0</v>
      </c>
      <c r="I333" s="174">
        <f t="shared" si="36"/>
        <v>0</v>
      </c>
      <c r="J333" s="161"/>
      <c r="L333" s="52">
        <f t="shared" si="37"/>
        <v>0</v>
      </c>
      <c r="M333" s="49">
        <f t="shared" si="34"/>
        <v>0</v>
      </c>
      <c r="N333" s="186"/>
      <c r="O333" s="187"/>
      <c r="P333" s="64"/>
      <c r="Q333" s="44"/>
      <c r="R333" s="61" t="s">
        <v>73</v>
      </c>
      <c r="S333" s="61" t="s">
        <v>72</v>
      </c>
      <c r="X333" s="46" t="s">
        <v>69</v>
      </c>
    </row>
    <row r="334" spans="1:28" ht="21.75" customHeight="1" thickBot="1" x14ac:dyDescent="0.45">
      <c r="A334" s="233"/>
      <c r="B334" s="144"/>
      <c r="C334" s="148" t="s">
        <v>190</v>
      </c>
      <c r="D334" s="149"/>
      <c r="E334" s="150"/>
      <c r="F334" s="151"/>
      <c r="G334" s="151"/>
      <c r="H334" s="69">
        <f t="shared" si="35"/>
        <v>0</v>
      </c>
      <c r="I334" s="172">
        <f t="shared" si="36"/>
        <v>0</v>
      </c>
      <c r="J334" s="158"/>
      <c r="L334" s="50">
        <f t="shared" si="37"/>
        <v>0</v>
      </c>
      <c r="M334" s="11">
        <f t="shared" ref="M334:M363" si="38">H334*J334</f>
        <v>0</v>
      </c>
      <c r="N334" s="182"/>
      <c r="O334" s="183"/>
      <c r="P334" s="62"/>
      <c r="Q334" s="55"/>
      <c r="R334" s="87" t="str">
        <f>IFERROR(SUM('【記入例】9-１(ＧＨ)その２'!L334:L343)/B336,"０")</f>
        <v>０</v>
      </c>
      <c r="S334" s="87" t="str">
        <f>IFERROR(AB335,"0")</f>
        <v>0</v>
      </c>
      <c r="V334" s="73" t="s">
        <v>74</v>
      </c>
      <c r="W334" s="73" t="s">
        <v>75</v>
      </c>
      <c r="X334" s="73" t="s">
        <v>65</v>
      </c>
      <c r="Y334" s="73" t="s">
        <v>62</v>
      </c>
      <c r="Z334" s="73" t="s">
        <v>63</v>
      </c>
      <c r="AA334" s="73" t="s">
        <v>64</v>
      </c>
    </row>
    <row r="335" spans="1:28" ht="21.75" customHeight="1" thickBot="1" x14ac:dyDescent="0.45">
      <c r="A335" s="142"/>
      <c r="B335" s="145" t="s">
        <v>0</v>
      </c>
      <c r="C335" s="140"/>
      <c r="D335" s="90"/>
      <c r="E335" s="152"/>
      <c r="F335" s="153"/>
      <c r="G335" s="154"/>
      <c r="H335" s="7">
        <f t="shared" si="35"/>
        <v>0</v>
      </c>
      <c r="I335" s="173">
        <f t="shared" si="36"/>
        <v>0</v>
      </c>
      <c r="J335" s="159"/>
      <c r="L335" s="51">
        <f t="shared" si="37"/>
        <v>0</v>
      </c>
      <c r="M335" s="48">
        <f t="shared" si="38"/>
        <v>0</v>
      </c>
      <c r="N335" s="184"/>
      <c r="O335" s="185"/>
      <c r="P335" s="63"/>
      <c r="Q335" s="56"/>
      <c r="R335" s="45">
        <f>ROUNDUP(R334,1)</f>
        <v>0</v>
      </c>
      <c r="S335" s="58">
        <f>ROUNDUP(S334,1)</f>
        <v>0</v>
      </c>
      <c r="U335" s="47" t="s">
        <v>70</v>
      </c>
      <c r="V335" s="60" t="e">
        <f>SUMIFS($M334:$M343,$E334:$E343,1)/$B336</f>
        <v>#DIV/0!</v>
      </c>
      <c r="W335" s="60" t="e">
        <f>SUMIFS($M334:$M343,$E334:$E343,2)/$B336</f>
        <v>#DIV/0!</v>
      </c>
      <c r="X335" s="60" t="e">
        <f>SUMIFS($M334:$M343,$E334:$E343,3)/$B336</f>
        <v>#DIV/0!</v>
      </c>
      <c r="Y335" s="60" t="e">
        <f>SUMIFS($M334:$M343,$E334:$E343,4)/$B336</f>
        <v>#DIV/0!</v>
      </c>
      <c r="Z335" s="60" t="e">
        <f>SUMIFS($M334:$M343,$E334:$E343,5)/$B336</f>
        <v>#DIV/0!</v>
      </c>
      <c r="AA335" s="60" t="e">
        <f>SUMIFS($M334:$M343,$E334:$E343,6)/$B336</f>
        <v>#DIV/0!</v>
      </c>
      <c r="AB335" s="53" t="e">
        <f>SUM(X335:AA335)</f>
        <v>#DIV/0!</v>
      </c>
    </row>
    <row r="336" spans="1:28" ht="21.75" customHeight="1" thickBot="1" x14ac:dyDescent="0.45">
      <c r="A336" s="142"/>
      <c r="B336" s="98"/>
      <c r="C336" s="140"/>
      <c r="D336" s="91"/>
      <c r="E336" s="152"/>
      <c r="F336" s="153"/>
      <c r="G336" s="154"/>
      <c r="H336" s="7">
        <f t="shared" si="35"/>
        <v>0</v>
      </c>
      <c r="I336" s="173">
        <f t="shared" si="36"/>
        <v>0</v>
      </c>
      <c r="J336" s="160"/>
      <c r="L336" s="51">
        <f t="shared" si="37"/>
        <v>0</v>
      </c>
      <c r="M336" s="48">
        <f t="shared" si="38"/>
        <v>0</v>
      </c>
      <c r="N336" s="184"/>
      <c r="O336" s="185"/>
      <c r="P336" s="63"/>
      <c r="Q336" s="59"/>
      <c r="R336" s="45">
        <f>ROUND(R334,0)</f>
        <v>0</v>
      </c>
      <c r="W336" s="47" t="s">
        <v>76</v>
      </c>
      <c r="X336" s="73" t="e">
        <f>X335/9</f>
        <v>#DIV/0!</v>
      </c>
      <c r="Y336" s="73" t="e">
        <f>Y335/6</f>
        <v>#DIV/0!</v>
      </c>
      <c r="Z336" s="73" t="e">
        <f>Z335/4</f>
        <v>#DIV/0!</v>
      </c>
      <c r="AA336" s="73" t="e">
        <f>AA335/2.5</f>
        <v>#DIV/0!</v>
      </c>
      <c r="AB336" s="20" t="e">
        <f>SUM(X336:AA336)</f>
        <v>#DIV/0!</v>
      </c>
    </row>
    <row r="337" spans="1:28" ht="21.75" customHeight="1" thickBot="1" x14ac:dyDescent="0.45">
      <c r="A337" s="142"/>
      <c r="B337" s="721" t="s">
        <v>59</v>
      </c>
      <c r="C337" s="97"/>
      <c r="D337" s="99" t="s">
        <v>60</v>
      </c>
      <c r="E337" s="152"/>
      <c r="F337" s="153"/>
      <c r="G337" s="154"/>
      <c r="H337" s="7">
        <f t="shared" si="35"/>
        <v>0</v>
      </c>
      <c r="I337" s="173">
        <f t="shared" si="36"/>
        <v>0</v>
      </c>
      <c r="J337" s="160"/>
      <c r="L337" s="51">
        <f t="shared" si="37"/>
        <v>0</v>
      </c>
      <c r="M337" s="48">
        <f t="shared" si="38"/>
        <v>0</v>
      </c>
      <c r="N337" s="184"/>
      <c r="O337" s="185"/>
      <c r="P337" s="63"/>
      <c r="Q337" s="56"/>
    </row>
    <row r="338" spans="1:28" ht="21.75" customHeight="1" thickBot="1" x14ac:dyDescent="0.45">
      <c r="A338" s="141" t="str">
        <f>C334</f>
        <v>キ</v>
      </c>
      <c r="B338" s="722"/>
      <c r="C338" s="97"/>
      <c r="D338" s="99" t="s">
        <v>61</v>
      </c>
      <c r="E338" s="152"/>
      <c r="F338" s="153"/>
      <c r="G338" s="154"/>
      <c r="H338" s="7">
        <f t="shared" si="35"/>
        <v>0</v>
      </c>
      <c r="I338" s="173">
        <f t="shared" si="36"/>
        <v>0</v>
      </c>
      <c r="J338" s="160"/>
      <c r="L338" s="51">
        <f t="shared" si="37"/>
        <v>0</v>
      </c>
      <c r="M338" s="48">
        <f t="shared" si="38"/>
        <v>0</v>
      </c>
      <c r="N338" s="170" t="str">
        <f>IF($C338=$Z$4,R338,R334)</f>
        <v>０</v>
      </c>
      <c r="O338" s="171" t="str">
        <f>IF($C338=$Z$4,S338,S334)</f>
        <v>0</v>
      </c>
      <c r="P338" s="146">
        <f>IF($C338=$Z$4,R340,R336)</f>
        <v>0</v>
      </c>
      <c r="Q338" s="56"/>
      <c r="R338" s="54">
        <f>SUM(V338:AA338)</f>
        <v>0</v>
      </c>
      <c r="S338" s="54">
        <f>AB338</f>
        <v>0</v>
      </c>
      <c r="U338" s="47" t="s">
        <v>71</v>
      </c>
      <c r="V338" s="60">
        <f>SUMIFS($J334:$J343,$E334:$E343,1)*0.9</f>
        <v>0</v>
      </c>
      <c r="W338" s="60">
        <f>SUMIFS($J334:$J343,$E334:$E343,2)*0.9</f>
        <v>0</v>
      </c>
      <c r="X338" s="60">
        <f>SUMIFS($J334:$J343,$E334:$E343,3)*0.9</f>
        <v>0</v>
      </c>
      <c r="Y338" s="60">
        <f>SUMIFS($J334:$J343,$E334:$E343,4)*0.9</f>
        <v>0</v>
      </c>
      <c r="Z338" s="60">
        <f>SUMIFS($J334:$J343,$E334:$E343,5)*0.9</f>
        <v>0</v>
      </c>
      <c r="AA338" s="60">
        <f>SUMIFS($J334:$J343,$E334:$E343,6)*0.9</f>
        <v>0</v>
      </c>
      <c r="AB338" s="53">
        <f>SUM(X338:AA338)</f>
        <v>0</v>
      </c>
    </row>
    <row r="339" spans="1:28" ht="21.75" customHeight="1" thickBot="1" x14ac:dyDescent="0.45">
      <c r="A339" s="142"/>
      <c r="B339" s="722"/>
      <c r="C339" s="97"/>
      <c r="D339" s="99" t="s">
        <v>36</v>
      </c>
      <c r="E339" s="152"/>
      <c r="F339" s="153"/>
      <c r="G339" s="154"/>
      <c r="H339" s="7">
        <f t="shared" si="35"/>
        <v>0</v>
      </c>
      <c r="I339" s="173">
        <f t="shared" si="36"/>
        <v>0</v>
      </c>
      <c r="J339" s="160"/>
      <c r="L339" s="51">
        <f t="shared" si="37"/>
        <v>0</v>
      </c>
      <c r="M339" s="48">
        <f t="shared" si="38"/>
        <v>0</v>
      </c>
      <c r="N339" s="184"/>
      <c r="O339" s="185"/>
      <c r="P339" s="146"/>
      <c r="Q339" s="59"/>
      <c r="R339" s="235">
        <f>ROUNDUP(R338,1)</f>
        <v>0</v>
      </c>
      <c r="S339" s="58">
        <f>ROUNDUP(S338,1)</f>
        <v>0</v>
      </c>
      <c r="U339" s="47" t="s">
        <v>76</v>
      </c>
      <c r="X339" s="73">
        <f>X338/9</f>
        <v>0</v>
      </c>
      <c r="Y339" s="73">
        <f>Y338/6</f>
        <v>0</v>
      </c>
      <c r="Z339" s="73">
        <f>Z338/4</f>
        <v>0</v>
      </c>
      <c r="AA339" s="73">
        <f>AA338/2.5</f>
        <v>0</v>
      </c>
      <c r="AB339" s="20">
        <f>SUM(X339:AA339)</f>
        <v>0</v>
      </c>
    </row>
    <row r="340" spans="1:28" ht="21.75" customHeight="1" thickBot="1" x14ac:dyDescent="0.45">
      <c r="A340" s="142"/>
      <c r="B340" s="722"/>
      <c r="C340" s="97"/>
      <c r="D340" s="99" t="s">
        <v>35</v>
      </c>
      <c r="E340" s="152"/>
      <c r="F340" s="153"/>
      <c r="G340" s="154"/>
      <c r="H340" s="7">
        <f t="shared" si="35"/>
        <v>0</v>
      </c>
      <c r="I340" s="173">
        <f t="shared" si="36"/>
        <v>0</v>
      </c>
      <c r="J340" s="160"/>
      <c r="L340" s="51">
        <f t="shared" si="37"/>
        <v>0</v>
      </c>
      <c r="M340" s="48">
        <f t="shared" si="38"/>
        <v>0</v>
      </c>
      <c r="N340" s="184"/>
      <c r="O340" s="185"/>
      <c r="P340" s="63"/>
      <c r="Q340" s="59"/>
      <c r="R340" s="54">
        <f>ROUND(R338,0)</f>
        <v>0</v>
      </c>
    </row>
    <row r="341" spans="1:28" ht="21.75" customHeight="1" thickBot="1" x14ac:dyDescent="0.45">
      <c r="A341" s="142"/>
      <c r="B341" s="723"/>
      <c r="C341" s="97"/>
      <c r="D341" s="99" t="s">
        <v>80</v>
      </c>
      <c r="E341" s="152"/>
      <c r="F341" s="153"/>
      <c r="G341" s="154"/>
      <c r="H341" s="175">
        <f t="shared" si="35"/>
        <v>0</v>
      </c>
      <c r="I341" s="173">
        <f t="shared" si="36"/>
        <v>0</v>
      </c>
      <c r="J341" s="160"/>
      <c r="L341" s="51">
        <f t="shared" si="37"/>
        <v>0</v>
      </c>
      <c r="M341" s="48">
        <f t="shared" si="38"/>
        <v>0</v>
      </c>
      <c r="N341" s="184"/>
      <c r="O341" s="185"/>
      <c r="P341" s="63"/>
      <c r="Q341" s="59"/>
    </row>
    <row r="342" spans="1:28" ht="21.75" customHeight="1" thickBot="1" x14ac:dyDescent="0.45">
      <c r="A342" s="142"/>
      <c r="B342" s="92"/>
      <c r="C342" s="93"/>
      <c r="D342" s="91"/>
      <c r="E342" s="152"/>
      <c r="F342" s="153"/>
      <c r="G342" s="154"/>
      <c r="H342" s="7">
        <f t="shared" si="35"/>
        <v>0</v>
      </c>
      <c r="I342" s="173">
        <f t="shared" si="36"/>
        <v>0</v>
      </c>
      <c r="J342" s="160"/>
      <c r="L342" s="51">
        <f t="shared" si="37"/>
        <v>0</v>
      </c>
      <c r="M342" s="48">
        <f t="shared" si="38"/>
        <v>0</v>
      </c>
      <c r="N342" s="184"/>
      <c r="O342" s="185"/>
      <c r="P342" s="63"/>
      <c r="Q342" s="59"/>
      <c r="R342" s="45" t="str">
        <f>IF(C337=$Z$4,D337,IF(C338=$Z$4,D338,IF(C339=$Z$4,D339,IF(C340=$Z$4,D340,IF(C341=$Z$4,D341,"")))))</f>
        <v/>
      </c>
    </row>
    <row r="343" spans="1:28" ht="21.75" customHeight="1" thickBot="1" x14ac:dyDescent="0.45">
      <c r="A343" s="143"/>
      <c r="B343" s="94"/>
      <c r="C343" s="95"/>
      <c r="D343" s="96"/>
      <c r="E343" s="155"/>
      <c r="F343" s="156"/>
      <c r="G343" s="157"/>
      <c r="H343" s="8">
        <f t="shared" si="35"/>
        <v>0</v>
      </c>
      <c r="I343" s="174">
        <f t="shared" si="36"/>
        <v>0</v>
      </c>
      <c r="J343" s="161"/>
      <c r="L343" s="52">
        <f t="shared" si="37"/>
        <v>0</v>
      </c>
      <c r="M343" s="49">
        <f t="shared" si="38"/>
        <v>0</v>
      </c>
      <c r="N343" s="186"/>
      <c r="O343" s="187"/>
      <c r="P343" s="64"/>
      <c r="Q343" s="44"/>
      <c r="R343" s="61" t="s">
        <v>73</v>
      </c>
      <c r="S343" s="61" t="s">
        <v>72</v>
      </c>
      <c r="X343" s="46" t="s">
        <v>69</v>
      </c>
    </row>
    <row r="344" spans="1:28" ht="21.75" customHeight="1" thickBot="1" x14ac:dyDescent="0.45">
      <c r="A344" s="233"/>
      <c r="B344" s="144"/>
      <c r="C344" s="148" t="s">
        <v>191</v>
      </c>
      <c r="D344" s="149"/>
      <c r="E344" s="150"/>
      <c r="F344" s="151"/>
      <c r="G344" s="151"/>
      <c r="H344" s="69">
        <f t="shared" si="35"/>
        <v>0</v>
      </c>
      <c r="I344" s="172">
        <f t="shared" si="36"/>
        <v>0</v>
      </c>
      <c r="J344" s="158"/>
      <c r="L344" s="50">
        <f t="shared" si="37"/>
        <v>0</v>
      </c>
      <c r="M344" s="11">
        <f t="shared" si="38"/>
        <v>0</v>
      </c>
      <c r="N344" s="182"/>
      <c r="O344" s="183"/>
      <c r="P344" s="62"/>
      <c r="Q344" s="55"/>
      <c r="R344" s="87" t="str">
        <f>IFERROR(SUM('【記入例】9-１(ＧＨ)その２'!L344:L353)/B346,"０")</f>
        <v>０</v>
      </c>
      <c r="S344" s="87" t="str">
        <f>IFERROR(AB345,"0")</f>
        <v>0</v>
      </c>
      <c r="V344" s="73" t="s">
        <v>74</v>
      </c>
      <c r="W344" s="73" t="s">
        <v>75</v>
      </c>
      <c r="X344" s="73" t="s">
        <v>65</v>
      </c>
      <c r="Y344" s="73" t="s">
        <v>62</v>
      </c>
      <c r="Z344" s="73" t="s">
        <v>63</v>
      </c>
      <c r="AA344" s="73" t="s">
        <v>64</v>
      </c>
    </row>
    <row r="345" spans="1:28" ht="21.75" customHeight="1" thickBot="1" x14ac:dyDescent="0.45">
      <c r="A345" s="142"/>
      <c r="B345" s="145" t="s">
        <v>0</v>
      </c>
      <c r="C345" s="140"/>
      <c r="D345" s="90"/>
      <c r="E345" s="152"/>
      <c r="F345" s="153"/>
      <c r="G345" s="154"/>
      <c r="H345" s="7">
        <f t="shared" si="35"/>
        <v>0</v>
      </c>
      <c r="I345" s="173">
        <f t="shared" si="36"/>
        <v>0</v>
      </c>
      <c r="J345" s="159"/>
      <c r="L345" s="51">
        <f t="shared" si="37"/>
        <v>0</v>
      </c>
      <c r="M345" s="48">
        <f t="shared" si="38"/>
        <v>0</v>
      </c>
      <c r="N345" s="184"/>
      <c r="O345" s="185"/>
      <c r="P345" s="63"/>
      <c r="Q345" s="56"/>
      <c r="R345" s="45">
        <f>ROUNDUP(R344,1)</f>
        <v>0</v>
      </c>
      <c r="S345" s="58">
        <f>ROUNDUP(S344,1)</f>
        <v>0</v>
      </c>
      <c r="U345" s="47" t="s">
        <v>70</v>
      </c>
      <c r="V345" s="60" t="e">
        <f>SUMIFS($M344:$M353,$E344:$E353,1)/$B346</f>
        <v>#DIV/0!</v>
      </c>
      <c r="W345" s="60" t="e">
        <f>SUMIFS($M344:$M353,$E344:$E353,2)/$B346</f>
        <v>#DIV/0!</v>
      </c>
      <c r="X345" s="60" t="e">
        <f>SUMIFS($M344:$M353,$E344:$E353,3)/$B346</f>
        <v>#DIV/0!</v>
      </c>
      <c r="Y345" s="60" t="e">
        <f>SUMIFS($M344:$M353,$E344:$E353,4)/$B346</f>
        <v>#DIV/0!</v>
      </c>
      <c r="Z345" s="60" t="e">
        <f>SUMIFS($M344:$M353,$E344:$E353,5)/$B346</f>
        <v>#DIV/0!</v>
      </c>
      <c r="AA345" s="60" t="e">
        <f>SUMIFS($M344:$M353,$E344:$E353,6)/$B346</f>
        <v>#DIV/0!</v>
      </c>
      <c r="AB345" s="53" t="e">
        <f>SUM(X345:AA345)</f>
        <v>#DIV/0!</v>
      </c>
    </row>
    <row r="346" spans="1:28" ht="21.75" customHeight="1" thickBot="1" x14ac:dyDescent="0.45">
      <c r="A346" s="142"/>
      <c r="B346" s="98"/>
      <c r="C346" s="140"/>
      <c r="D346" s="91"/>
      <c r="E346" s="152"/>
      <c r="F346" s="153"/>
      <c r="G346" s="154"/>
      <c r="H346" s="7">
        <f t="shared" si="35"/>
        <v>0</v>
      </c>
      <c r="I346" s="173">
        <f t="shared" si="36"/>
        <v>0</v>
      </c>
      <c r="J346" s="160"/>
      <c r="L346" s="51">
        <f t="shared" si="37"/>
        <v>0</v>
      </c>
      <c r="M346" s="48">
        <f t="shared" si="38"/>
        <v>0</v>
      </c>
      <c r="N346" s="184"/>
      <c r="O346" s="185"/>
      <c r="P346" s="63"/>
      <c r="Q346" s="59"/>
      <c r="R346" s="45">
        <f>ROUND(R344,0)</f>
        <v>0</v>
      </c>
      <c r="W346" s="47" t="s">
        <v>76</v>
      </c>
      <c r="X346" s="73" t="e">
        <f>X345/9</f>
        <v>#DIV/0!</v>
      </c>
      <c r="Y346" s="73" t="e">
        <f>Y345/6</f>
        <v>#DIV/0!</v>
      </c>
      <c r="Z346" s="73" t="e">
        <f>Z345/4</f>
        <v>#DIV/0!</v>
      </c>
      <c r="AA346" s="73" t="e">
        <f>AA345/2.5</f>
        <v>#DIV/0!</v>
      </c>
      <c r="AB346" s="20" t="e">
        <f>SUM(X346:AA346)</f>
        <v>#DIV/0!</v>
      </c>
    </row>
    <row r="347" spans="1:28" ht="21.75" customHeight="1" thickBot="1" x14ac:dyDescent="0.45">
      <c r="A347" s="142"/>
      <c r="B347" s="721" t="s">
        <v>59</v>
      </c>
      <c r="C347" s="97"/>
      <c r="D347" s="99" t="s">
        <v>60</v>
      </c>
      <c r="E347" s="152"/>
      <c r="F347" s="153"/>
      <c r="G347" s="154"/>
      <c r="H347" s="7">
        <f t="shared" si="35"/>
        <v>0</v>
      </c>
      <c r="I347" s="173">
        <f t="shared" si="36"/>
        <v>0</v>
      </c>
      <c r="J347" s="160"/>
      <c r="L347" s="51">
        <f t="shared" si="37"/>
        <v>0</v>
      </c>
      <c r="M347" s="48">
        <f t="shared" si="38"/>
        <v>0</v>
      </c>
      <c r="N347" s="184"/>
      <c r="O347" s="185"/>
      <c r="P347" s="63"/>
      <c r="Q347" s="56"/>
    </row>
    <row r="348" spans="1:28" ht="21.75" customHeight="1" thickBot="1" x14ac:dyDescent="0.45">
      <c r="A348" s="141" t="str">
        <f>C344</f>
        <v>ク</v>
      </c>
      <c r="B348" s="722"/>
      <c r="C348" s="97"/>
      <c r="D348" s="99" t="s">
        <v>61</v>
      </c>
      <c r="E348" s="152"/>
      <c r="F348" s="153"/>
      <c r="G348" s="154"/>
      <c r="H348" s="7">
        <f t="shared" si="35"/>
        <v>0</v>
      </c>
      <c r="I348" s="173">
        <f t="shared" si="36"/>
        <v>0</v>
      </c>
      <c r="J348" s="160"/>
      <c r="L348" s="51">
        <f t="shared" si="37"/>
        <v>0</v>
      </c>
      <c r="M348" s="48">
        <f t="shared" si="38"/>
        <v>0</v>
      </c>
      <c r="N348" s="170" t="str">
        <f>IF($C348=$Z$4,R348,R344)</f>
        <v>０</v>
      </c>
      <c r="O348" s="171" t="str">
        <f>IF($C348=$Z$4,S348,S344)</f>
        <v>0</v>
      </c>
      <c r="P348" s="146">
        <f>IF($C348=$Z$4,R350,R346)</f>
        <v>0</v>
      </c>
      <c r="Q348" s="56"/>
      <c r="R348" s="54">
        <f>SUM(V348:AA348)</f>
        <v>0</v>
      </c>
      <c r="S348" s="54">
        <f>AB348</f>
        <v>0</v>
      </c>
      <c r="U348" s="47" t="s">
        <v>71</v>
      </c>
      <c r="V348" s="60">
        <f>SUMIFS($J344:$J353,$E344:$E353,1)*0.9</f>
        <v>0</v>
      </c>
      <c r="W348" s="60">
        <f>SUMIFS($J344:$J353,$E344:$E353,2)*0.9</f>
        <v>0</v>
      </c>
      <c r="X348" s="60">
        <f>SUMIFS($J344:$J353,$E344:$E353,3)*0.9</f>
        <v>0</v>
      </c>
      <c r="Y348" s="60">
        <f>SUMIFS($J344:$J353,$E344:$E353,4)*0.9</f>
        <v>0</v>
      </c>
      <c r="Z348" s="60">
        <f>SUMIFS($J344:$J353,$E344:$E353,5)*0.9</f>
        <v>0</v>
      </c>
      <c r="AA348" s="60">
        <f>SUMIFS($J344:$J353,$E344:$E353,6)*0.9</f>
        <v>0</v>
      </c>
      <c r="AB348" s="53">
        <f>SUM(X348:AA348)</f>
        <v>0</v>
      </c>
    </row>
    <row r="349" spans="1:28" ht="21.75" customHeight="1" thickBot="1" x14ac:dyDescent="0.45">
      <c r="A349" s="142"/>
      <c r="B349" s="722"/>
      <c r="C349" s="97"/>
      <c r="D349" s="99" t="s">
        <v>36</v>
      </c>
      <c r="E349" s="152"/>
      <c r="F349" s="153"/>
      <c r="G349" s="154"/>
      <c r="H349" s="7">
        <f t="shared" si="35"/>
        <v>0</v>
      </c>
      <c r="I349" s="173">
        <f t="shared" si="36"/>
        <v>0</v>
      </c>
      <c r="J349" s="160"/>
      <c r="L349" s="51">
        <f t="shared" si="37"/>
        <v>0</v>
      </c>
      <c r="M349" s="48">
        <f t="shared" si="38"/>
        <v>0</v>
      </c>
      <c r="N349" s="184"/>
      <c r="O349" s="185"/>
      <c r="P349" s="146"/>
      <c r="Q349" s="59"/>
      <c r="R349" s="235">
        <f>ROUNDUP(R348,1)</f>
        <v>0</v>
      </c>
      <c r="S349" s="58">
        <f>ROUNDUP(S348,1)</f>
        <v>0</v>
      </c>
      <c r="U349" s="47" t="s">
        <v>76</v>
      </c>
      <c r="X349" s="73">
        <f>X348/9</f>
        <v>0</v>
      </c>
      <c r="Y349" s="73">
        <f>Y348/6</f>
        <v>0</v>
      </c>
      <c r="Z349" s="73">
        <f>Z348/4</f>
        <v>0</v>
      </c>
      <c r="AA349" s="73">
        <f>AA348/2.5</f>
        <v>0</v>
      </c>
      <c r="AB349" s="20">
        <f>SUM(X349:AA349)</f>
        <v>0</v>
      </c>
    </row>
    <row r="350" spans="1:28" ht="21.75" customHeight="1" thickBot="1" x14ac:dyDescent="0.45">
      <c r="A350" s="142"/>
      <c r="B350" s="722"/>
      <c r="C350" s="97"/>
      <c r="D350" s="99" t="s">
        <v>35</v>
      </c>
      <c r="E350" s="152"/>
      <c r="F350" s="153"/>
      <c r="G350" s="154"/>
      <c r="H350" s="7">
        <f t="shared" ref="H350:H363" si="39">IF(F350=$Z$5,I350,G350)</f>
        <v>0</v>
      </c>
      <c r="I350" s="173">
        <f t="shared" ref="I350:I363" si="40">G350/2</f>
        <v>0</v>
      </c>
      <c r="J350" s="160"/>
      <c r="L350" s="51">
        <f t="shared" ref="L350:L363" si="41">G350*J350</f>
        <v>0</v>
      </c>
      <c r="M350" s="48">
        <f t="shared" si="38"/>
        <v>0</v>
      </c>
      <c r="N350" s="184"/>
      <c r="O350" s="185"/>
      <c r="P350" s="63"/>
      <c r="Q350" s="59"/>
      <c r="R350" s="54">
        <f>ROUND(R348,0)</f>
        <v>0</v>
      </c>
    </row>
    <row r="351" spans="1:28" ht="21.75" customHeight="1" thickBot="1" x14ac:dyDescent="0.45">
      <c r="A351" s="142"/>
      <c r="B351" s="723"/>
      <c r="C351" s="97"/>
      <c r="D351" s="99" t="s">
        <v>80</v>
      </c>
      <c r="E351" s="152"/>
      <c r="F351" s="153"/>
      <c r="G351" s="154"/>
      <c r="H351" s="175">
        <f t="shared" si="39"/>
        <v>0</v>
      </c>
      <c r="I351" s="173">
        <f t="shared" si="40"/>
        <v>0</v>
      </c>
      <c r="J351" s="160"/>
      <c r="L351" s="51">
        <f t="shared" si="41"/>
        <v>0</v>
      </c>
      <c r="M351" s="48">
        <f t="shared" si="38"/>
        <v>0</v>
      </c>
      <c r="N351" s="184"/>
      <c r="O351" s="185"/>
      <c r="P351" s="63"/>
      <c r="Q351" s="59"/>
    </row>
    <row r="352" spans="1:28" ht="21.75" customHeight="1" thickBot="1" x14ac:dyDescent="0.45">
      <c r="A352" s="142"/>
      <c r="B352" s="92"/>
      <c r="C352" s="93"/>
      <c r="D352" s="91"/>
      <c r="E352" s="152"/>
      <c r="F352" s="153"/>
      <c r="G352" s="154"/>
      <c r="H352" s="7">
        <f t="shared" si="39"/>
        <v>0</v>
      </c>
      <c r="I352" s="173">
        <f t="shared" si="40"/>
        <v>0</v>
      </c>
      <c r="J352" s="160"/>
      <c r="L352" s="51">
        <f t="shared" si="41"/>
        <v>0</v>
      </c>
      <c r="M352" s="48">
        <f t="shared" si="38"/>
        <v>0</v>
      </c>
      <c r="N352" s="184"/>
      <c r="O352" s="185"/>
      <c r="P352" s="63"/>
      <c r="Q352" s="59"/>
      <c r="R352" s="45" t="str">
        <f>IF(C347=$Z$4,D347,IF(C348=$Z$4,D348,IF(C349=$Z$4,D349,IF(C350=$Z$4,D350,IF(C351=$Z$4,D351,"")))))</f>
        <v/>
      </c>
    </row>
    <row r="353" spans="1:28" ht="21.75" customHeight="1" thickBot="1" x14ac:dyDescent="0.45">
      <c r="A353" s="143"/>
      <c r="B353" s="94"/>
      <c r="C353" s="95"/>
      <c r="D353" s="96"/>
      <c r="E353" s="155"/>
      <c r="F353" s="156"/>
      <c r="G353" s="157"/>
      <c r="H353" s="8">
        <f t="shared" si="39"/>
        <v>0</v>
      </c>
      <c r="I353" s="174">
        <f t="shared" si="40"/>
        <v>0</v>
      </c>
      <c r="J353" s="161"/>
      <c r="L353" s="52">
        <f t="shared" si="41"/>
        <v>0</v>
      </c>
      <c r="M353" s="49">
        <f t="shared" si="38"/>
        <v>0</v>
      </c>
      <c r="N353" s="186"/>
      <c r="O353" s="187"/>
      <c r="P353" s="64"/>
      <c r="Q353" s="44"/>
      <c r="R353" s="61" t="s">
        <v>73</v>
      </c>
      <c r="S353" s="61" t="s">
        <v>72</v>
      </c>
      <c r="X353" s="46" t="s">
        <v>69</v>
      </c>
    </row>
    <row r="354" spans="1:28" ht="21.75" customHeight="1" thickBot="1" x14ac:dyDescent="0.45">
      <c r="A354" s="233"/>
      <c r="B354" s="144"/>
      <c r="C354" s="148" t="s">
        <v>192</v>
      </c>
      <c r="D354" s="149"/>
      <c r="E354" s="150"/>
      <c r="F354" s="151"/>
      <c r="G354" s="151"/>
      <c r="H354" s="69">
        <f t="shared" si="39"/>
        <v>0</v>
      </c>
      <c r="I354" s="172">
        <f t="shared" si="40"/>
        <v>0</v>
      </c>
      <c r="J354" s="158"/>
      <c r="L354" s="50">
        <f t="shared" si="41"/>
        <v>0</v>
      </c>
      <c r="M354" s="11">
        <f t="shared" si="38"/>
        <v>0</v>
      </c>
      <c r="N354" s="182"/>
      <c r="O354" s="183"/>
      <c r="P354" s="62"/>
      <c r="Q354" s="55"/>
      <c r="R354" s="87" t="str">
        <f>IFERROR(SUM('【記入例】9-１(ＧＨ)その２'!L354:L363)/B356,"０")</f>
        <v>０</v>
      </c>
      <c r="S354" s="87" t="str">
        <f>IFERROR(AB355,"0")</f>
        <v>0</v>
      </c>
      <c r="V354" s="73" t="s">
        <v>74</v>
      </c>
      <c r="W354" s="73" t="s">
        <v>75</v>
      </c>
      <c r="X354" s="73" t="s">
        <v>65</v>
      </c>
      <c r="Y354" s="73" t="s">
        <v>62</v>
      </c>
      <c r="Z354" s="73" t="s">
        <v>63</v>
      </c>
      <c r="AA354" s="73" t="s">
        <v>64</v>
      </c>
    </row>
    <row r="355" spans="1:28" ht="21.75" customHeight="1" thickBot="1" x14ac:dyDescent="0.45">
      <c r="A355" s="142"/>
      <c r="B355" s="145" t="s">
        <v>0</v>
      </c>
      <c r="C355" s="140"/>
      <c r="D355" s="90"/>
      <c r="E355" s="152"/>
      <c r="F355" s="153"/>
      <c r="G355" s="154"/>
      <c r="H355" s="7">
        <f t="shared" si="39"/>
        <v>0</v>
      </c>
      <c r="I355" s="173">
        <f t="shared" si="40"/>
        <v>0</v>
      </c>
      <c r="J355" s="159"/>
      <c r="L355" s="51">
        <f t="shared" si="41"/>
        <v>0</v>
      </c>
      <c r="M355" s="48">
        <f t="shared" si="38"/>
        <v>0</v>
      </c>
      <c r="N355" s="184"/>
      <c r="O355" s="185"/>
      <c r="P355" s="63"/>
      <c r="Q355" s="56"/>
      <c r="R355" s="45">
        <f>ROUNDUP(R354,1)</f>
        <v>0</v>
      </c>
      <c r="S355" s="58">
        <f>ROUNDUP(S354,1)</f>
        <v>0</v>
      </c>
      <c r="U355" s="47" t="s">
        <v>70</v>
      </c>
      <c r="V355" s="60" t="e">
        <f>SUMIFS($M354:$M363,$E354:$E363,1)/$B356</f>
        <v>#DIV/0!</v>
      </c>
      <c r="W355" s="60" t="e">
        <f>SUMIFS($M354:$M363,$E354:$E363,2)/$B356</f>
        <v>#DIV/0!</v>
      </c>
      <c r="X355" s="60" t="e">
        <f>SUMIFS($M354:$M363,$E354:$E363,3)/$B356</f>
        <v>#DIV/0!</v>
      </c>
      <c r="Y355" s="60" t="e">
        <f>SUMIFS($M354:$M363,$E354:$E363,4)/$B356</f>
        <v>#DIV/0!</v>
      </c>
      <c r="Z355" s="60" t="e">
        <f>SUMIFS($M354:$M363,$E354:$E363,5)/$B356</f>
        <v>#DIV/0!</v>
      </c>
      <c r="AA355" s="60" t="e">
        <f>SUMIFS($M354:$M363,$E354:$E363,6)/$B356</f>
        <v>#DIV/0!</v>
      </c>
      <c r="AB355" s="53" t="e">
        <f>SUM(X355:AA355)</f>
        <v>#DIV/0!</v>
      </c>
    </row>
    <row r="356" spans="1:28" ht="21.75" customHeight="1" thickBot="1" x14ac:dyDescent="0.45">
      <c r="A356" s="142"/>
      <c r="B356" s="98"/>
      <c r="C356" s="140"/>
      <c r="D356" s="91"/>
      <c r="E356" s="152"/>
      <c r="F356" s="153"/>
      <c r="G356" s="154"/>
      <c r="H356" s="7">
        <f t="shared" si="39"/>
        <v>0</v>
      </c>
      <c r="I356" s="173">
        <f t="shared" si="40"/>
        <v>0</v>
      </c>
      <c r="J356" s="160"/>
      <c r="L356" s="51">
        <f t="shared" si="41"/>
        <v>0</v>
      </c>
      <c r="M356" s="48">
        <f t="shared" si="38"/>
        <v>0</v>
      </c>
      <c r="N356" s="184"/>
      <c r="O356" s="185"/>
      <c r="P356" s="63"/>
      <c r="Q356" s="59"/>
      <c r="R356" s="45">
        <f>ROUND(R354,0)</f>
        <v>0</v>
      </c>
      <c r="W356" s="47" t="s">
        <v>76</v>
      </c>
      <c r="X356" s="73" t="e">
        <f>X355/9</f>
        <v>#DIV/0!</v>
      </c>
      <c r="Y356" s="73" t="e">
        <f>Y355/6</f>
        <v>#DIV/0!</v>
      </c>
      <c r="Z356" s="73" t="e">
        <f>Z355/4</f>
        <v>#DIV/0!</v>
      </c>
      <c r="AA356" s="73" t="e">
        <f>AA355/2.5</f>
        <v>#DIV/0!</v>
      </c>
      <c r="AB356" s="20" t="e">
        <f>SUM(X356:AA356)</f>
        <v>#DIV/0!</v>
      </c>
    </row>
    <row r="357" spans="1:28" ht="21.75" customHeight="1" thickBot="1" x14ac:dyDescent="0.45">
      <c r="A357" s="142"/>
      <c r="B357" s="721" t="s">
        <v>59</v>
      </c>
      <c r="C357" s="97"/>
      <c r="D357" s="99" t="s">
        <v>60</v>
      </c>
      <c r="E357" s="152"/>
      <c r="F357" s="153"/>
      <c r="G357" s="154"/>
      <c r="H357" s="7">
        <f t="shared" si="39"/>
        <v>0</v>
      </c>
      <c r="I357" s="173">
        <f t="shared" si="40"/>
        <v>0</v>
      </c>
      <c r="J357" s="160"/>
      <c r="L357" s="51">
        <f t="shared" si="41"/>
        <v>0</v>
      </c>
      <c r="M357" s="48">
        <f t="shared" si="38"/>
        <v>0</v>
      </c>
      <c r="N357" s="184"/>
      <c r="O357" s="185"/>
      <c r="P357" s="63"/>
      <c r="Q357" s="56"/>
    </row>
    <row r="358" spans="1:28" ht="21.75" customHeight="1" thickBot="1" x14ac:dyDescent="0.45">
      <c r="A358" s="141" t="str">
        <f>C354</f>
        <v>ケ</v>
      </c>
      <c r="B358" s="722"/>
      <c r="C358" s="97"/>
      <c r="D358" s="99" t="s">
        <v>61</v>
      </c>
      <c r="E358" s="152"/>
      <c r="F358" s="153"/>
      <c r="G358" s="154"/>
      <c r="H358" s="7">
        <f t="shared" si="39"/>
        <v>0</v>
      </c>
      <c r="I358" s="173">
        <f t="shared" si="40"/>
        <v>0</v>
      </c>
      <c r="J358" s="160"/>
      <c r="L358" s="51">
        <f t="shared" si="41"/>
        <v>0</v>
      </c>
      <c r="M358" s="48">
        <f t="shared" si="38"/>
        <v>0</v>
      </c>
      <c r="N358" s="170" t="str">
        <f>IF($C358=$Z$4,R358,R354)</f>
        <v>０</v>
      </c>
      <c r="O358" s="171" t="str">
        <f>IF($C358=$Z$4,S358,S354)</f>
        <v>0</v>
      </c>
      <c r="P358" s="146">
        <f>IF($C358=$Z$4,R360,R356)</f>
        <v>0</v>
      </c>
      <c r="Q358" s="56"/>
      <c r="R358" s="54">
        <f>SUM(V358:AA358)</f>
        <v>0</v>
      </c>
      <c r="S358" s="54">
        <f>AB358</f>
        <v>0</v>
      </c>
      <c r="U358" s="47" t="s">
        <v>71</v>
      </c>
      <c r="V358" s="60">
        <f>SUMIFS($J354:$J363,$E354:$E363,1)*0.9</f>
        <v>0</v>
      </c>
      <c r="W358" s="60">
        <f>SUMIFS($J354:$J363,$E354:$E363,2)*0.9</f>
        <v>0</v>
      </c>
      <c r="X358" s="60">
        <f>SUMIFS($J354:$J363,$E354:$E363,3)*0.9</f>
        <v>0</v>
      </c>
      <c r="Y358" s="60">
        <f>SUMIFS($J354:$J363,$E354:$E363,4)*0.9</f>
        <v>0</v>
      </c>
      <c r="Z358" s="60">
        <f>SUMIFS($J354:$J363,$E354:$E363,5)*0.9</f>
        <v>0</v>
      </c>
      <c r="AA358" s="60">
        <f>SUMIFS($J354:$J363,$E354:$E363,6)*0.9</f>
        <v>0</v>
      </c>
      <c r="AB358" s="53">
        <f>SUM(X358:AA358)</f>
        <v>0</v>
      </c>
    </row>
    <row r="359" spans="1:28" ht="21.75" customHeight="1" thickBot="1" x14ac:dyDescent="0.45">
      <c r="A359" s="142"/>
      <c r="B359" s="722"/>
      <c r="C359" s="97"/>
      <c r="D359" s="99" t="s">
        <v>36</v>
      </c>
      <c r="E359" s="152"/>
      <c r="F359" s="153"/>
      <c r="G359" s="154"/>
      <c r="H359" s="7">
        <f t="shared" si="39"/>
        <v>0</v>
      </c>
      <c r="I359" s="173">
        <f t="shared" si="40"/>
        <v>0</v>
      </c>
      <c r="J359" s="160"/>
      <c r="L359" s="51">
        <f t="shared" si="41"/>
        <v>0</v>
      </c>
      <c r="M359" s="48">
        <f t="shared" si="38"/>
        <v>0</v>
      </c>
      <c r="N359" s="184"/>
      <c r="O359" s="185"/>
      <c r="P359" s="146"/>
      <c r="Q359" s="59"/>
      <c r="R359" s="235">
        <f>ROUNDUP(R358,1)</f>
        <v>0</v>
      </c>
      <c r="S359" s="58">
        <f>ROUNDUP(S358,1)</f>
        <v>0</v>
      </c>
      <c r="U359" s="47" t="s">
        <v>76</v>
      </c>
      <c r="X359" s="73">
        <f>X358/9</f>
        <v>0</v>
      </c>
      <c r="Y359" s="73">
        <f>Y358/6</f>
        <v>0</v>
      </c>
      <c r="Z359" s="73">
        <f>Z358/4</f>
        <v>0</v>
      </c>
      <c r="AA359" s="73">
        <f>AA358/2.5</f>
        <v>0</v>
      </c>
      <c r="AB359" s="20">
        <f>SUM(X359:AA359)</f>
        <v>0</v>
      </c>
    </row>
    <row r="360" spans="1:28" ht="21.75" customHeight="1" thickBot="1" x14ac:dyDescent="0.45">
      <c r="A360" s="142"/>
      <c r="B360" s="722"/>
      <c r="C360" s="97"/>
      <c r="D360" s="99" t="s">
        <v>35</v>
      </c>
      <c r="E360" s="152"/>
      <c r="F360" s="153"/>
      <c r="G360" s="154"/>
      <c r="H360" s="7">
        <f t="shared" si="39"/>
        <v>0</v>
      </c>
      <c r="I360" s="173">
        <f t="shared" si="40"/>
        <v>0</v>
      </c>
      <c r="J360" s="160"/>
      <c r="L360" s="51">
        <f t="shared" si="41"/>
        <v>0</v>
      </c>
      <c r="M360" s="48">
        <f t="shared" si="38"/>
        <v>0</v>
      </c>
      <c r="N360" s="184"/>
      <c r="O360" s="185"/>
      <c r="P360" s="63"/>
      <c r="Q360" s="59"/>
      <c r="R360" s="54">
        <f>ROUND(R358,0)</f>
        <v>0</v>
      </c>
    </row>
    <row r="361" spans="1:28" ht="21.75" customHeight="1" thickBot="1" x14ac:dyDescent="0.45">
      <c r="A361" s="142"/>
      <c r="B361" s="723"/>
      <c r="C361" s="97"/>
      <c r="D361" s="99" t="s">
        <v>80</v>
      </c>
      <c r="E361" s="152"/>
      <c r="F361" s="153"/>
      <c r="G361" s="154"/>
      <c r="H361" s="175">
        <f t="shared" si="39"/>
        <v>0</v>
      </c>
      <c r="I361" s="173">
        <f t="shared" si="40"/>
        <v>0</v>
      </c>
      <c r="J361" s="160"/>
      <c r="L361" s="51">
        <f t="shared" si="41"/>
        <v>0</v>
      </c>
      <c r="M361" s="48">
        <f t="shared" si="38"/>
        <v>0</v>
      </c>
      <c r="N361" s="184"/>
      <c r="O361" s="185"/>
      <c r="P361" s="63"/>
      <c r="Q361" s="59"/>
    </row>
    <row r="362" spans="1:28" ht="21.75" customHeight="1" thickBot="1" x14ac:dyDescent="0.45">
      <c r="A362" s="142"/>
      <c r="B362" s="92"/>
      <c r="C362" s="93"/>
      <c r="D362" s="91"/>
      <c r="E362" s="152"/>
      <c r="F362" s="153"/>
      <c r="G362" s="154"/>
      <c r="H362" s="7">
        <f t="shared" si="39"/>
        <v>0</v>
      </c>
      <c r="I362" s="173">
        <f t="shared" si="40"/>
        <v>0</v>
      </c>
      <c r="J362" s="160"/>
      <c r="L362" s="51">
        <f t="shared" si="41"/>
        <v>0</v>
      </c>
      <c r="M362" s="48">
        <f t="shared" si="38"/>
        <v>0</v>
      </c>
      <c r="N362" s="184"/>
      <c r="O362" s="185"/>
      <c r="P362" s="63"/>
      <c r="Q362" s="59"/>
      <c r="R362" s="45" t="str">
        <f>IF(C357=$Z$4,D357,IF(C358=$Z$4,D358,IF(C359=$Z$4,D359,IF(C360=$Z$4,D360,IF(C361=$Z$4,D361,"")))))</f>
        <v/>
      </c>
    </row>
    <row r="363" spans="1:28" ht="21.75" customHeight="1" thickBot="1" x14ac:dyDescent="0.45">
      <c r="A363" s="143"/>
      <c r="B363" s="94"/>
      <c r="C363" s="95"/>
      <c r="D363" s="96"/>
      <c r="E363" s="155"/>
      <c r="F363" s="156"/>
      <c r="G363" s="157"/>
      <c r="H363" s="8">
        <f t="shared" si="39"/>
        <v>0</v>
      </c>
      <c r="I363" s="174">
        <f t="shared" si="40"/>
        <v>0</v>
      </c>
      <c r="J363" s="161"/>
      <c r="L363" s="52">
        <f t="shared" si="41"/>
        <v>0</v>
      </c>
      <c r="M363" s="49">
        <f t="shared" si="38"/>
        <v>0</v>
      </c>
      <c r="N363" s="186"/>
      <c r="O363" s="187"/>
      <c r="P363" s="64"/>
      <c r="Q363" s="44"/>
      <c r="X363" s="46"/>
    </row>
  </sheetData>
  <sheetProtection algorithmName="SHA-512" hashValue="tt9oqO1lK2UPpTdIhEgtunqeUAdBOUhPQSGrIqv80jR+8CYpYXAm6iYp6iMtwU7OdqrX4Jd1YxF862+oyo5nqg==" saltValue="7ARehQBK2MoOUqCKEu+WRg==" spinCount="100000" sheet="1" objects="1" scenarios="1"/>
  <mergeCells count="76">
    <mergeCell ref="B357:B361"/>
    <mergeCell ref="B247:B251"/>
    <mergeCell ref="B257:B261"/>
    <mergeCell ref="B267:B271"/>
    <mergeCell ref="B277:B281"/>
    <mergeCell ref="B287:B291"/>
    <mergeCell ref="B297:B301"/>
    <mergeCell ref="B307:B311"/>
    <mergeCell ref="B317:B321"/>
    <mergeCell ref="B327:B331"/>
    <mergeCell ref="B337:B341"/>
    <mergeCell ref="B347:B351"/>
    <mergeCell ref="B237:B241"/>
    <mergeCell ref="K174:K183"/>
    <mergeCell ref="B177:B181"/>
    <mergeCell ref="K184:K193"/>
    <mergeCell ref="B187:B191"/>
    <mergeCell ref="K194:K203"/>
    <mergeCell ref="B197:B201"/>
    <mergeCell ref="K204:K213"/>
    <mergeCell ref="B207:B211"/>
    <mergeCell ref="K214:K223"/>
    <mergeCell ref="B217:B221"/>
    <mergeCell ref="B227:B231"/>
    <mergeCell ref="K144:K153"/>
    <mergeCell ref="B147:B151"/>
    <mergeCell ref="K154:K163"/>
    <mergeCell ref="B157:B161"/>
    <mergeCell ref="K164:K173"/>
    <mergeCell ref="B167:B171"/>
    <mergeCell ref="K114:K123"/>
    <mergeCell ref="B117:B121"/>
    <mergeCell ref="K124:K133"/>
    <mergeCell ref="B127:B131"/>
    <mergeCell ref="K134:K143"/>
    <mergeCell ref="B137:B141"/>
    <mergeCell ref="K84:K93"/>
    <mergeCell ref="B87:B91"/>
    <mergeCell ref="K94:K103"/>
    <mergeCell ref="B97:B101"/>
    <mergeCell ref="K104:K113"/>
    <mergeCell ref="B107:B111"/>
    <mergeCell ref="K54:K63"/>
    <mergeCell ref="B57:B61"/>
    <mergeCell ref="K64:K73"/>
    <mergeCell ref="B67:B71"/>
    <mergeCell ref="K74:K83"/>
    <mergeCell ref="B77:B81"/>
    <mergeCell ref="K24:K33"/>
    <mergeCell ref="B27:B31"/>
    <mergeCell ref="K34:K43"/>
    <mergeCell ref="B37:B41"/>
    <mergeCell ref="K44:K53"/>
    <mergeCell ref="B47:B51"/>
    <mergeCell ref="B17:B21"/>
    <mergeCell ref="R7:Y7"/>
    <mergeCell ref="G8:H8"/>
    <mergeCell ref="N8:P8"/>
    <mergeCell ref="R8:CJ8"/>
    <mergeCell ref="H12:H13"/>
    <mergeCell ref="J12:K13"/>
    <mergeCell ref="L12:M13"/>
    <mergeCell ref="N12:P12"/>
    <mergeCell ref="C13:D13"/>
    <mergeCell ref="K14:K23"/>
    <mergeCell ref="A12:A13"/>
    <mergeCell ref="B12:B13"/>
    <mergeCell ref="C12:D12"/>
    <mergeCell ref="E12:F12"/>
    <mergeCell ref="G12:G13"/>
    <mergeCell ref="B6:P6"/>
    <mergeCell ref="A1:B1"/>
    <mergeCell ref="A2:P2"/>
    <mergeCell ref="B3:P3"/>
    <mergeCell ref="A4:O4"/>
    <mergeCell ref="B5:P5"/>
  </mergeCells>
  <phoneticPr fontId="2"/>
  <dataValidations count="2">
    <dataValidation type="list" allowBlank="1" showInputMessage="1" showErrorMessage="1" sqref="C27:C31 C357:C361 C347:C351 C337:C341 C327:C331 C317:C321 C307:C311 C297:C301 C287:C291 C277:C281 C267:C271 C257:C261 C247:C251 C237:C241 C217:C221 C227:C231 C207:C211 C197:C201 C187:C191 C177:C181 C167:C171 C157:C161 C147:C151 C137:C141 C127:C131 C117:C121 C107:C111 C97:C101 C87:C91 C77:C81 C67:C71 C47:C51 C37:C41 C17:C21 C57:C61">
      <formula1>$Z$4</formula1>
    </dataValidation>
    <dataValidation type="list" allowBlank="1" showInputMessage="1" showErrorMessage="1" sqref="F14:F363">
      <formula1>$Z$5</formula1>
    </dataValidation>
  </dataValidations>
  <printOptions horizontalCentered="1"/>
  <pageMargins left="0.82677165354330717" right="0.74803149606299213" top="0.62992125984251968" bottom="0.51181102362204722" header="0.31496062992125984" footer="0.31496062992125984"/>
  <pageSetup paperSize="9" scale="44" fitToHeight="0" orientation="portrait" r:id="rId1"/>
  <headerFooter>
    <oddFooter>&amp;C&amp;"BIZ UDPゴシック,太字"&amp;14&amp;P/&amp;N</oddFooter>
  </headerFooter>
  <rowBreaks count="5" manualBreakCount="5">
    <brk id="73" max="15" man="1"/>
    <brk id="133" max="15" man="1"/>
    <brk id="193" max="15" man="1"/>
    <brk id="253" max="15" man="1"/>
    <brk id="313" max="15" man="1"/>
  </rowBreaks>
  <drawing r:id="rId2"/>
  <extLst>
    <ext xmlns:x14="http://schemas.microsoft.com/office/spreadsheetml/2009/9/main" uri="{78C0D931-6437-407d-A8EE-F0AAD7539E65}">
      <x14:conditionalFormattings>
        <x14:conditionalFormatting xmlns:xm="http://schemas.microsoft.com/office/excel/2006/main">
          <x14:cfRule type="expression" priority="39" id="{B0B80649-AC71-43D9-9347-BD94E31215FC}">
            <xm:f>'※削除不可（９記入例計算式データ）'!$K$3&gt;0</xm:f>
            <x14:dxf>
              <fill>
                <patternFill>
                  <bgColor rgb="FFFFC000"/>
                </patternFill>
              </fill>
            </x14:dxf>
          </x14:cfRule>
          <xm:sqref>B17:B21 C18:D21</xm:sqref>
        </x14:conditionalFormatting>
        <x14:conditionalFormatting xmlns:xm="http://schemas.microsoft.com/office/excel/2006/main">
          <x14:cfRule type="expression" priority="38" id="{82C1B521-9A49-4AAD-8EFB-28132EA32175}">
            <xm:f>'※削除不可（９記入例計算式データ）'!$K$4&gt;0</xm:f>
            <x14:dxf>
              <fill>
                <patternFill>
                  <bgColor rgb="FFFFC000"/>
                </patternFill>
              </fill>
            </x14:dxf>
          </x14:cfRule>
          <xm:sqref>C28:D31 B27</xm:sqref>
        </x14:conditionalFormatting>
        <x14:conditionalFormatting xmlns:xm="http://schemas.microsoft.com/office/excel/2006/main">
          <x14:cfRule type="expression" priority="37" id="{A30F2226-0BA0-433F-B19F-48132873216D}">
            <xm:f>'※削除不可（９記入例計算式データ）'!$K$5&gt;0</xm:f>
            <x14:dxf>
              <fill>
                <patternFill>
                  <bgColor rgb="FFFFC000"/>
                </patternFill>
              </fill>
            </x14:dxf>
          </x14:cfRule>
          <xm:sqref>B37</xm:sqref>
        </x14:conditionalFormatting>
        <x14:conditionalFormatting xmlns:xm="http://schemas.microsoft.com/office/excel/2006/main">
          <x14:cfRule type="expression" priority="36" id="{39A7E978-5E18-4B04-A249-CE0A5F115E7F}">
            <xm:f>'※削除不可（９記入例計算式データ）'!$K$5&gt;0</xm:f>
            <x14:dxf>
              <fill>
                <patternFill>
                  <bgColor rgb="FFFFC000"/>
                </patternFill>
              </fill>
            </x14:dxf>
          </x14:cfRule>
          <xm:sqref>C38:D41</xm:sqref>
        </x14:conditionalFormatting>
        <x14:conditionalFormatting xmlns:xm="http://schemas.microsoft.com/office/excel/2006/main">
          <x14:cfRule type="expression" priority="35" id="{26BFC3C2-F0D6-43C2-9250-293626188161}">
            <xm:f>'※削除不可（９記入例計算式データ）'!$K$6&gt;0</xm:f>
            <x14:dxf>
              <fill>
                <patternFill>
                  <bgColor rgb="FFFFC000"/>
                </patternFill>
              </fill>
            </x14:dxf>
          </x14:cfRule>
          <xm:sqref>B47</xm:sqref>
        </x14:conditionalFormatting>
        <x14:conditionalFormatting xmlns:xm="http://schemas.microsoft.com/office/excel/2006/main">
          <x14:cfRule type="expression" priority="34" id="{3A56B066-18C3-47B0-9F18-2BC245412430}">
            <xm:f>'※削除不可（９記入例計算式データ）'!$K$6&gt;0</xm:f>
            <x14:dxf>
              <fill>
                <patternFill>
                  <bgColor rgb="FFFFC000"/>
                </patternFill>
              </fill>
            </x14:dxf>
          </x14:cfRule>
          <xm:sqref>C48:D51</xm:sqref>
        </x14:conditionalFormatting>
        <x14:conditionalFormatting xmlns:xm="http://schemas.microsoft.com/office/excel/2006/main">
          <x14:cfRule type="expression" priority="33" id="{EF67FCCD-E0D6-44B9-A908-F7C6B7A4979A}">
            <xm:f>'※削除不可（９記入例計算式データ）'!$K$8&gt;0</xm:f>
            <x14:dxf>
              <fill>
                <patternFill>
                  <bgColor rgb="FFFFC000"/>
                </patternFill>
              </fill>
            </x14:dxf>
          </x14:cfRule>
          <xm:sqref>B67 C68:D71</xm:sqref>
        </x14:conditionalFormatting>
        <x14:conditionalFormatting xmlns:xm="http://schemas.microsoft.com/office/excel/2006/main">
          <x14:cfRule type="expression" priority="32" id="{625367A2-9E16-4425-AE53-41F2ECAC0DBA}">
            <xm:f>'※削除不可（９記入例計算式データ）'!$K$8&gt;0</xm:f>
            <x14:dxf>
              <fill>
                <patternFill>
                  <bgColor rgb="FFFFC000"/>
                </patternFill>
              </fill>
            </x14:dxf>
          </x14:cfRule>
          <xm:sqref>B67:B71</xm:sqref>
        </x14:conditionalFormatting>
        <x14:conditionalFormatting xmlns:xm="http://schemas.microsoft.com/office/excel/2006/main">
          <x14:cfRule type="expression" priority="31" id="{1E5C16E5-21BC-4576-BE1F-504331A59493}">
            <xm:f>'※削除不可（９記入例計算式データ）'!$K$9&gt;0</xm:f>
            <x14:dxf>
              <fill>
                <patternFill>
                  <bgColor rgb="FFFFC000"/>
                </patternFill>
              </fill>
            </x14:dxf>
          </x14:cfRule>
          <xm:sqref>B77:B81 C78:D81</xm:sqref>
        </x14:conditionalFormatting>
        <x14:conditionalFormatting xmlns:xm="http://schemas.microsoft.com/office/excel/2006/main">
          <x14:cfRule type="expression" priority="18" id="{B7BF8927-9BC0-4EDC-A1B3-4C55CD8CA681}">
            <xm:f>'※削除不可（９記入例計算式データ）'!$K$22&gt;0</xm:f>
            <x14:dxf>
              <fill>
                <patternFill>
                  <bgColor rgb="FFFFC000"/>
                </patternFill>
              </fill>
            </x14:dxf>
          </x14:cfRule>
          <xm:sqref>B207:B211 C208:D211</xm:sqref>
        </x14:conditionalFormatting>
        <x14:conditionalFormatting xmlns:xm="http://schemas.microsoft.com/office/excel/2006/main">
          <x14:cfRule type="expression" priority="30" id="{B0524A53-A1E7-4C6A-B50E-4D9EB56DB5E9}">
            <xm:f>'※削除不可（９記入例計算式データ）'!$K$24&gt;0</xm:f>
            <x14:dxf>
              <fill>
                <patternFill>
                  <bgColor rgb="FFFFC000"/>
                </patternFill>
              </fill>
            </x14:dxf>
          </x14:cfRule>
          <xm:sqref>B227:B231 C228:D231</xm:sqref>
        </x14:conditionalFormatting>
        <x14:conditionalFormatting xmlns:xm="http://schemas.microsoft.com/office/excel/2006/main">
          <x14:cfRule type="expression" priority="29" id="{F70AF925-C932-4F23-AFB2-B67BD12BCDF6}">
            <xm:f>'※削除不可（９記入例計算式データ）'!$K$11&gt;0</xm:f>
            <x14:dxf>
              <fill>
                <patternFill>
                  <bgColor rgb="FFFFC000"/>
                </patternFill>
              </fill>
            </x14:dxf>
          </x14:cfRule>
          <xm:sqref>B97:B101 C98:D101</xm:sqref>
        </x14:conditionalFormatting>
        <x14:conditionalFormatting xmlns:xm="http://schemas.microsoft.com/office/excel/2006/main">
          <x14:cfRule type="expression" priority="28" id="{782D6368-71D1-4EB2-915B-E69A1B83C91A}">
            <xm:f>'※削除不可（９記入例計算式データ）'!$K$12&gt;0</xm:f>
            <x14:dxf>
              <fill>
                <patternFill>
                  <bgColor rgb="FFFFC000"/>
                </patternFill>
              </fill>
            </x14:dxf>
          </x14:cfRule>
          <xm:sqref>B107:B111 C108:D111</xm:sqref>
        </x14:conditionalFormatting>
        <x14:conditionalFormatting xmlns:xm="http://schemas.microsoft.com/office/excel/2006/main">
          <x14:cfRule type="expression" priority="27" id="{B0CD826A-5798-4284-B809-0E3A1BC87326}">
            <xm:f>'※削除不可（９記入例計算式データ）'!$K$13&gt;0</xm:f>
            <x14:dxf>
              <fill>
                <patternFill>
                  <bgColor rgb="FFFFC000"/>
                </patternFill>
              </fill>
            </x14:dxf>
          </x14:cfRule>
          <xm:sqref>B117:B121 C118:D121</xm:sqref>
        </x14:conditionalFormatting>
        <x14:conditionalFormatting xmlns:xm="http://schemas.microsoft.com/office/excel/2006/main">
          <x14:cfRule type="expression" priority="26" id="{B4634F75-0BB7-4382-B30D-B221DFA1D960}">
            <xm:f>'※削除不可（９記入例計算式データ）'!$K$14&gt;0</xm:f>
            <x14:dxf>
              <fill>
                <patternFill>
                  <bgColor rgb="FFFFC000"/>
                </patternFill>
              </fill>
            </x14:dxf>
          </x14:cfRule>
          <xm:sqref>B127:B131 C128:D131</xm:sqref>
        </x14:conditionalFormatting>
        <x14:conditionalFormatting xmlns:xm="http://schemas.microsoft.com/office/excel/2006/main">
          <x14:cfRule type="expression" priority="25" id="{0881AC71-EE12-45B6-84CD-6D545CB68D41}">
            <xm:f>'※削除不可（９記入例計算式データ）'!$K$15&gt;0</xm:f>
            <x14:dxf>
              <fill>
                <patternFill>
                  <bgColor rgb="FFFFC000"/>
                </patternFill>
              </fill>
            </x14:dxf>
          </x14:cfRule>
          <xm:sqref>B137:B141 C138:D141</xm:sqref>
        </x14:conditionalFormatting>
        <x14:conditionalFormatting xmlns:xm="http://schemas.microsoft.com/office/excel/2006/main">
          <x14:cfRule type="expression" priority="24" id="{4BE1B79D-D408-4B8A-8E53-EA7B3EBAE77F}">
            <xm:f>'※削除不可（９記入例計算式データ）'!$K$7&gt;0</xm:f>
            <x14:dxf>
              <fill>
                <patternFill>
                  <bgColor rgb="FFFFC000"/>
                </patternFill>
              </fill>
            </x14:dxf>
          </x14:cfRule>
          <xm:sqref>B147:B151 C148:D151</xm:sqref>
        </x14:conditionalFormatting>
        <x14:conditionalFormatting xmlns:xm="http://schemas.microsoft.com/office/excel/2006/main">
          <x14:cfRule type="expression" priority="23" id="{6B8A2068-9692-4C8F-954F-96F874F6B4EB}">
            <xm:f>'※削除不可（９記入例計算式データ）'!$K$17&gt;0</xm:f>
            <x14:dxf>
              <fill>
                <patternFill>
                  <bgColor rgb="FFFFC000"/>
                </patternFill>
              </fill>
            </x14:dxf>
          </x14:cfRule>
          <xm:sqref>B157:B161 C158:D161</xm:sqref>
        </x14:conditionalFormatting>
        <x14:conditionalFormatting xmlns:xm="http://schemas.microsoft.com/office/excel/2006/main">
          <x14:cfRule type="expression" priority="22" id="{F7ED3457-3967-4D97-9AB9-3563DBFCFC9C}">
            <xm:f>'※削除不可（９記入例計算式データ）'!$K$18&gt;0</xm:f>
            <x14:dxf>
              <fill>
                <patternFill>
                  <bgColor rgb="FFFFC000"/>
                </patternFill>
              </fill>
            </x14:dxf>
          </x14:cfRule>
          <xm:sqref>B167:B171 C168:D171</xm:sqref>
        </x14:conditionalFormatting>
        <x14:conditionalFormatting xmlns:xm="http://schemas.microsoft.com/office/excel/2006/main">
          <x14:cfRule type="expression" priority="21" id="{413BEDFE-68FF-42BF-A439-491D17D4AA9B}">
            <xm:f>'※削除不可（９記入例計算式データ）'!$K$19&gt;0</xm:f>
            <x14:dxf>
              <fill>
                <patternFill>
                  <bgColor rgb="FFFFC000"/>
                </patternFill>
              </fill>
            </x14:dxf>
          </x14:cfRule>
          <xm:sqref>B177:B181 C178:D181</xm:sqref>
        </x14:conditionalFormatting>
        <x14:conditionalFormatting xmlns:xm="http://schemas.microsoft.com/office/excel/2006/main">
          <x14:cfRule type="expression" priority="20" id="{361B0AFB-CB2F-4FC4-AF38-3BEEB6EBF4BB}">
            <xm:f>'※削除不可（９記入例計算式データ）'!$K$20&gt;0</xm:f>
            <x14:dxf>
              <fill>
                <patternFill>
                  <bgColor rgb="FFFFC000"/>
                </patternFill>
              </fill>
            </x14:dxf>
          </x14:cfRule>
          <xm:sqref>B187:B191 C188:D191</xm:sqref>
        </x14:conditionalFormatting>
        <x14:conditionalFormatting xmlns:xm="http://schemas.microsoft.com/office/excel/2006/main">
          <x14:cfRule type="expression" priority="19" id="{97BCB173-BD5E-49DC-98D6-D8DD711012B4}">
            <xm:f>'※削除不可（９記入例計算式データ）'!$K$21&gt;0</xm:f>
            <x14:dxf>
              <fill>
                <patternFill>
                  <bgColor rgb="FFFFC000"/>
                </patternFill>
              </fill>
            </x14:dxf>
          </x14:cfRule>
          <xm:sqref>B197:B201 C198:D201</xm:sqref>
        </x14:conditionalFormatting>
        <x14:conditionalFormatting xmlns:xm="http://schemas.microsoft.com/office/excel/2006/main">
          <x14:cfRule type="expression" priority="17" id="{69FF7365-8B0E-4662-963B-B92B88EA72A0}">
            <xm:f>'※削除不可（９記入例計算式データ）'!$K$23&gt;0</xm:f>
            <x14:dxf>
              <fill>
                <patternFill>
                  <bgColor rgb="FFFFC000"/>
                </patternFill>
              </fill>
            </x14:dxf>
          </x14:cfRule>
          <xm:sqref>B217:B221 C218:D221</xm:sqref>
        </x14:conditionalFormatting>
        <x14:conditionalFormatting xmlns:xm="http://schemas.microsoft.com/office/excel/2006/main">
          <x14:cfRule type="expression" priority="16" id="{4E0EA7A8-75BE-4BCB-8DFE-A0EA29E9C4E7}">
            <xm:f>'※削除不可（９記入例計算式データ）'!$K$10&gt;0</xm:f>
            <x14:dxf>
              <fill>
                <patternFill>
                  <bgColor rgb="FFFFC000"/>
                </patternFill>
              </fill>
            </x14:dxf>
          </x14:cfRule>
          <xm:sqref>B87:B91 C88:D91</xm:sqref>
        </x14:conditionalFormatting>
        <x14:conditionalFormatting xmlns:xm="http://schemas.microsoft.com/office/excel/2006/main">
          <x14:cfRule type="expression" priority="15" id="{2B9C768E-4042-44AD-83F5-DF0D4586A3B2}">
            <xm:f>'※削除不可（９記入例計算式データ）'!$K$25&gt;0</xm:f>
            <x14:dxf>
              <fill>
                <patternFill>
                  <bgColor rgb="FFFFC000"/>
                </patternFill>
              </fill>
            </x14:dxf>
          </x14:cfRule>
          <xm:sqref>B237:B241 C238:D241</xm:sqref>
        </x14:conditionalFormatting>
        <x14:conditionalFormatting xmlns:xm="http://schemas.microsoft.com/office/excel/2006/main">
          <x14:cfRule type="expression" priority="14" id="{D2648672-9080-4991-8CD4-679092DE1845}">
            <xm:f>'※削除不可（９記入例計算式データ）'!$K$26&gt;0</xm:f>
            <x14:dxf>
              <fill>
                <patternFill>
                  <bgColor rgb="FFFFC000"/>
                </patternFill>
              </fill>
            </x14:dxf>
          </x14:cfRule>
          <xm:sqref>B247:B251 C248:D251</xm:sqref>
        </x14:conditionalFormatting>
        <x14:conditionalFormatting xmlns:xm="http://schemas.microsoft.com/office/excel/2006/main">
          <x14:cfRule type="expression" priority="13" id="{F5D5EBC0-0CBD-4B72-A493-694F325A50DC}">
            <xm:f>'※削除不可（９記入例計算式データ）'!$K$27&gt;0</xm:f>
            <x14:dxf>
              <fill>
                <patternFill>
                  <bgColor rgb="FFFFC000"/>
                </patternFill>
              </fill>
            </x14:dxf>
          </x14:cfRule>
          <xm:sqref>B257:B261 C258:D261</xm:sqref>
        </x14:conditionalFormatting>
        <x14:conditionalFormatting xmlns:xm="http://schemas.microsoft.com/office/excel/2006/main">
          <x14:cfRule type="expression" priority="12" id="{20174025-0AA2-408C-8CAA-A3F86B093D8E}">
            <xm:f>'※削除不可（９記入例計算式データ）'!$K$28&gt;0</xm:f>
            <x14:dxf>
              <fill>
                <patternFill>
                  <bgColor rgb="FFFFC000"/>
                </patternFill>
              </fill>
            </x14:dxf>
          </x14:cfRule>
          <xm:sqref>B267:B271 C268:D271</xm:sqref>
        </x14:conditionalFormatting>
        <x14:conditionalFormatting xmlns:xm="http://schemas.microsoft.com/office/excel/2006/main">
          <x14:cfRule type="expression" priority="11" id="{676C4AA0-5087-4C5E-8B93-C9A5B0E00818}">
            <xm:f>'※削除不可（９記入例計算式データ）'!$K$29&gt;0</xm:f>
            <x14:dxf>
              <fill>
                <patternFill>
                  <bgColor rgb="FFFFC000"/>
                </patternFill>
              </fill>
            </x14:dxf>
          </x14:cfRule>
          <xm:sqref>B277:B281 C278:D281</xm:sqref>
        </x14:conditionalFormatting>
        <x14:conditionalFormatting xmlns:xm="http://schemas.microsoft.com/office/excel/2006/main">
          <x14:cfRule type="expression" priority="10" id="{DF40E61F-C227-4B90-B29D-3306180CBE6D}">
            <xm:f>'※削除不可（９記入例計算式データ）'!$K$30&gt;0</xm:f>
            <x14:dxf>
              <fill>
                <patternFill>
                  <bgColor rgb="FFFFC000"/>
                </patternFill>
              </fill>
            </x14:dxf>
          </x14:cfRule>
          <xm:sqref>B287:B291 C288:D291</xm:sqref>
        </x14:conditionalFormatting>
        <x14:conditionalFormatting xmlns:xm="http://schemas.microsoft.com/office/excel/2006/main">
          <x14:cfRule type="expression" priority="9" id="{0E5915CD-D849-4471-8824-0EA5BBFD71CD}">
            <xm:f>'※削除不可（９記入例計算式データ）'!$K$31&gt;0</xm:f>
            <x14:dxf>
              <fill>
                <patternFill>
                  <bgColor rgb="FFFFC000"/>
                </patternFill>
              </fill>
            </x14:dxf>
          </x14:cfRule>
          <xm:sqref>B297:B301 C298:D301</xm:sqref>
        </x14:conditionalFormatting>
        <x14:conditionalFormatting xmlns:xm="http://schemas.microsoft.com/office/excel/2006/main">
          <x14:cfRule type="expression" priority="8" id="{0E739F84-FD0E-4430-AA96-1D0CE3F092BC}">
            <xm:f>'※削除不可（９記入例計算式データ）'!$K$32&gt;0</xm:f>
            <x14:dxf>
              <fill>
                <patternFill>
                  <bgColor rgb="FFFFC000"/>
                </patternFill>
              </fill>
            </x14:dxf>
          </x14:cfRule>
          <xm:sqref>B307:B311 C308:D311</xm:sqref>
        </x14:conditionalFormatting>
        <x14:conditionalFormatting xmlns:xm="http://schemas.microsoft.com/office/excel/2006/main">
          <x14:cfRule type="expression" priority="7" id="{4BEB424A-BEE6-4B80-B53F-33650D775A3C}">
            <xm:f>'※削除不可（９記入例計算式データ）'!$K$33&gt;0</xm:f>
            <x14:dxf>
              <fill>
                <patternFill>
                  <bgColor rgb="FFFFC000"/>
                </patternFill>
              </fill>
            </x14:dxf>
          </x14:cfRule>
          <xm:sqref>B317:B321 C318:D321</xm:sqref>
        </x14:conditionalFormatting>
        <x14:conditionalFormatting xmlns:xm="http://schemas.microsoft.com/office/excel/2006/main">
          <x14:cfRule type="expression" priority="6" id="{A860B7B5-9D70-466D-BA97-9FDC27461B81}">
            <xm:f>'※削除不可（９記入例計算式データ）'!$K$34&gt;0</xm:f>
            <x14:dxf>
              <fill>
                <patternFill>
                  <bgColor rgb="FFFFC000"/>
                </patternFill>
              </fill>
            </x14:dxf>
          </x14:cfRule>
          <xm:sqref>B327:B331 C328:D331</xm:sqref>
        </x14:conditionalFormatting>
        <x14:conditionalFormatting xmlns:xm="http://schemas.microsoft.com/office/excel/2006/main">
          <x14:cfRule type="expression" priority="5" id="{B40642E7-8B07-446F-970F-A708BA21E13B}">
            <xm:f>'※削除不可（９記入例計算式データ）'!$K$35&gt;0</xm:f>
            <x14:dxf>
              <fill>
                <patternFill>
                  <bgColor rgb="FFFFC000"/>
                </patternFill>
              </fill>
            </x14:dxf>
          </x14:cfRule>
          <xm:sqref>B337:B341 C338:D341</xm:sqref>
        </x14:conditionalFormatting>
        <x14:conditionalFormatting xmlns:xm="http://schemas.microsoft.com/office/excel/2006/main">
          <x14:cfRule type="expression" priority="4" id="{26050209-6F15-489E-945F-B02222312B35}">
            <xm:f>'※削除不可（９記入例計算式データ）'!$K$36&gt;0</xm:f>
            <x14:dxf>
              <fill>
                <patternFill>
                  <bgColor rgb="FFFFC000"/>
                </patternFill>
              </fill>
            </x14:dxf>
          </x14:cfRule>
          <xm:sqref>B347:B351 C348:D351</xm:sqref>
        </x14:conditionalFormatting>
        <x14:conditionalFormatting xmlns:xm="http://schemas.microsoft.com/office/excel/2006/main">
          <x14:cfRule type="expression" priority="3" id="{421C3E98-5226-4B7D-80BE-F7700A6FAC82}">
            <xm:f>'※削除不可（９記入例計算式データ）'!$K$37&gt;0</xm:f>
            <x14:dxf>
              <fill>
                <patternFill>
                  <bgColor rgb="FFFFC000"/>
                </patternFill>
              </fill>
            </x14:dxf>
          </x14:cfRule>
          <xm:sqref>B357:B361 C358:D361</xm:sqref>
        </x14:conditionalFormatting>
        <x14:conditionalFormatting xmlns:xm="http://schemas.microsoft.com/office/excel/2006/main">
          <x14:cfRule type="expression" priority="2" id="{A0D6B02E-014B-4D2B-BF95-62318F8B034B}">
            <xm:f>'※削除不可（９記入例計算式データ）'!$K$7&gt;0</xm:f>
            <x14:dxf>
              <fill>
                <patternFill>
                  <bgColor rgb="FFFFC000"/>
                </patternFill>
              </fill>
            </x14:dxf>
          </x14:cfRule>
          <xm:sqref>B57</xm:sqref>
        </x14:conditionalFormatting>
        <x14:conditionalFormatting xmlns:xm="http://schemas.microsoft.com/office/excel/2006/main">
          <x14:cfRule type="expression" priority="1" id="{7DFDCC46-3EF3-49ED-9D58-607785D1C19C}">
            <xm:f>'※削除不可（９記入例計算式データ）'!$K$7&gt;0</xm:f>
            <x14:dxf>
              <fill>
                <patternFill>
                  <bgColor rgb="FFFFC000"/>
                </patternFill>
              </fill>
            </x14:dxf>
          </x14:cfRule>
          <xm:sqref>C58:D61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E176"/>
  <sheetViews>
    <sheetView view="pageBreakPreview" zoomScale="40" zoomScaleNormal="40" zoomScaleSheetLayoutView="40" workbookViewId="0">
      <selection activeCell="D1" sqref="D1:E1"/>
    </sheetView>
  </sheetViews>
  <sheetFormatPr defaultRowHeight="24.75" x14ac:dyDescent="0.4"/>
  <cols>
    <col min="1" max="2" width="9" style="1"/>
    <col min="3" max="3" width="5.125" style="1" customWidth="1"/>
    <col min="4" max="4" width="21" style="1" customWidth="1"/>
    <col min="5" max="5" width="1.75" style="1" customWidth="1"/>
    <col min="6" max="7" width="6.125" style="80" customWidth="1"/>
    <col min="8" max="8" width="6.125" style="12" customWidth="1"/>
    <col min="9" max="12" width="7" style="12" customWidth="1"/>
    <col min="13" max="13" width="7" style="13" customWidth="1"/>
    <col min="14" max="14" width="7" style="14" customWidth="1"/>
    <col min="15" max="20" width="7" style="12" customWidth="1"/>
    <col min="21" max="21" width="2" style="12" customWidth="1"/>
    <col min="22" max="23" width="6.125" style="80" customWidth="1"/>
    <col min="24" max="24" width="6.125" style="12" customWidth="1"/>
    <col min="25" max="36" width="6.625" style="12" customWidth="1"/>
    <col min="37" max="38" width="4.25" style="12" customWidth="1"/>
    <col min="39" max="49" width="4.25" style="1" customWidth="1"/>
    <col min="50" max="51" width="9" style="1"/>
    <col min="52" max="52" width="13.125" style="1" bestFit="1" customWidth="1"/>
    <col min="53" max="16384" width="9" style="1"/>
  </cols>
  <sheetData>
    <row r="1" spans="2:109" ht="42.75" customHeight="1" x14ac:dyDescent="0.4">
      <c r="D1" s="691" t="s">
        <v>512</v>
      </c>
      <c r="E1" s="691"/>
    </row>
    <row r="2" spans="2:109" ht="48" customHeight="1" x14ac:dyDescent="0.4">
      <c r="F2" s="686" t="s">
        <v>194</v>
      </c>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106"/>
    </row>
    <row r="3" spans="2:109" ht="35.25" customHeight="1" x14ac:dyDescent="0.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1"/>
    </row>
    <row r="4" spans="2:109" ht="45.75" customHeight="1" x14ac:dyDescent="0.4">
      <c r="D4" s="74"/>
      <c r="E4" s="74"/>
      <c r="F4" s="74"/>
      <c r="G4" s="74"/>
      <c r="H4" s="74"/>
      <c r="I4" s="74"/>
      <c r="J4" s="74"/>
      <c r="K4" s="74"/>
      <c r="L4" s="74"/>
      <c r="M4" s="74"/>
      <c r="N4" s="74"/>
      <c r="O4" s="74"/>
      <c r="P4" s="74"/>
      <c r="Q4" s="74"/>
      <c r="R4" s="74"/>
      <c r="S4" s="74"/>
      <c r="T4" s="74"/>
      <c r="U4" s="74"/>
      <c r="V4" s="74"/>
      <c r="W4" s="74"/>
      <c r="X4" s="74"/>
      <c r="Y4" s="74"/>
      <c r="Z4" s="74"/>
      <c r="AA4" s="707" t="s">
        <v>158</v>
      </c>
      <c r="AB4" s="708"/>
      <c r="AC4" s="708"/>
      <c r="AD4" s="708"/>
      <c r="AE4" s="709"/>
      <c r="AF4" s="259" t="s">
        <v>37</v>
      </c>
      <c r="AG4" s="260">
        <f>IF('【記入例】９(ＧＨ)その１'!M8="","-",'【記入例】９(ＧＨ)その１'!M8)</f>
        <v>4</v>
      </c>
      <c r="AH4" s="260" t="s">
        <v>4</v>
      </c>
      <c r="AI4" s="260">
        <f>IF('【記入例】９(ＧＨ)その１'!Q8="","-",'【記入例】９(ＧＨ)その１'!Q8)</f>
        <v>4</v>
      </c>
      <c r="AJ4" s="261" t="s">
        <v>38</v>
      </c>
      <c r="AK4" s="74"/>
      <c r="AL4" s="561" t="s">
        <v>31</v>
      </c>
      <c r="AM4" s="561"/>
      <c r="AN4" s="561"/>
      <c r="AO4" s="561"/>
      <c r="AP4" s="561"/>
      <c r="AQ4" s="561"/>
      <c r="AR4" s="561"/>
      <c r="AS4" s="561"/>
      <c r="AT4" s="561"/>
      <c r="AU4" s="561"/>
      <c r="AV4" s="561"/>
      <c r="AW4" s="561"/>
      <c r="AX4" s="561"/>
      <c r="AY4" s="561"/>
      <c r="AZ4" s="561"/>
      <c r="BA4" s="561"/>
      <c r="BB4" s="561"/>
      <c r="BC4" s="561"/>
      <c r="BD4" s="561"/>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row>
    <row r="5" spans="2:109" ht="65.25" customHeight="1" x14ac:dyDescent="0.4">
      <c r="D5" s="258" t="s">
        <v>195</v>
      </c>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J5" s="1"/>
      <c r="AK5" s="74"/>
      <c r="AL5" s="724" t="s">
        <v>196</v>
      </c>
      <c r="AM5" s="724"/>
      <c r="AN5" s="724"/>
      <c r="AO5" s="724"/>
      <c r="AP5" s="724"/>
      <c r="AQ5" s="724"/>
      <c r="AR5" s="724"/>
      <c r="AS5" s="724"/>
      <c r="AT5" s="724"/>
      <c r="AU5" s="724"/>
      <c r="AV5" s="724"/>
      <c r="AW5" s="724"/>
      <c r="AX5" s="724"/>
      <c r="AY5" s="724"/>
      <c r="AZ5" s="724"/>
      <c r="BA5" s="724"/>
      <c r="BB5" s="724"/>
      <c r="BC5" s="724"/>
      <c r="BD5" s="724"/>
      <c r="BE5" s="724"/>
      <c r="BF5" s="724"/>
      <c r="BG5" s="724"/>
      <c r="BH5" s="724"/>
      <c r="BI5" s="724"/>
      <c r="BJ5" s="724"/>
      <c r="BK5" s="724"/>
      <c r="BL5" s="724"/>
      <c r="BM5" s="724"/>
      <c r="BN5" s="724"/>
      <c r="BO5" s="724"/>
      <c r="BP5" s="724"/>
      <c r="BQ5" s="724"/>
      <c r="BR5" s="724"/>
      <c r="BS5" s="724"/>
      <c r="BT5" s="724"/>
      <c r="BU5" s="724"/>
      <c r="BV5" s="724"/>
      <c r="BW5" s="724"/>
      <c r="BX5" s="724"/>
      <c r="BY5" s="724"/>
      <c r="BZ5" s="724"/>
      <c r="CA5" s="724"/>
      <c r="CB5" s="724"/>
      <c r="CC5" s="724"/>
      <c r="CD5" s="724"/>
      <c r="CE5" s="724"/>
      <c r="CF5" s="724"/>
      <c r="CG5" s="724"/>
      <c r="CH5" s="724"/>
      <c r="CI5" s="724"/>
      <c r="CJ5" s="724"/>
      <c r="CK5" s="724"/>
      <c r="CL5" s="724"/>
      <c r="CM5" s="724"/>
      <c r="CN5" s="724"/>
      <c r="CO5" s="724"/>
      <c r="CP5" s="724"/>
      <c r="CQ5" s="724"/>
      <c r="CR5" s="724"/>
      <c r="CS5" s="724"/>
      <c r="CT5" s="724"/>
      <c r="CU5" s="724"/>
      <c r="CV5" s="724"/>
      <c r="CW5" s="724"/>
      <c r="CX5" s="724"/>
      <c r="CY5" s="724"/>
      <c r="CZ5" s="724"/>
      <c r="DA5" s="724"/>
      <c r="DB5" s="724"/>
      <c r="DC5" s="724"/>
      <c r="DD5" s="724"/>
    </row>
    <row r="6" spans="2:109" ht="19.5" thickBot="1" x14ac:dyDescent="0.4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row>
    <row r="7" spans="2:109" ht="19.5" thickBot="1" x14ac:dyDescent="0.45">
      <c r="B7" s="713" t="s">
        <v>155</v>
      </c>
      <c r="C7" s="193"/>
      <c r="D7" s="212" t="s">
        <v>160</v>
      </c>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194"/>
      <c r="AE7" s="194"/>
      <c r="AF7" s="194"/>
      <c r="AG7" s="194"/>
      <c r="AH7" s="194"/>
      <c r="AI7" s="194"/>
      <c r="AJ7" s="194"/>
      <c r="AK7" s="194"/>
      <c r="AL7" s="195"/>
    </row>
    <row r="8" spans="2:109" ht="45.75" customHeight="1" thickBot="1" x14ac:dyDescent="0.45">
      <c r="B8" s="714"/>
      <c r="C8" s="196"/>
      <c r="D8" s="211" t="s">
        <v>198</v>
      </c>
      <c r="E8" s="197"/>
      <c r="F8" s="701" t="s">
        <v>169</v>
      </c>
      <c r="G8" s="702"/>
      <c r="H8" s="702"/>
      <c r="I8" s="702"/>
      <c r="J8" s="702"/>
      <c r="K8" s="702"/>
      <c r="L8" s="716"/>
      <c r="M8" s="76" t="s">
        <v>37</v>
      </c>
      <c r="N8" s="75">
        <v>3</v>
      </c>
      <c r="O8" s="77" t="s">
        <v>4</v>
      </c>
      <c r="P8" s="75">
        <v>12</v>
      </c>
      <c r="Q8" s="78" t="s">
        <v>39</v>
      </c>
      <c r="R8" s="3"/>
      <c r="S8" s="3"/>
      <c r="T8" s="3"/>
      <c r="U8" s="198"/>
      <c r="V8" s="698" t="s">
        <v>113</v>
      </c>
      <c r="W8" s="699"/>
      <c r="X8" s="699"/>
      <c r="Y8" s="699"/>
      <c r="Z8" s="699"/>
      <c r="AA8" s="700"/>
      <c r="AB8" s="76" t="s">
        <v>37</v>
      </c>
      <c r="AC8" s="75"/>
      <c r="AD8" s="77" t="s">
        <v>4</v>
      </c>
      <c r="AE8" s="75"/>
      <c r="AF8" s="78" t="s">
        <v>39</v>
      </c>
      <c r="AG8" s="3"/>
      <c r="AH8" s="3"/>
      <c r="AI8" s="3"/>
      <c r="AJ8" s="198"/>
      <c r="AK8" s="198"/>
      <c r="AL8" s="199"/>
    </row>
    <row r="9" spans="2:109" ht="45.75" customHeight="1" thickBot="1" x14ac:dyDescent="0.45">
      <c r="B9" s="714"/>
      <c r="C9" s="196"/>
      <c r="D9" s="210" t="str">
        <f>IF(D8="","",INDEX('※削除不可（９記入例計算式データ）'!$B$3:$B$37,MATCH(D8,'※削除不可（９記入例計算式データ）'!$A$3:$A$37,1)))</f>
        <v>ホーム１</v>
      </c>
      <c r="E9" s="197"/>
      <c r="F9" s="701" t="s">
        <v>197</v>
      </c>
      <c r="G9" s="702"/>
      <c r="H9" s="702"/>
      <c r="I9" s="702"/>
      <c r="J9" s="702"/>
      <c r="K9" s="702"/>
      <c r="L9" s="703"/>
      <c r="M9" s="75"/>
      <c r="N9" s="273" t="s">
        <v>112</v>
      </c>
      <c r="O9" s="710" t="str">
        <f>IF(M9="","-",IF(M9=D12,"〇","増加"))</f>
        <v>-</v>
      </c>
      <c r="P9" s="711"/>
      <c r="Q9" s="712"/>
      <c r="R9" s="3"/>
      <c r="S9" s="3"/>
      <c r="T9" s="3"/>
      <c r="U9" s="198"/>
      <c r="V9" s="698" t="s">
        <v>200</v>
      </c>
      <c r="W9" s="699"/>
      <c r="X9" s="699"/>
      <c r="Y9" s="699"/>
      <c r="Z9" s="699"/>
      <c r="AA9" s="700"/>
      <c r="AB9" s="75"/>
      <c r="AC9" s="273" t="s">
        <v>112</v>
      </c>
      <c r="AD9" s="710" t="str">
        <f>IF(AB9="","-",IF(AB9=D12,"〇","×"))</f>
        <v>-</v>
      </c>
      <c r="AE9" s="711"/>
      <c r="AF9" s="712"/>
      <c r="AG9" s="3"/>
      <c r="AH9" s="3"/>
      <c r="AI9" s="3"/>
      <c r="AJ9" s="198"/>
      <c r="AK9" s="198"/>
      <c r="AL9" s="199"/>
    </row>
    <row r="10" spans="2:109" ht="15.75" customHeight="1" thickBot="1" x14ac:dyDescent="0.45">
      <c r="B10" s="714"/>
      <c r="C10" s="196"/>
      <c r="D10" s="3"/>
      <c r="E10" s="3"/>
      <c r="F10" s="81"/>
      <c r="G10" s="81"/>
      <c r="H10" s="3"/>
      <c r="I10" s="3"/>
      <c r="J10" s="3"/>
      <c r="K10" s="3"/>
      <c r="L10" s="3"/>
      <c r="M10" s="3"/>
      <c r="N10" s="3"/>
      <c r="O10" s="3"/>
      <c r="P10" s="3"/>
      <c r="Q10" s="3"/>
      <c r="R10" s="3"/>
      <c r="S10" s="3"/>
      <c r="T10" s="3"/>
      <c r="U10" s="3"/>
      <c r="V10" s="81"/>
      <c r="W10" s="81"/>
      <c r="X10" s="3"/>
      <c r="Y10" s="3"/>
      <c r="Z10" s="3"/>
      <c r="AA10" s="3"/>
      <c r="AB10" s="3"/>
      <c r="AC10" s="3"/>
      <c r="AD10" s="3"/>
      <c r="AE10" s="3"/>
      <c r="AF10" s="3"/>
      <c r="AG10" s="3"/>
      <c r="AH10" s="3"/>
      <c r="AI10" s="3"/>
      <c r="AJ10" s="3"/>
      <c r="AK10" s="3"/>
      <c r="AL10" s="200"/>
      <c r="AM10" s="3"/>
      <c r="AN10" s="3"/>
      <c r="AO10" s="3"/>
      <c r="AP10" s="3"/>
      <c r="AQ10" s="3"/>
      <c r="AR10" s="3"/>
      <c r="AS10" s="3"/>
      <c r="AT10" s="3"/>
    </row>
    <row r="11" spans="2:109" ht="34.5" customHeight="1" x14ac:dyDescent="0.4">
      <c r="B11" s="714"/>
      <c r="C11" s="196"/>
      <c r="D11" s="73" t="s">
        <v>105</v>
      </c>
      <c r="E11" s="3"/>
      <c r="F11" s="704"/>
      <c r="G11" s="705"/>
      <c r="H11" s="706"/>
      <c r="I11" s="71" t="s">
        <v>3</v>
      </c>
      <c r="J11" s="72">
        <f>IF($N8="","-",$N8)</f>
        <v>3</v>
      </c>
      <c r="K11" s="71" t="s">
        <v>4</v>
      </c>
      <c r="L11" s="692" t="s">
        <v>111</v>
      </c>
      <c r="M11" s="692"/>
      <c r="N11" s="692"/>
      <c r="O11" s="692"/>
      <c r="P11" s="692"/>
      <c r="Q11" s="692"/>
      <c r="R11" s="692"/>
      <c r="S11" s="692"/>
      <c r="T11" s="693"/>
      <c r="U11" s="198"/>
      <c r="V11" s="704"/>
      <c r="W11" s="705"/>
      <c r="X11" s="706"/>
      <c r="Y11" s="71" t="s">
        <v>3</v>
      </c>
      <c r="Z11" s="72" t="str">
        <f>IF($AC8="","-",$AC8)</f>
        <v>-</v>
      </c>
      <c r="AA11" s="71" t="s">
        <v>4</v>
      </c>
      <c r="AB11" s="692" t="s">
        <v>79</v>
      </c>
      <c r="AC11" s="692"/>
      <c r="AD11" s="692"/>
      <c r="AE11" s="692"/>
      <c r="AF11" s="692"/>
      <c r="AG11" s="692"/>
      <c r="AH11" s="692"/>
      <c r="AI11" s="692"/>
      <c r="AJ11" s="693"/>
      <c r="AK11" s="3"/>
      <c r="AL11" s="200"/>
    </row>
    <row r="12" spans="2:109" ht="36" customHeight="1" thickBot="1" x14ac:dyDescent="0.45">
      <c r="B12" s="714"/>
      <c r="C12" s="196"/>
      <c r="D12" s="192">
        <f>IF(D8="","",INDEX('※削除不可（９記入例計算式データ）'!$C$3:$C$37,MATCH(D8,'※削除不可（９記入例計算式データ）'!$A$3:$A$31,1)))</f>
        <v>1</v>
      </c>
      <c r="E12" s="3"/>
      <c r="F12" s="694"/>
      <c r="G12" s="695"/>
      <c r="H12" s="86" t="s">
        <v>38</v>
      </c>
      <c r="I12" s="82">
        <v>1</v>
      </c>
      <c r="J12" s="83">
        <v>2</v>
      </c>
      <c r="K12" s="84">
        <v>3</v>
      </c>
      <c r="L12" s="84">
        <v>4</v>
      </c>
      <c r="M12" s="84">
        <v>5</v>
      </c>
      <c r="N12" s="84">
        <v>6</v>
      </c>
      <c r="O12" s="84">
        <v>7</v>
      </c>
      <c r="P12" s="84">
        <v>8</v>
      </c>
      <c r="Q12" s="84">
        <v>9</v>
      </c>
      <c r="R12" s="84">
        <v>10</v>
      </c>
      <c r="S12" s="84">
        <v>11</v>
      </c>
      <c r="T12" s="85">
        <v>12</v>
      </c>
      <c r="U12" s="201"/>
      <c r="V12" s="694"/>
      <c r="W12" s="695"/>
      <c r="X12" s="86" t="s">
        <v>38</v>
      </c>
      <c r="Y12" s="82">
        <v>1</v>
      </c>
      <c r="Z12" s="83">
        <v>2</v>
      </c>
      <c r="AA12" s="84">
        <v>3</v>
      </c>
      <c r="AB12" s="84">
        <v>4</v>
      </c>
      <c r="AC12" s="84">
        <v>5</v>
      </c>
      <c r="AD12" s="84">
        <v>6</v>
      </c>
      <c r="AE12" s="84">
        <v>7</v>
      </c>
      <c r="AF12" s="84">
        <v>8</v>
      </c>
      <c r="AG12" s="84">
        <v>9</v>
      </c>
      <c r="AH12" s="84">
        <v>10</v>
      </c>
      <c r="AI12" s="84">
        <v>11</v>
      </c>
      <c r="AJ12" s="85">
        <v>12</v>
      </c>
      <c r="AK12" s="3"/>
      <c r="AL12" s="200"/>
    </row>
    <row r="13" spans="2:109" ht="29.25" customHeight="1" x14ac:dyDescent="0.4">
      <c r="B13" s="714"/>
      <c r="C13" s="196"/>
      <c r="D13" s="3"/>
      <c r="E13" s="3"/>
      <c r="F13" s="696" t="s">
        <v>115</v>
      </c>
      <c r="G13" s="262"/>
      <c r="H13" s="16">
        <v>1</v>
      </c>
      <c r="I13" s="213" t="s">
        <v>61</v>
      </c>
      <c r="J13" s="214"/>
      <c r="K13" s="214"/>
      <c r="L13" s="214"/>
      <c r="M13" s="214"/>
      <c r="N13" s="214"/>
      <c r="O13" s="214"/>
      <c r="P13" s="214"/>
      <c r="Q13" s="214"/>
      <c r="R13" s="214"/>
      <c r="S13" s="214"/>
      <c r="T13" s="215"/>
      <c r="U13" s="198"/>
      <c r="V13" s="696" t="s">
        <v>115</v>
      </c>
      <c r="W13" s="262"/>
      <c r="X13" s="16">
        <v>1</v>
      </c>
      <c r="Y13" s="17" t="s">
        <v>60</v>
      </c>
      <c r="Z13" s="18"/>
      <c r="AA13" s="18"/>
      <c r="AB13" s="18"/>
      <c r="AC13" s="18"/>
      <c r="AD13" s="18"/>
      <c r="AE13" s="18"/>
      <c r="AF13" s="18"/>
      <c r="AG13" s="18"/>
      <c r="AH13" s="18"/>
      <c r="AI13" s="18"/>
      <c r="AJ13" s="19"/>
      <c r="AK13" s="3"/>
      <c r="AL13" s="175"/>
    </row>
    <row r="14" spans="2:109" ht="29.25" customHeight="1" x14ac:dyDescent="0.4">
      <c r="B14" s="714"/>
      <c r="C14" s="196"/>
      <c r="D14" s="3"/>
      <c r="E14" s="3"/>
      <c r="F14" s="696"/>
      <c r="G14" s="263"/>
      <c r="H14" s="21">
        <v>2</v>
      </c>
      <c r="I14" s="216" t="s">
        <v>61</v>
      </c>
      <c r="J14" s="216" t="s">
        <v>61</v>
      </c>
      <c r="K14" s="218"/>
      <c r="L14" s="218"/>
      <c r="M14" s="218"/>
      <c r="N14" s="218"/>
      <c r="O14" s="218"/>
      <c r="P14" s="218"/>
      <c r="Q14" s="218"/>
      <c r="R14" s="218"/>
      <c r="S14" s="218"/>
      <c r="T14" s="219"/>
      <c r="U14" s="198"/>
      <c r="V14" s="696"/>
      <c r="W14" s="263"/>
      <c r="X14" s="21">
        <v>2</v>
      </c>
      <c r="Y14" s="22" t="s">
        <v>110</v>
      </c>
      <c r="Z14" s="23" t="s">
        <v>110</v>
      </c>
      <c r="AA14" s="24"/>
      <c r="AB14" s="24"/>
      <c r="AC14" s="24"/>
      <c r="AD14" s="24"/>
      <c r="AE14" s="24"/>
      <c r="AF14" s="24"/>
      <c r="AG14" s="24"/>
      <c r="AH14" s="24"/>
      <c r="AI14" s="24"/>
      <c r="AJ14" s="25"/>
      <c r="AK14" s="3"/>
      <c r="AL14" s="200"/>
    </row>
    <row r="15" spans="2:109" ht="29.25" customHeight="1" x14ac:dyDescent="0.4">
      <c r="B15" s="714"/>
      <c r="C15" s="196"/>
      <c r="D15" s="3"/>
      <c r="E15" s="3"/>
      <c r="F15" s="696"/>
      <c r="G15" s="263"/>
      <c r="H15" s="21">
        <v>3</v>
      </c>
      <c r="I15" s="216" t="s">
        <v>61</v>
      </c>
      <c r="J15" s="216" t="s">
        <v>61</v>
      </c>
      <c r="K15" s="217" t="s">
        <v>168</v>
      </c>
      <c r="L15" s="218"/>
      <c r="M15" s="218"/>
      <c r="N15" s="218"/>
      <c r="O15" s="218"/>
      <c r="P15" s="218"/>
      <c r="Q15" s="218"/>
      <c r="R15" s="218"/>
      <c r="S15" s="218"/>
      <c r="T15" s="219"/>
      <c r="U15" s="198"/>
      <c r="V15" s="696"/>
      <c r="W15" s="263"/>
      <c r="X15" s="21">
        <v>3</v>
      </c>
      <c r="Y15" s="22" t="s">
        <v>110</v>
      </c>
      <c r="Z15" s="23" t="s">
        <v>110</v>
      </c>
      <c r="AA15" s="23" t="s">
        <v>110</v>
      </c>
      <c r="AB15" s="24"/>
      <c r="AC15" s="24"/>
      <c r="AD15" s="24"/>
      <c r="AE15" s="24"/>
      <c r="AF15" s="24"/>
      <c r="AG15" s="24"/>
      <c r="AH15" s="24"/>
      <c r="AI15" s="24"/>
      <c r="AJ15" s="25"/>
      <c r="AK15" s="3"/>
      <c r="AL15" s="200"/>
    </row>
    <row r="16" spans="2:109" ht="29.25" customHeight="1" x14ac:dyDescent="0.4">
      <c r="B16" s="714"/>
      <c r="C16" s="196"/>
      <c r="D16" s="3"/>
      <c r="E16" s="3"/>
      <c r="F16" s="696"/>
      <c r="G16" s="264"/>
      <c r="H16" s="21">
        <v>4</v>
      </c>
      <c r="I16" s="216" t="s">
        <v>61</v>
      </c>
      <c r="J16" s="216" t="s">
        <v>61</v>
      </c>
      <c r="K16" s="217" t="s">
        <v>168</v>
      </c>
      <c r="L16" s="217" t="s">
        <v>168</v>
      </c>
      <c r="M16" s="218"/>
      <c r="N16" s="218"/>
      <c r="O16" s="218"/>
      <c r="P16" s="218"/>
      <c r="Q16" s="218"/>
      <c r="R16" s="218"/>
      <c r="S16" s="218"/>
      <c r="T16" s="219"/>
      <c r="U16" s="198"/>
      <c r="V16" s="696"/>
      <c r="W16" s="264"/>
      <c r="X16" s="21">
        <v>4</v>
      </c>
      <c r="Y16" s="22" t="s">
        <v>80</v>
      </c>
      <c r="Z16" s="23" t="s">
        <v>110</v>
      </c>
      <c r="AA16" s="23" t="s">
        <v>110</v>
      </c>
      <c r="AB16" s="23" t="s">
        <v>110</v>
      </c>
      <c r="AC16" s="24"/>
      <c r="AD16" s="24"/>
      <c r="AE16" s="24"/>
      <c r="AF16" s="24"/>
      <c r="AG16" s="24"/>
      <c r="AH16" s="24"/>
      <c r="AI16" s="24"/>
      <c r="AJ16" s="25"/>
      <c r="AK16" s="3"/>
      <c r="AL16" s="200"/>
    </row>
    <row r="17" spans="2:38" ht="29.25" customHeight="1" x14ac:dyDescent="0.4">
      <c r="B17" s="714"/>
      <c r="C17" s="196"/>
      <c r="D17" s="3"/>
      <c r="E17" s="3"/>
      <c r="F17" s="696"/>
      <c r="G17" s="264"/>
      <c r="H17" s="21">
        <v>5</v>
      </c>
      <c r="I17" s="216" t="s">
        <v>61</v>
      </c>
      <c r="J17" s="216" t="s">
        <v>61</v>
      </c>
      <c r="K17" s="217" t="s">
        <v>168</v>
      </c>
      <c r="L17" s="217" t="s">
        <v>168</v>
      </c>
      <c r="M17" s="217" t="s">
        <v>168</v>
      </c>
      <c r="N17" s="218"/>
      <c r="O17" s="218"/>
      <c r="P17" s="218"/>
      <c r="Q17" s="218"/>
      <c r="R17" s="218"/>
      <c r="S17" s="218"/>
      <c r="T17" s="219"/>
      <c r="U17" s="198"/>
      <c r="V17" s="696"/>
      <c r="W17" s="264"/>
      <c r="X17" s="21">
        <v>5</v>
      </c>
      <c r="Y17" s="22" t="s">
        <v>80</v>
      </c>
      <c r="Z17" s="23" t="s">
        <v>80</v>
      </c>
      <c r="AA17" s="23" t="s">
        <v>110</v>
      </c>
      <c r="AB17" s="23" t="s">
        <v>110</v>
      </c>
      <c r="AC17" s="23" t="s">
        <v>110</v>
      </c>
      <c r="AD17" s="24"/>
      <c r="AF17" s="24"/>
      <c r="AG17" s="24"/>
      <c r="AH17" s="24"/>
      <c r="AI17" s="24"/>
      <c r="AJ17" s="25"/>
      <c r="AK17" s="3"/>
      <c r="AL17" s="200"/>
    </row>
    <row r="18" spans="2:38" ht="29.25" customHeight="1" x14ac:dyDescent="0.4">
      <c r="B18" s="714"/>
      <c r="C18" s="196"/>
      <c r="D18" s="3"/>
      <c r="E18" s="3"/>
      <c r="F18" s="696"/>
      <c r="G18" s="264" t="s">
        <v>37</v>
      </c>
      <c r="H18" s="21">
        <v>6</v>
      </c>
      <c r="I18" s="216" t="s">
        <v>61</v>
      </c>
      <c r="J18" s="216" t="s">
        <v>61</v>
      </c>
      <c r="K18" s="217" t="s">
        <v>168</v>
      </c>
      <c r="L18" s="217" t="s">
        <v>168</v>
      </c>
      <c r="M18" s="217" t="s">
        <v>168</v>
      </c>
      <c r="N18" s="217" t="s">
        <v>168</v>
      </c>
      <c r="O18" s="218"/>
      <c r="P18" s="218"/>
      <c r="Q18" s="218"/>
      <c r="R18" s="218"/>
      <c r="S18" s="218"/>
      <c r="T18" s="219"/>
      <c r="U18" s="198"/>
      <c r="V18" s="696"/>
      <c r="W18" s="264" t="s">
        <v>37</v>
      </c>
      <c r="X18" s="21">
        <v>6</v>
      </c>
      <c r="Y18" s="22" t="s">
        <v>80</v>
      </c>
      <c r="Z18" s="23" t="s">
        <v>80</v>
      </c>
      <c r="AA18" s="23" t="s">
        <v>80</v>
      </c>
      <c r="AB18" s="23" t="s">
        <v>110</v>
      </c>
      <c r="AC18" s="23" t="s">
        <v>110</v>
      </c>
      <c r="AD18" s="23" t="s">
        <v>110</v>
      </c>
      <c r="AE18" s="24"/>
      <c r="AF18" s="24"/>
      <c r="AG18" s="24"/>
      <c r="AH18" s="24"/>
      <c r="AI18" s="24"/>
      <c r="AJ18" s="25"/>
      <c r="AK18" s="3"/>
      <c r="AL18" s="200"/>
    </row>
    <row r="19" spans="2:38" ht="29.25" customHeight="1" x14ac:dyDescent="0.4">
      <c r="B19" s="714"/>
      <c r="C19" s="196"/>
      <c r="D19" s="3"/>
      <c r="E19" s="3"/>
      <c r="F19" s="696"/>
      <c r="G19" s="265">
        <f>J11</f>
        <v>3</v>
      </c>
      <c r="H19" s="21">
        <v>7</v>
      </c>
      <c r="I19" s="220" t="s">
        <v>36</v>
      </c>
      <c r="J19" s="216" t="s">
        <v>61</v>
      </c>
      <c r="K19" s="217" t="s">
        <v>168</v>
      </c>
      <c r="L19" s="217" t="s">
        <v>168</v>
      </c>
      <c r="M19" s="217" t="s">
        <v>168</v>
      </c>
      <c r="N19" s="217" t="s">
        <v>168</v>
      </c>
      <c r="O19" s="217" t="s">
        <v>168</v>
      </c>
      <c r="P19" s="218"/>
      <c r="Q19" s="218"/>
      <c r="R19" s="218"/>
      <c r="S19" s="218"/>
      <c r="T19" s="219"/>
      <c r="U19" s="198"/>
      <c r="V19" s="696"/>
      <c r="W19" s="265" t="str">
        <f>Z11</f>
        <v>-</v>
      </c>
      <c r="X19" s="21">
        <v>7</v>
      </c>
      <c r="Y19" s="22" t="s">
        <v>80</v>
      </c>
      <c r="Z19" s="23" t="s">
        <v>80</v>
      </c>
      <c r="AA19" s="23" t="s">
        <v>80</v>
      </c>
      <c r="AB19" s="23" t="s">
        <v>80</v>
      </c>
      <c r="AC19" s="23" t="s">
        <v>110</v>
      </c>
      <c r="AD19" s="23" t="s">
        <v>110</v>
      </c>
      <c r="AE19" s="23" t="s">
        <v>110</v>
      </c>
      <c r="AF19" s="24"/>
      <c r="AG19" s="24"/>
      <c r="AH19" s="24"/>
      <c r="AI19" s="24"/>
      <c r="AJ19" s="25"/>
      <c r="AK19" s="3"/>
      <c r="AL19" s="200"/>
    </row>
    <row r="20" spans="2:38" ht="29.25" customHeight="1" x14ac:dyDescent="0.4">
      <c r="B20" s="714"/>
      <c r="C20" s="196"/>
      <c r="D20" s="3"/>
      <c r="E20" s="3"/>
      <c r="F20" s="696"/>
      <c r="G20" s="264" t="s">
        <v>4</v>
      </c>
      <c r="H20" s="21">
        <v>8</v>
      </c>
      <c r="I20" s="220" t="s">
        <v>36</v>
      </c>
      <c r="J20" s="218" t="s">
        <v>36</v>
      </c>
      <c r="K20" s="217" t="s">
        <v>168</v>
      </c>
      <c r="L20" s="217" t="s">
        <v>168</v>
      </c>
      <c r="M20" s="217" t="s">
        <v>168</v>
      </c>
      <c r="N20" s="217" t="s">
        <v>168</v>
      </c>
      <c r="O20" s="217" t="s">
        <v>168</v>
      </c>
      <c r="P20" s="217" t="s">
        <v>168</v>
      </c>
      <c r="Q20" s="218"/>
      <c r="R20" s="218"/>
      <c r="S20" s="218"/>
      <c r="T20" s="219"/>
      <c r="U20" s="198"/>
      <c r="V20" s="696"/>
      <c r="W20" s="264" t="s">
        <v>4</v>
      </c>
      <c r="X20" s="21">
        <v>8</v>
      </c>
      <c r="Y20" s="22" t="s">
        <v>80</v>
      </c>
      <c r="Z20" s="24" t="s">
        <v>80</v>
      </c>
      <c r="AA20" s="23" t="s">
        <v>80</v>
      </c>
      <c r="AB20" s="23" t="s">
        <v>80</v>
      </c>
      <c r="AC20" s="23" t="s">
        <v>80</v>
      </c>
      <c r="AD20" s="23" t="s">
        <v>110</v>
      </c>
      <c r="AE20" s="23" t="s">
        <v>110</v>
      </c>
      <c r="AF20" s="23" t="s">
        <v>110</v>
      </c>
      <c r="AG20" s="24"/>
      <c r="AH20" s="24"/>
      <c r="AI20" s="24"/>
      <c r="AJ20" s="25"/>
      <c r="AK20" s="3"/>
      <c r="AL20" s="200"/>
    </row>
    <row r="21" spans="2:38" ht="29.25" customHeight="1" x14ac:dyDescent="0.4">
      <c r="B21" s="714"/>
      <c r="C21" s="196"/>
      <c r="D21" s="3"/>
      <c r="E21" s="3"/>
      <c r="F21" s="696"/>
      <c r="G21" s="264"/>
      <c r="H21" s="21">
        <v>9</v>
      </c>
      <c r="I21" s="220" t="s">
        <v>36</v>
      </c>
      <c r="J21" s="218" t="s">
        <v>36</v>
      </c>
      <c r="K21" s="218" t="s">
        <v>36</v>
      </c>
      <c r="L21" s="217" t="s">
        <v>168</v>
      </c>
      <c r="M21" s="217" t="s">
        <v>168</v>
      </c>
      <c r="N21" s="217" t="s">
        <v>168</v>
      </c>
      <c r="O21" s="217" t="s">
        <v>168</v>
      </c>
      <c r="P21" s="217" t="s">
        <v>168</v>
      </c>
      <c r="Q21" s="217" t="s">
        <v>168</v>
      </c>
      <c r="R21" s="218"/>
      <c r="S21" s="218"/>
      <c r="T21" s="219"/>
      <c r="U21" s="198"/>
      <c r="V21" s="696"/>
      <c r="W21" s="264"/>
      <c r="X21" s="21">
        <v>9</v>
      </c>
      <c r="Y21" s="22" t="s">
        <v>80</v>
      </c>
      <c r="Z21" s="24" t="s">
        <v>80</v>
      </c>
      <c r="AA21" s="24" t="s">
        <v>80</v>
      </c>
      <c r="AB21" s="23" t="s">
        <v>80</v>
      </c>
      <c r="AC21" s="23" t="s">
        <v>80</v>
      </c>
      <c r="AD21" s="23" t="s">
        <v>80</v>
      </c>
      <c r="AE21" s="23" t="s">
        <v>110</v>
      </c>
      <c r="AF21" s="23" t="s">
        <v>110</v>
      </c>
      <c r="AG21" s="23" t="s">
        <v>110</v>
      </c>
      <c r="AH21" s="24"/>
      <c r="AI21" s="24"/>
      <c r="AJ21" s="25"/>
      <c r="AK21" s="3"/>
      <c r="AL21" s="200"/>
    </row>
    <row r="22" spans="2:38" ht="29.25" customHeight="1" x14ac:dyDescent="0.4">
      <c r="B22" s="714"/>
      <c r="C22" s="196"/>
      <c r="D22" s="3"/>
      <c r="E22" s="3"/>
      <c r="F22" s="696"/>
      <c r="G22" s="264"/>
      <c r="H22" s="21">
        <v>10</v>
      </c>
      <c r="I22" s="220" t="s">
        <v>36</v>
      </c>
      <c r="J22" s="218" t="s">
        <v>36</v>
      </c>
      <c r="K22" s="218" t="s">
        <v>36</v>
      </c>
      <c r="L22" s="218" t="s">
        <v>36</v>
      </c>
      <c r="M22" s="217" t="s">
        <v>168</v>
      </c>
      <c r="N22" s="217" t="s">
        <v>168</v>
      </c>
      <c r="O22" s="217" t="s">
        <v>168</v>
      </c>
      <c r="P22" s="217" t="s">
        <v>168</v>
      </c>
      <c r="Q22" s="217" t="s">
        <v>168</v>
      </c>
      <c r="R22" s="217" t="s">
        <v>168</v>
      </c>
      <c r="S22" s="218"/>
      <c r="T22" s="219"/>
      <c r="U22" s="198"/>
      <c r="V22" s="696"/>
      <c r="W22" s="264"/>
      <c r="X22" s="21">
        <v>10</v>
      </c>
      <c r="Y22" s="22" t="s">
        <v>80</v>
      </c>
      <c r="Z22" s="24" t="s">
        <v>80</v>
      </c>
      <c r="AA22" s="24" t="s">
        <v>80</v>
      </c>
      <c r="AB22" s="24" t="s">
        <v>80</v>
      </c>
      <c r="AC22" s="23" t="s">
        <v>80</v>
      </c>
      <c r="AD22" s="23" t="s">
        <v>80</v>
      </c>
      <c r="AE22" s="23" t="s">
        <v>80</v>
      </c>
      <c r="AF22" s="23" t="s">
        <v>110</v>
      </c>
      <c r="AG22" s="23" t="s">
        <v>110</v>
      </c>
      <c r="AH22" s="23" t="s">
        <v>110</v>
      </c>
      <c r="AI22" s="24"/>
      <c r="AJ22" s="25"/>
      <c r="AK22" s="3"/>
      <c r="AL22" s="200"/>
    </row>
    <row r="23" spans="2:38" ht="29.25" customHeight="1" x14ac:dyDescent="0.4">
      <c r="B23" s="714"/>
      <c r="C23" s="196"/>
      <c r="D23" s="3"/>
      <c r="E23" s="3"/>
      <c r="F23" s="696"/>
      <c r="G23" s="264"/>
      <c r="H23" s="21">
        <v>11</v>
      </c>
      <c r="I23" s="220" t="s">
        <v>36</v>
      </c>
      <c r="J23" s="218" t="s">
        <v>36</v>
      </c>
      <c r="K23" s="218" t="s">
        <v>36</v>
      </c>
      <c r="L23" s="218" t="s">
        <v>36</v>
      </c>
      <c r="M23" s="218" t="s">
        <v>36</v>
      </c>
      <c r="N23" s="217" t="s">
        <v>168</v>
      </c>
      <c r="O23" s="217" t="s">
        <v>168</v>
      </c>
      <c r="P23" s="217" t="s">
        <v>168</v>
      </c>
      <c r="Q23" s="217" t="s">
        <v>168</v>
      </c>
      <c r="R23" s="217" t="s">
        <v>168</v>
      </c>
      <c r="S23" s="217" t="s">
        <v>233</v>
      </c>
      <c r="T23" s="219"/>
      <c r="U23" s="198"/>
      <c r="V23" s="696"/>
      <c r="W23" s="264"/>
      <c r="X23" s="21">
        <v>11</v>
      </c>
      <c r="Y23" s="22" t="s">
        <v>80</v>
      </c>
      <c r="Z23" s="24" t="s">
        <v>80</v>
      </c>
      <c r="AA23" s="24" t="s">
        <v>80</v>
      </c>
      <c r="AB23" s="24" t="s">
        <v>80</v>
      </c>
      <c r="AC23" s="24" t="s">
        <v>80</v>
      </c>
      <c r="AD23" s="24" t="s">
        <v>80</v>
      </c>
      <c r="AE23" s="24" t="s">
        <v>80</v>
      </c>
      <c r="AF23" s="24" t="s">
        <v>80</v>
      </c>
      <c r="AG23" s="23" t="s">
        <v>110</v>
      </c>
      <c r="AH23" s="23" t="s">
        <v>110</v>
      </c>
      <c r="AI23" s="23" t="s">
        <v>110</v>
      </c>
      <c r="AJ23" s="25"/>
      <c r="AK23" s="3"/>
      <c r="AL23" s="200"/>
    </row>
    <row r="24" spans="2:38" ht="29.25" customHeight="1" thickBot="1" x14ac:dyDescent="0.45">
      <c r="B24" s="714"/>
      <c r="C24" s="196"/>
      <c r="D24" s="3"/>
      <c r="E24" s="3"/>
      <c r="F24" s="696"/>
      <c r="G24" s="266"/>
      <c r="H24" s="15">
        <v>12</v>
      </c>
      <c r="I24" s="221" t="s">
        <v>36</v>
      </c>
      <c r="J24" s="222" t="s">
        <v>36</v>
      </c>
      <c r="K24" s="222" t="s">
        <v>36</v>
      </c>
      <c r="L24" s="222" t="s">
        <v>36</v>
      </c>
      <c r="M24" s="222" t="s">
        <v>36</v>
      </c>
      <c r="N24" s="222" t="s">
        <v>36</v>
      </c>
      <c r="O24" s="223" t="s">
        <v>168</v>
      </c>
      <c r="P24" s="223" t="s">
        <v>168</v>
      </c>
      <c r="Q24" s="223" t="s">
        <v>168</v>
      </c>
      <c r="R24" s="223" t="s">
        <v>168</v>
      </c>
      <c r="S24" s="223" t="s">
        <v>233</v>
      </c>
      <c r="T24" s="224" t="s">
        <v>233</v>
      </c>
      <c r="U24" s="198"/>
      <c r="V24" s="696"/>
      <c r="W24" s="266"/>
      <c r="X24" s="15">
        <v>12</v>
      </c>
      <c r="Y24" s="22" t="s">
        <v>80</v>
      </c>
      <c r="Z24" s="28" t="s">
        <v>80</v>
      </c>
      <c r="AA24" s="28" t="s">
        <v>80</v>
      </c>
      <c r="AB24" s="28" t="s">
        <v>80</v>
      </c>
      <c r="AC24" s="28" t="s">
        <v>80</v>
      </c>
      <c r="AD24" s="28" t="s">
        <v>80</v>
      </c>
      <c r="AE24" s="29" t="s">
        <v>80</v>
      </c>
      <c r="AF24" s="29" t="s">
        <v>80</v>
      </c>
      <c r="AG24" s="29" t="s">
        <v>80</v>
      </c>
      <c r="AH24" s="29" t="s">
        <v>110</v>
      </c>
      <c r="AI24" s="29" t="s">
        <v>110</v>
      </c>
      <c r="AJ24" s="30" t="s">
        <v>110</v>
      </c>
      <c r="AK24" s="3"/>
      <c r="AL24" s="200"/>
    </row>
    <row r="25" spans="2:38" ht="22.5" customHeight="1" x14ac:dyDescent="0.4">
      <c r="B25" s="714"/>
      <c r="C25" s="196"/>
      <c r="D25" s="3"/>
      <c r="E25" s="3"/>
      <c r="F25" s="696"/>
      <c r="G25" s="267"/>
      <c r="H25" s="70">
        <v>1</v>
      </c>
      <c r="I25" s="225" t="s">
        <v>35</v>
      </c>
      <c r="J25" s="214" t="s">
        <v>36</v>
      </c>
      <c r="K25" s="214" t="s">
        <v>36</v>
      </c>
      <c r="L25" s="214" t="s">
        <v>36</v>
      </c>
      <c r="M25" s="214" t="s">
        <v>36</v>
      </c>
      <c r="N25" s="214" t="s">
        <v>36</v>
      </c>
      <c r="O25" s="214" t="s">
        <v>36</v>
      </c>
      <c r="P25" s="226" t="s">
        <v>168</v>
      </c>
      <c r="Q25" s="226" t="s">
        <v>168</v>
      </c>
      <c r="R25" s="226" t="s">
        <v>168</v>
      </c>
      <c r="S25" s="226" t="s">
        <v>233</v>
      </c>
      <c r="T25" s="227" t="s">
        <v>233</v>
      </c>
      <c r="U25" s="198"/>
      <c r="V25" s="696"/>
      <c r="W25" s="267"/>
      <c r="X25" s="16">
        <v>1</v>
      </c>
      <c r="Y25" s="65" t="s">
        <v>80</v>
      </c>
      <c r="Z25" s="18" t="s">
        <v>80</v>
      </c>
      <c r="AA25" s="18" t="s">
        <v>80</v>
      </c>
      <c r="AB25" s="18" t="s">
        <v>80</v>
      </c>
      <c r="AC25" s="18" t="s">
        <v>80</v>
      </c>
      <c r="AD25" s="18" t="s">
        <v>80</v>
      </c>
      <c r="AE25" s="18" t="s">
        <v>80</v>
      </c>
      <c r="AF25" s="32" t="s">
        <v>80</v>
      </c>
      <c r="AG25" s="32" t="s">
        <v>80</v>
      </c>
      <c r="AH25" s="32" t="s">
        <v>80</v>
      </c>
      <c r="AI25" s="32" t="s">
        <v>110</v>
      </c>
      <c r="AJ25" s="33" t="s">
        <v>110</v>
      </c>
      <c r="AK25" s="3"/>
      <c r="AL25" s="200"/>
    </row>
    <row r="26" spans="2:38" ht="22.5" customHeight="1" x14ac:dyDescent="0.4">
      <c r="B26" s="714"/>
      <c r="C26" s="196"/>
      <c r="D26" s="3"/>
      <c r="E26" s="3"/>
      <c r="F26" s="696"/>
      <c r="G26" s="263"/>
      <c r="H26" s="21">
        <v>2</v>
      </c>
      <c r="I26" s="220" t="s">
        <v>35</v>
      </c>
      <c r="J26" s="218" t="s">
        <v>35</v>
      </c>
      <c r="K26" s="218" t="s">
        <v>36</v>
      </c>
      <c r="L26" s="218" t="s">
        <v>36</v>
      </c>
      <c r="M26" s="218" t="s">
        <v>36</v>
      </c>
      <c r="N26" s="218" t="s">
        <v>36</v>
      </c>
      <c r="O26" s="218" t="s">
        <v>36</v>
      </c>
      <c r="P26" s="218" t="s">
        <v>36</v>
      </c>
      <c r="Q26" s="217" t="s">
        <v>168</v>
      </c>
      <c r="R26" s="217" t="s">
        <v>168</v>
      </c>
      <c r="S26" s="217" t="s">
        <v>233</v>
      </c>
      <c r="T26" s="228" t="s">
        <v>233</v>
      </c>
      <c r="U26" s="198"/>
      <c r="V26" s="696"/>
      <c r="W26" s="263"/>
      <c r="X26" s="21">
        <v>2</v>
      </c>
      <c r="Y26" s="67" t="s">
        <v>80</v>
      </c>
      <c r="Z26" s="24" t="s">
        <v>80</v>
      </c>
      <c r="AA26" s="24" t="s">
        <v>80</v>
      </c>
      <c r="AB26" s="24" t="s">
        <v>80</v>
      </c>
      <c r="AC26" s="24" t="s">
        <v>80</v>
      </c>
      <c r="AD26" s="24" t="s">
        <v>80</v>
      </c>
      <c r="AE26" s="24" t="s">
        <v>80</v>
      </c>
      <c r="AF26" s="24" t="s">
        <v>80</v>
      </c>
      <c r="AG26" s="24" t="s">
        <v>80</v>
      </c>
      <c r="AH26" s="23" t="s">
        <v>80</v>
      </c>
      <c r="AI26" s="23" t="s">
        <v>80</v>
      </c>
      <c r="AJ26" s="34" t="s">
        <v>110</v>
      </c>
      <c r="AK26" s="3"/>
      <c r="AL26" s="200"/>
    </row>
    <row r="27" spans="2:38" ht="22.5" customHeight="1" x14ac:dyDescent="0.4">
      <c r="B27" s="714"/>
      <c r="C27" s="196"/>
      <c r="D27" s="3"/>
      <c r="E27" s="3"/>
      <c r="F27" s="696"/>
      <c r="G27" s="263"/>
      <c r="H27" s="21">
        <v>3</v>
      </c>
      <c r="I27" s="220" t="s">
        <v>35</v>
      </c>
      <c r="J27" s="218" t="s">
        <v>35</v>
      </c>
      <c r="K27" s="218" t="s">
        <v>35</v>
      </c>
      <c r="L27" s="218" t="s">
        <v>36</v>
      </c>
      <c r="M27" s="218" t="s">
        <v>36</v>
      </c>
      <c r="N27" s="218" t="s">
        <v>36</v>
      </c>
      <c r="O27" s="218" t="s">
        <v>36</v>
      </c>
      <c r="P27" s="218" t="s">
        <v>36</v>
      </c>
      <c r="Q27" s="218" t="s">
        <v>36</v>
      </c>
      <c r="R27" s="217" t="s">
        <v>168</v>
      </c>
      <c r="S27" s="217" t="s">
        <v>233</v>
      </c>
      <c r="T27" s="228" t="s">
        <v>233</v>
      </c>
      <c r="U27" s="198"/>
      <c r="V27" s="696"/>
      <c r="W27" s="263"/>
      <c r="X27" s="21">
        <v>3</v>
      </c>
      <c r="Y27" s="66" t="s">
        <v>80</v>
      </c>
      <c r="Z27" s="24" t="s">
        <v>80</v>
      </c>
      <c r="AA27" s="24" t="s">
        <v>80</v>
      </c>
      <c r="AB27" s="24" t="s">
        <v>80</v>
      </c>
      <c r="AC27" s="24" t="s">
        <v>80</v>
      </c>
      <c r="AD27" s="24" t="s">
        <v>80</v>
      </c>
      <c r="AE27" s="24" t="s">
        <v>80</v>
      </c>
      <c r="AF27" s="24" t="s">
        <v>80</v>
      </c>
      <c r="AG27" s="24" t="s">
        <v>80</v>
      </c>
      <c r="AH27" s="23" t="s">
        <v>80</v>
      </c>
      <c r="AI27" s="23" t="s">
        <v>80</v>
      </c>
      <c r="AJ27" s="34" t="s">
        <v>80</v>
      </c>
      <c r="AK27" s="3"/>
      <c r="AL27" s="200"/>
    </row>
    <row r="28" spans="2:38" ht="22.5" customHeight="1" x14ac:dyDescent="0.4">
      <c r="B28" s="714"/>
      <c r="C28" s="196"/>
      <c r="D28" s="3"/>
      <c r="E28" s="3"/>
      <c r="F28" s="696"/>
      <c r="G28" s="264"/>
      <c r="H28" s="21">
        <v>4</v>
      </c>
      <c r="I28" s="220"/>
      <c r="J28" s="218"/>
      <c r="K28" s="218"/>
      <c r="L28" s="218"/>
      <c r="M28" s="218" t="s">
        <v>36</v>
      </c>
      <c r="N28" s="218" t="s">
        <v>36</v>
      </c>
      <c r="O28" s="218" t="s">
        <v>36</v>
      </c>
      <c r="P28" s="218" t="s">
        <v>36</v>
      </c>
      <c r="Q28" s="218" t="s">
        <v>36</v>
      </c>
      <c r="R28" s="218" t="s">
        <v>36</v>
      </c>
      <c r="S28" s="218" t="s">
        <v>233</v>
      </c>
      <c r="T28" s="278" t="s">
        <v>233</v>
      </c>
      <c r="U28" s="198"/>
      <c r="V28" s="696"/>
      <c r="W28" s="264"/>
      <c r="X28" s="21">
        <v>4</v>
      </c>
      <c r="Y28" s="26"/>
      <c r="Z28" s="24"/>
      <c r="AA28" s="24"/>
      <c r="AB28" s="24"/>
      <c r="AC28" s="24" t="s">
        <v>80</v>
      </c>
      <c r="AD28" s="24" t="s">
        <v>80</v>
      </c>
      <c r="AE28" s="24" t="s">
        <v>80</v>
      </c>
      <c r="AF28" s="24" t="s">
        <v>80</v>
      </c>
      <c r="AG28" s="24" t="s">
        <v>80</v>
      </c>
      <c r="AH28" s="24" t="s">
        <v>80</v>
      </c>
      <c r="AI28" s="24" t="s">
        <v>80</v>
      </c>
      <c r="AJ28" s="34" t="s">
        <v>80</v>
      </c>
      <c r="AK28" s="3"/>
      <c r="AL28" s="200"/>
    </row>
    <row r="29" spans="2:38" ht="22.5" customHeight="1" x14ac:dyDescent="0.4">
      <c r="B29" s="714"/>
      <c r="C29" s="196"/>
      <c r="D29" s="3"/>
      <c r="E29" s="3"/>
      <c r="F29" s="696"/>
      <c r="G29" s="264" t="s">
        <v>37</v>
      </c>
      <c r="H29" s="21">
        <v>5</v>
      </c>
      <c r="I29" s="220"/>
      <c r="J29" s="218"/>
      <c r="K29" s="218"/>
      <c r="L29" s="218"/>
      <c r="M29" s="218" t="s">
        <v>35</v>
      </c>
      <c r="N29" s="218" t="s">
        <v>36</v>
      </c>
      <c r="O29" s="218" t="s">
        <v>36</v>
      </c>
      <c r="P29" s="218" t="s">
        <v>36</v>
      </c>
      <c r="Q29" s="218" t="s">
        <v>36</v>
      </c>
      <c r="R29" s="218" t="s">
        <v>36</v>
      </c>
      <c r="S29" s="218" t="s">
        <v>36</v>
      </c>
      <c r="T29" s="219" t="s">
        <v>233</v>
      </c>
      <c r="U29" s="198"/>
      <c r="V29" s="696"/>
      <c r="W29" s="264" t="s">
        <v>37</v>
      </c>
      <c r="X29" s="21">
        <v>5</v>
      </c>
      <c r="Y29" s="26"/>
      <c r="Z29" s="24"/>
      <c r="AA29" s="24"/>
      <c r="AB29" s="24"/>
      <c r="AC29" s="24" t="s">
        <v>80</v>
      </c>
      <c r="AD29" s="24" t="s">
        <v>80</v>
      </c>
      <c r="AE29" s="24" t="s">
        <v>80</v>
      </c>
      <c r="AF29" s="24" t="s">
        <v>80</v>
      </c>
      <c r="AG29" s="24" t="s">
        <v>80</v>
      </c>
      <c r="AH29" s="24" t="s">
        <v>80</v>
      </c>
      <c r="AI29" s="24" t="s">
        <v>80</v>
      </c>
      <c r="AJ29" s="25" t="s">
        <v>80</v>
      </c>
      <c r="AK29" s="3"/>
      <c r="AL29" s="200"/>
    </row>
    <row r="30" spans="2:38" ht="22.5" customHeight="1" x14ac:dyDescent="0.4">
      <c r="B30" s="714"/>
      <c r="C30" s="196"/>
      <c r="D30" s="3"/>
      <c r="E30" s="3"/>
      <c r="F30" s="696"/>
      <c r="G30" s="264">
        <f>IF(G19="-","-",G19+1)</f>
        <v>4</v>
      </c>
      <c r="H30" s="21">
        <v>6</v>
      </c>
      <c r="I30" s="220"/>
      <c r="J30" s="218"/>
      <c r="K30" s="218"/>
      <c r="L30" s="218"/>
      <c r="M30" s="218" t="s">
        <v>35</v>
      </c>
      <c r="N30" s="218" t="s">
        <v>35</v>
      </c>
      <c r="O30" s="218" t="s">
        <v>36</v>
      </c>
      <c r="P30" s="218" t="s">
        <v>36</v>
      </c>
      <c r="Q30" s="218" t="s">
        <v>36</v>
      </c>
      <c r="R30" s="218" t="s">
        <v>36</v>
      </c>
      <c r="S30" s="218" t="s">
        <v>36</v>
      </c>
      <c r="T30" s="219" t="s">
        <v>36</v>
      </c>
      <c r="U30" s="198"/>
      <c r="V30" s="696"/>
      <c r="W30" s="264" t="str">
        <f>IF(W19="-","-",W19+1)</f>
        <v>-</v>
      </c>
      <c r="X30" s="21">
        <v>6</v>
      </c>
      <c r="Y30" s="26"/>
      <c r="Z30" s="24"/>
      <c r="AA30" s="24"/>
      <c r="AB30" s="24"/>
      <c r="AC30" s="24" t="s">
        <v>80</v>
      </c>
      <c r="AD30" s="24" t="s">
        <v>80</v>
      </c>
      <c r="AE30" s="24" t="s">
        <v>80</v>
      </c>
      <c r="AF30" s="24" t="s">
        <v>80</v>
      </c>
      <c r="AG30" s="24" t="s">
        <v>80</v>
      </c>
      <c r="AH30" s="24" t="s">
        <v>80</v>
      </c>
      <c r="AI30" s="24" t="s">
        <v>80</v>
      </c>
      <c r="AJ30" s="25" t="s">
        <v>80</v>
      </c>
      <c r="AK30" s="3"/>
      <c r="AL30" s="200"/>
    </row>
    <row r="31" spans="2:38" ht="22.5" customHeight="1" x14ac:dyDescent="0.4">
      <c r="B31" s="714"/>
      <c r="C31" s="196"/>
      <c r="D31" s="3"/>
      <c r="E31" s="3"/>
      <c r="F31" s="696"/>
      <c r="G31" s="264" t="s">
        <v>4</v>
      </c>
      <c r="H31" s="21">
        <v>7</v>
      </c>
      <c r="I31" s="220"/>
      <c r="J31" s="218"/>
      <c r="K31" s="218"/>
      <c r="L31" s="218"/>
      <c r="M31" s="218" t="s">
        <v>35</v>
      </c>
      <c r="N31" s="218" t="s">
        <v>35</v>
      </c>
      <c r="O31" s="218" t="s">
        <v>35</v>
      </c>
      <c r="P31" s="218" t="s">
        <v>36</v>
      </c>
      <c r="Q31" s="218" t="s">
        <v>36</v>
      </c>
      <c r="R31" s="218" t="s">
        <v>36</v>
      </c>
      <c r="S31" s="218" t="s">
        <v>36</v>
      </c>
      <c r="T31" s="219" t="s">
        <v>36</v>
      </c>
      <c r="U31" s="198"/>
      <c r="V31" s="696"/>
      <c r="W31" s="264" t="s">
        <v>4</v>
      </c>
      <c r="X31" s="21">
        <v>7</v>
      </c>
      <c r="Y31" s="26"/>
      <c r="Z31" s="24"/>
      <c r="AA31" s="24"/>
      <c r="AB31" s="24"/>
      <c r="AC31" s="24" t="s">
        <v>80</v>
      </c>
      <c r="AD31" s="24" t="s">
        <v>80</v>
      </c>
      <c r="AE31" s="24" t="s">
        <v>80</v>
      </c>
      <c r="AF31" s="24" t="s">
        <v>80</v>
      </c>
      <c r="AG31" s="24" t="s">
        <v>80</v>
      </c>
      <c r="AH31" s="24" t="s">
        <v>80</v>
      </c>
      <c r="AI31" s="24" t="s">
        <v>80</v>
      </c>
      <c r="AJ31" s="25" t="s">
        <v>80</v>
      </c>
      <c r="AK31" s="3"/>
      <c r="AL31" s="200"/>
    </row>
    <row r="32" spans="2:38" ht="22.5" customHeight="1" x14ac:dyDescent="0.4">
      <c r="B32" s="714"/>
      <c r="C32" s="196"/>
      <c r="D32" s="3"/>
      <c r="E32" s="3"/>
      <c r="F32" s="696"/>
      <c r="G32" s="264"/>
      <c r="H32" s="21">
        <v>8</v>
      </c>
      <c r="I32" s="220"/>
      <c r="J32" s="218"/>
      <c r="K32" s="218"/>
      <c r="L32" s="218"/>
      <c r="M32" s="218" t="s">
        <v>35</v>
      </c>
      <c r="N32" s="218" t="s">
        <v>35</v>
      </c>
      <c r="O32" s="218" t="s">
        <v>35</v>
      </c>
      <c r="P32" s="218" t="s">
        <v>35</v>
      </c>
      <c r="Q32" s="218" t="s">
        <v>36</v>
      </c>
      <c r="R32" s="218" t="s">
        <v>36</v>
      </c>
      <c r="S32" s="218" t="s">
        <v>36</v>
      </c>
      <c r="T32" s="219" t="s">
        <v>36</v>
      </c>
      <c r="U32" s="198"/>
      <c r="V32" s="696"/>
      <c r="W32" s="264"/>
      <c r="X32" s="21">
        <v>8</v>
      </c>
      <c r="Y32" s="26"/>
      <c r="Z32" s="24"/>
      <c r="AA32" s="24"/>
      <c r="AB32" s="24"/>
      <c r="AC32" s="24" t="s">
        <v>80</v>
      </c>
      <c r="AD32" s="24" t="s">
        <v>80</v>
      </c>
      <c r="AE32" s="24" t="s">
        <v>80</v>
      </c>
      <c r="AF32" s="24" t="s">
        <v>80</v>
      </c>
      <c r="AG32" s="24" t="s">
        <v>80</v>
      </c>
      <c r="AH32" s="24" t="s">
        <v>80</v>
      </c>
      <c r="AI32" s="24" t="s">
        <v>80</v>
      </c>
      <c r="AJ32" s="25" t="s">
        <v>80</v>
      </c>
      <c r="AK32" s="3"/>
      <c r="AL32" s="200"/>
    </row>
    <row r="33" spans="2:46" ht="22.5" customHeight="1" x14ac:dyDescent="0.4">
      <c r="B33" s="714"/>
      <c r="C33" s="196"/>
      <c r="D33" s="3"/>
      <c r="E33" s="3"/>
      <c r="F33" s="696"/>
      <c r="G33" s="264"/>
      <c r="H33" s="21">
        <v>9</v>
      </c>
      <c r="I33" s="220"/>
      <c r="J33" s="218"/>
      <c r="K33" s="218"/>
      <c r="L33" s="218"/>
      <c r="M33" s="218" t="s">
        <v>35</v>
      </c>
      <c r="N33" s="218" t="s">
        <v>35</v>
      </c>
      <c r="O33" s="218" t="s">
        <v>35</v>
      </c>
      <c r="P33" s="218" t="s">
        <v>35</v>
      </c>
      <c r="Q33" s="218" t="s">
        <v>35</v>
      </c>
      <c r="R33" s="218" t="s">
        <v>36</v>
      </c>
      <c r="S33" s="218" t="s">
        <v>36</v>
      </c>
      <c r="T33" s="219" t="s">
        <v>36</v>
      </c>
      <c r="U33" s="198"/>
      <c r="V33" s="696"/>
      <c r="W33" s="264"/>
      <c r="X33" s="21">
        <v>9</v>
      </c>
      <c r="Y33" s="26"/>
      <c r="Z33" s="24"/>
      <c r="AA33" s="24"/>
      <c r="AB33" s="24"/>
      <c r="AC33" s="24" t="s">
        <v>80</v>
      </c>
      <c r="AD33" s="24" t="s">
        <v>80</v>
      </c>
      <c r="AE33" s="24" t="s">
        <v>80</v>
      </c>
      <c r="AF33" s="24" t="s">
        <v>80</v>
      </c>
      <c r="AG33" s="24" t="s">
        <v>80</v>
      </c>
      <c r="AH33" s="24" t="s">
        <v>80</v>
      </c>
      <c r="AI33" s="24" t="s">
        <v>80</v>
      </c>
      <c r="AJ33" s="25" t="s">
        <v>80</v>
      </c>
      <c r="AK33" s="3"/>
      <c r="AL33" s="200"/>
    </row>
    <row r="34" spans="2:46" ht="22.5" customHeight="1" x14ac:dyDescent="0.4">
      <c r="B34" s="714"/>
      <c r="C34" s="196"/>
      <c r="D34" s="3"/>
      <c r="E34" s="3"/>
      <c r="F34" s="696"/>
      <c r="G34" s="264"/>
      <c r="H34" s="21">
        <v>10</v>
      </c>
      <c r="I34" s="220"/>
      <c r="J34" s="218"/>
      <c r="K34" s="218"/>
      <c r="L34" s="218"/>
      <c r="M34" s="218" t="s">
        <v>35</v>
      </c>
      <c r="N34" s="218" t="s">
        <v>35</v>
      </c>
      <c r="O34" s="218" t="s">
        <v>35</v>
      </c>
      <c r="P34" s="218" t="s">
        <v>35</v>
      </c>
      <c r="Q34" s="218" t="s">
        <v>35</v>
      </c>
      <c r="R34" s="218" t="s">
        <v>35</v>
      </c>
      <c r="S34" s="218" t="s">
        <v>36</v>
      </c>
      <c r="T34" s="219" t="s">
        <v>36</v>
      </c>
      <c r="U34" s="198"/>
      <c r="V34" s="696"/>
      <c r="W34" s="264"/>
      <c r="X34" s="21">
        <v>10</v>
      </c>
      <c r="Y34" s="26"/>
      <c r="Z34" s="24"/>
      <c r="AA34" s="24"/>
      <c r="AB34" s="24"/>
      <c r="AC34" s="24" t="s">
        <v>80</v>
      </c>
      <c r="AD34" s="24" t="s">
        <v>80</v>
      </c>
      <c r="AE34" s="24" t="s">
        <v>80</v>
      </c>
      <c r="AF34" s="24" t="s">
        <v>80</v>
      </c>
      <c r="AG34" s="24" t="s">
        <v>80</v>
      </c>
      <c r="AH34" s="24" t="s">
        <v>80</v>
      </c>
      <c r="AI34" s="24" t="s">
        <v>80</v>
      </c>
      <c r="AJ34" s="25" t="s">
        <v>80</v>
      </c>
      <c r="AK34" s="3"/>
      <c r="AL34" s="200"/>
    </row>
    <row r="35" spans="2:46" ht="22.5" customHeight="1" x14ac:dyDescent="0.4">
      <c r="B35" s="714"/>
      <c r="C35" s="196"/>
      <c r="D35" s="3"/>
      <c r="E35" s="3"/>
      <c r="F35" s="696"/>
      <c r="G35" s="264"/>
      <c r="H35" s="21">
        <v>11</v>
      </c>
      <c r="I35" s="220"/>
      <c r="J35" s="218"/>
      <c r="K35" s="218"/>
      <c r="L35" s="218"/>
      <c r="M35" s="218" t="s">
        <v>35</v>
      </c>
      <c r="N35" s="218" t="s">
        <v>35</v>
      </c>
      <c r="O35" s="218" t="s">
        <v>35</v>
      </c>
      <c r="P35" s="218" t="s">
        <v>35</v>
      </c>
      <c r="Q35" s="218" t="s">
        <v>35</v>
      </c>
      <c r="R35" s="218" t="s">
        <v>35</v>
      </c>
      <c r="S35" s="218" t="s">
        <v>35</v>
      </c>
      <c r="T35" s="219" t="s">
        <v>36</v>
      </c>
      <c r="U35" s="198"/>
      <c r="V35" s="696"/>
      <c r="W35" s="264"/>
      <c r="X35" s="21">
        <v>11</v>
      </c>
      <c r="Y35" s="26"/>
      <c r="Z35" s="24"/>
      <c r="AA35" s="24"/>
      <c r="AB35" s="24"/>
      <c r="AC35" s="24" t="s">
        <v>80</v>
      </c>
      <c r="AD35" s="24" t="s">
        <v>80</v>
      </c>
      <c r="AE35" s="24" t="s">
        <v>80</v>
      </c>
      <c r="AF35" s="24" t="s">
        <v>80</v>
      </c>
      <c r="AG35" s="24" t="s">
        <v>80</v>
      </c>
      <c r="AH35" s="24" t="s">
        <v>80</v>
      </c>
      <c r="AI35" s="24" t="s">
        <v>80</v>
      </c>
      <c r="AJ35" s="25" t="s">
        <v>80</v>
      </c>
      <c r="AK35" s="3"/>
      <c r="AL35" s="200"/>
    </row>
    <row r="36" spans="2:46" ht="22.5" customHeight="1" thickBot="1" x14ac:dyDescent="0.45">
      <c r="B36" s="714"/>
      <c r="C36" s="196"/>
      <c r="D36" s="3"/>
      <c r="E36" s="3"/>
      <c r="F36" s="696"/>
      <c r="G36" s="266"/>
      <c r="H36" s="15">
        <v>12</v>
      </c>
      <c r="I36" s="221"/>
      <c r="J36" s="222"/>
      <c r="K36" s="222"/>
      <c r="L36" s="222"/>
      <c r="M36" s="222" t="s">
        <v>35</v>
      </c>
      <c r="N36" s="222" t="s">
        <v>35</v>
      </c>
      <c r="O36" s="222" t="s">
        <v>35</v>
      </c>
      <c r="P36" s="222" t="s">
        <v>35</v>
      </c>
      <c r="Q36" s="222" t="s">
        <v>35</v>
      </c>
      <c r="R36" s="222" t="s">
        <v>35</v>
      </c>
      <c r="S36" s="222" t="s">
        <v>35</v>
      </c>
      <c r="T36" s="229" t="s">
        <v>35</v>
      </c>
      <c r="U36" s="198"/>
      <c r="V36" s="696"/>
      <c r="W36" s="266"/>
      <c r="X36" s="15">
        <v>12</v>
      </c>
      <c r="Y36" s="27"/>
      <c r="Z36" s="28"/>
      <c r="AA36" s="28"/>
      <c r="AB36" s="28"/>
      <c r="AC36" s="28" t="s">
        <v>80</v>
      </c>
      <c r="AD36" s="28" t="s">
        <v>80</v>
      </c>
      <c r="AE36" s="28" t="s">
        <v>80</v>
      </c>
      <c r="AF36" s="28" t="s">
        <v>80</v>
      </c>
      <c r="AG36" s="28" t="s">
        <v>80</v>
      </c>
      <c r="AH36" s="28" t="s">
        <v>80</v>
      </c>
      <c r="AI36" s="28" t="s">
        <v>80</v>
      </c>
      <c r="AJ36" s="35" t="s">
        <v>80</v>
      </c>
      <c r="AK36" s="3"/>
      <c r="AL36" s="200"/>
    </row>
    <row r="37" spans="2:46" ht="22.5" customHeight="1" x14ac:dyDescent="0.4">
      <c r="B37" s="714"/>
      <c r="C37" s="196"/>
      <c r="D37" s="3"/>
      <c r="E37" s="3"/>
      <c r="F37" s="696"/>
      <c r="G37" s="267" t="s">
        <v>37</v>
      </c>
      <c r="H37" s="16">
        <v>1</v>
      </c>
      <c r="I37" s="225"/>
      <c r="J37" s="214"/>
      <c r="K37" s="214"/>
      <c r="L37" s="214"/>
      <c r="M37" s="214" t="s">
        <v>35</v>
      </c>
      <c r="N37" s="214" t="s">
        <v>35</v>
      </c>
      <c r="O37" s="214" t="s">
        <v>35</v>
      </c>
      <c r="P37" s="214" t="s">
        <v>35</v>
      </c>
      <c r="Q37" s="214" t="s">
        <v>35</v>
      </c>
      <c r="R37" s="214" t="s">
        <v>35</v>
      </c>
      <c r="S37" s="214" t="s">
        <v>35</v>
      </c>
      <c r="T37" s="215" t="s">
        <v>35</v>
      </c>
      <c r="U37" s="198"/>
      <c r="V37" s="696"/>
      <c r="W37" s="267" t="s">
        <v>37</v>
      </c>
      <c r="X37" s="16">
        <v>1</v>
      </c>
      <c r="Y37" s="31"/>
      <c r="Z37" s="18"/>
      <c r="AA37" s="18"/>
      <c r="AB37" s="18"/>
      <c r="AC37" s="18" t="s">
        <v>80</v>
      </c>
      <c r="AD37" s="18" t="s">
        <v>80</v>
      </c>
      <c r="AE37" s="18" t="s">
        <v>80</v>
      </c>
      <c r="AF37" s="18" t="s">
        <v>80</v>
      </c>
      <c r="AG37" s="18" t="s">
        <v>80</v>
      </c>
      <c r="AH37" s="18" t="s">
        <v>80</v>
      </c>
      <c r="AI37" s="18" t="s">
        <v>80</v>
      </c>
      <c r="AJ37" s="19" t="s">
        <v>80</v>
      </c>
      <c r="AK37" s="3"/>
      <c r="AL37" s="200"/>
    </row>
    <row r="38" spans="2:46" ht="22.5" customHeight="1" x14ac:dyDescent="0.4">
      <c r="B38" s="714"/>
      <c r="C38" s="196"/>
      <c r="D38" s="3"/>
      <c r="E38" s="3"/>
      <c r="F38" s="696"/>
      <c r="G38" s="264">
        <f>IF(G30="-","-",G30+1)</f>
        <v>5</v>
      </c>
      <c r="H38" s="21">
        <v>2</v>
      </c>
      <c r="I38" s="220"/>
      <c r="J38" s="218"/>
      <c r="K38" s="218"/>
      <c r="L38" s="218"/>
      <c r="M38" s="218" t="s">
        <v>35</v>
      </c>
      <c r="N38" s="218" t="s">
        <v>35</v>
      </c>
      <c r="O38" s="218" t="s">
        <v>35</v>
      </c>
      <c r="P38" s="218" t="s">
        <v>35</v>
      </c>
      <c r="Q38" s="218" t="s">
        <v>35</v>
      </c>
      <c r="R38" s="218" t="s">
        <v>35</v>
      </c>
      <c r="S38" s="218" t="s">
        <v>35</v>
      </c>
      <c r="T38" s="219" t="s">
        <v>35</v>
      </c>
      <c r="U38" s="198"/>
      <c r="V38" s="696"/>
      <c r="W38" s="264" t="str">
        <f>IF(W30="-","-",W30+1)</f>
        <v>-</v>
      </c>
      <c r="X38" s="21">
        <v>2</v>
      </c>
      <c r="Y38" s="26"/>
      <c r="Z38" s="24"/>
      <c r="AA38" s="24"/>
      <c r="AB38" s="24"/>
      <c r="AC38" s="24" t="s">
        <v>80</v>
      </c>
      <c r="AD38" s="24" t="s">
        <v>80</v>
      </c>
      <c r="AE38" s="24" t="s">
        <v>80</v>
      </c>
      <c r="AF38" s="24" t="s">
        <v>80</v>
      </c>
      <c r="AG38" s="24" t="s">
        <v>80</v>
      </c>
      <c r="AH38" s="24" t="s">
        <v>80</v>
      </c>
      <c r="AI38" s="24" t="s">
        <v>80</v>
      </c>
      <c r="AJ38" s="25" t="s">
        <v>80</v>
      </c>
      <c r="AK38" s="3"/>
      <c r="AL38" s="200"/>
    </row>
    <row r="39" spans="2:46" ht="22.5" customHeight="1" thickBot="1" x14ac:dyDescent="0.45">
      <c r="B39" s="715"/>
      <c r="C39" s="202"/>
      <c r="D39" s="4"/>
      <c r="E39" s="4"/>
      <c r="F39" s="697"/>
      <c r="G39" s="266" t="s">
        <v>4</v>
      </c>
      <c r="H39" s="15">
        <v>3</v>
      </c>
      <c r="I39" s="221"/>
      <c r="J39" s="222"/>
      <c r="K39" s="222"/>
      <c r="L39" s="222"/>
      <c r="M39" s="222" t="s">
        <v>35</v>
      </c>
      <c r="N39" s="222" t="s">
        <v>35</v>
      </c>
      <c r="O39" s="222" t="s">
        <v>35</v>
      </c>
      <c r="P39" s="222" t="s">
        <v>35</v>
      </c>
      <c r="Q39" s="222" t="s">
        <v>35</v>
      </c>
      <c r="R39" s="222" t="s">
        <v>35</v>
      </c>
      <c r="S39" s="222" t="s">
        <v>35</v>
      </c>
      <c r="T39" s="229" t="s">
        <v>35</v>
      </c>
      <c r="U39" s="203"/>
      <c r="V39" s="697"/>
      <c r="W39" s="266" t="s">
        <v>4</v>
      </c>
      <c r="X39" s="15">
        <v>3</v>
      </c>
      <c r="Y39" s="27"/>
      <c r="Z39" s="28"/>
      <c r="AA39" s="28"/>
      <c r="AB39" s="28"/>
      <c r="AC39" s="28" t="s">
        <v>80</v>
      </c>
      <c r="AD39" s="28" t="s">
        <v>80</v>
      </c>
      <c r="AE39" s="28" t="s">
        <v>80</v>
      </c>
      <c r="AF39" s="28" t="s">
        <v>80</v>
      </c>
      <c r="AG39" s="28" t="s">
        <v>80</v>
      </c>
      <c r="AH39" s="28" t="s">
        <v>80</v>
      </c>
      <c r="AI39" s="28" t="s">
        <v>80</v>
      </c>
      <c r="AJ39" s="35" t="s">
        <v>80</v>
      </c>
      <c r="AK39" s="4"/>
      <c r="AL39" s="204"/>
    </row>
    <row r="40" spans="2:46" ht="22.5" customHeight="1" thickBot="1" x14ac:dyDescent="0.45">
      <c r="B40" s="274"/>
      <c r="C40" s="196"/>
      <c r="D40" s="4"/>
      <c r="E40" s="3"/>
      <c r="F40" s="254"/>
      <c r="G40" s="255"/>
      <c r="H40" s="201"/>
      <c r="I40" s="256"/>
      <c r="J40" s="256"/>
      <c r="K40" s="256"/>
      <c r="L40" s="256"/>
      <c r="M40" s="256"/>
      <c r="N40" s="256"/>
      <c r="O40" s="256"/>
      <c r="P40" s="256"/>
      <c r="Q40" s="256"/>
      <c r="R40" s="256"/>
      <c r="S40" s="256"/>
      <c r="T40" s="256"/>
      <c r="U40" s="198"/>
      <c r="V40" s="254"/>
      <c r="W40" s="255"/>
      <c r="X40" s="201"/>
      <c r="Y40" s="257"/>
      <c r="Z40" s="257"/>
      <c r="AA40" s="257"/>
      <c r="AB40" s="257"/>
      <c r="AC40" s="257"/>
      <c r="AD40" s="257"/>
      <c r="AE40" s="257"/>
      <c r="AF40" s="257"/>
      <c r="AG40" s="257"/>
      <c r="AH40" s="257"/>
      <c r="AI40" s="257"/>
      <c r="AJ40" s="257"/>
      <c r="AK40" s="3"/>
      <c r="AL40" s="200"/>
    </row>
    <row r="41" spans="2:46" ht="22.5" customHeight="1" thickBot="1" x14ac:dyDescent="0.45">
      <c r="B41" s="713" t="s">
        <v>163</v>
      </c>
      <c r="C41" s="193"/>
      <c r="D41" s="212" t="s">
        <v>160</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194"/>
      <c r="AE41" s="194"/>
      <c r="AF41" s="194"/>
      <c r="AG41" s="194"/>
      <c r="AH41" s="194"/>
      <c r="AI41" s="194"/>
      <c r="AJ41" s="194"/>
      <c r="AK41" s="194"/>
      <c r="AL41" s="195"/>
    </row>
    <row r="42" spans="2:46" ht="45.75" customHeight="1" thickBot="1" x14ac:dyDescent="0.45">
      <c r="B42" s="714"/>
      <c r="C42" s="196"/>
      <c r="D42" s="211" t="s">
        <v>199</v>
      </c>
      <c r="E42" s="197"/>
      <c r="F42" s="701" t="s">
        <v>169</v>
      </c>
      <c r="G42" s="702"/>
      <c r="H42" s="702"/>
      <c r="I42" s="702"/>
      <c r="J42" s="702"/>
      <c r="K42" s="702"/>
      <c r="L42" s="716"/>
      <c r="M42" s="76" t="s">
        <v>37</v>
      </c>
      <c r="N42" s="75">
        <v>3</v>
      </c>
      <c r="O42" s="77" t="s">
        <v>4</v>
      </c>
      <c r="P42" s="75">
        <v>10</v>
      </c>
      <c r="Q42" s="78" t="s">
        <v>39</v>
      </c>
      <c r="R42" s="3"/>
      <c r="S42" s="3"/>
      <c r="T42" s="3"/>
      <c r="U42" s="198"/>
      <c r="V42" s="698" t="s">
        <v>113</v>
      </c>
      <c r="W42" s="699"/>
      <c r="X42" s="699"/>
      <c r="Y42" s="699"/>
      <c r="Z42" s="699"/>
      <c r="AA42" s="700"/>
      <c r="AB42" s="76" t="s">
        <v>37</v>
      </c>
      <c r="AC42" s="75"/>
      <c r="AD42" s="77" t="s">
        <v>4</v>
      </c>
      <c r="AE42" s="75"/>
      <c r="AF42" s="78" t="s">
        <v>39</v>
      </c>
      <c r="AG42" s="3"/>
      <c r="AH42" s="3"/>
      <c r="AI42" s="3"/>
      <c r="AJ42" s="198"/>
      <c r="AK42" s="198"/>
      <c r="AL42" s="199"/>
    </row>
    <row r="43" spans="2:46" ht="45.75" customHeight="1" thickBot="1" x14ac:dyDescent="0.45">
      <c r="B43" s="714"/>
      <c r="C43" s="196"/>
      <c r="D43" s="210" t="str">
        <f>IF(D42="","",INDEX('※削除不可（９記入例計算式データ）'!$B$3:$B$37,MATCH(D42,'※削除不可（９記入例計算式データ）'!$A$3:$A$37,1)))</f>
        <v>ホーム２</v>
      </c>
      <c r="E43" s="197"/>
      <c r="F43" s="701" t="s">
        <v>197</v>
      </c>
      <c r="G43" s="702"/>
      <c r="H43" s="702"/>
      <c r="I43" s="702"/>
      <c r="J43" s="702"/>
      <c r="K43" s="702"/>
      <c r="L43" s="703"/>
      <c r="M43" s="75">
        <v>21</v>
      </c>
      <c r="N43" s="273" t="s">
        <v>112</v>
      </c>
      <c r="O43" s="710" t="str">
        <f>IF(M43="","-",IF(M43=D46,"〇","増加"))</f>
        <v>〇</v>
      </c>
      <c r="P43" s="711"/>
      <c r="Q43" s="712"/>
      <c r="R43" s="3"/>
      <c r="S43" s="3"/>
      <c r="T43" s="3"/>
      <c r="U43" s="198"/>
      <c r="V43" s="698" t="s">
        <v>200</v>
      </c>
      <c r="W43" s="699"/>
      <c r="X43" s="699"/>
      <c r="Y43" s="699"/>
      <c r="Z43" s="699"/>
      <c r="AA43" s="700"/>
      <c r="AB43" s="75"/>
      <c r="AC43" s="273" t="s">
        <v>112</v>
      </c>
      <c r="AD43" s="710" t="str">
        <f>IF(AB43="","-",IF(AB43=D46,"〇","×"))</f>
        <v>-</v>
      </c>
      <c r="AE43" s="711"/>
      <c r="AF43" s="712"/>
      <c r="AG43" s="3"/>
      <c r="AH43" s="3"/>
      <c r="AI43" s="3"/>
      <c r="AJ43" s="198"/>
      <c r="AK43" s="198"/>
      <c r="AL43" s="199"/>
    </row>
    <row r="44" spans="2:46" ht="22.5" customHeight="1" thickBot="1" x14ac:dyDescent="0.45">
      <c r="B44" s="714"/>
      <c r="C44" s="196"/>
      <c r="D44" s="3"/>
      <c r="E44" s="3"/>
      <c r="F44" s="81"/>
      <c r="G44" s="81"/>
      <c r="H44" s="3"/>
      <c r="I44" s="3"/>
      <c r="J44" s="3"/>
      <c r="K44" s="3"/>
      <c r="L44" s="3"/>
      <c r="M44" s="3"/>
      <c r="N44" s="3"/>
      <c r="O44" s="3"/>
      <c r="P44" s="3"/>
      <c r="Q44" s="3"/>
      <c r="R44" s="3"/>
      <c r="S44" s="3"/>
      <c r="T44" s="3"/>
      <c r="U44" s="3"/>
      <c r="V44" s="81"/>
      <c r="W44" s="81"/>
      <c r="X44" s="3"/>
      <c r="Y44" s="3"/>
      <c r="Z44" s="3"/>
      <c r="AA44" s="3"/>
      <c r="AB44" s="3"/>
      <c r="AC44" s="3"/>
      <c r="AD44" s="3"/>
      <c r="AE44" s="3"/>
      <c r="AF44" s="3"/>
      <c r="AG44" s="3"/>
      <c r="AH44" s="3"/>
      <c r="AI44" s="3"/>
      <c r="AJ44" s="3"/>
      <c r="AK44" s="3"/>
      <c r="AL44" s="200"/>
      <c r="AM44" s="3"/>
      <c r="AN44" s="3"/>
      <c r="AO44" s="3"/>
      <c r="AP44" s="3"/>
      <c r="AQ44" s="3"/>
      <c r="AR44" s="3"/>
      <c r="AS44" s="3"/>
      <c r="AT44" s="3"/>
    </row>
    <row r="45" spans="2:46" ht="45.75" customHeight="1" x14ac:dyDescent="0.4">
      <c r="B45" s="714"/>
      <c r="C45" s="196"/>
      <c r="D45" s="73" t="s">
        <v>105</v>
      </c>
      <c r="E45" s="3"/>
      <c r="F45" s="704"/>
      <c r="G45" s="705"/>
      <c r="H45" s="706"/>
      <c r="I45" s="71" t="s">
        <v>3</v>
      </c>
      <c r="J45" s="72">
        <f>IF($N42="","-",$N42)</f>
        <v>3</v>
      </c>
      <c r="K45" s="71" t="s">
        <v>4</v>
      </c>
      <c r="L45" s="692" t="s">
        <v>111</v>
      </c>
      <c r="M45" s="692"/>
      <c r="N45" s="692"/>
      <c r="O45" s="692"/>
      <c r="P45" s="692"/>
      <c r="Q45" s="692"/>
      <c r="R45" s="692"/>
      <c r="S45" s="692"/>
      <c r="T45" s="693"/>
      <c r="U45" s="198"/>
      <c r="V45" s="704"/>
      <c r="W45" s="705"/>
      <c r="X45" s="706"/>
      <c r="Y45" s="71" t="s">
        <v>3</v>
      </c>
      <c r="Z45" s="72" t="str">
        <f>IF($AC42="","-",$AC42)</f>
        <v>-</v>
      </c>
      <c r="AA45" s="71" t="s">
        <v>4</v>
      </c>
      <c r="AB45" s="692" t="s">
        <v>79</v>
      </c>
      <c r="AC45" s="692"/>
      <c r="AD45" s="692"/>
      <c r="AE45" s="692"/>
      <c r="AF45" s="692"/>
      <c r="AG45" s="692"/>
      <c r="AH45" s="692"/>
      <c r="AI45" s="692"/>
      <c r="AJ45" s="693"/>
      <c r="AK45" s="3"/>
      <c r="AL45" s="200"/>
    </row>
    <row r="46" spans="2:46" ht="29.25" customHeight="1" thickBot="1" x14ac:dyDescent="0.45">
      <c r="B46" s="714"/>
      <c r="C46" s="196"/>
      <c r="D46" s="192">
        <f>IF(D42="","",INDEX('※削除不可（９記入例計算式データ）'!$C$3:$C$37,MATCH(D42,'※削除不可（９記入例計算式データ）'!$A$3:$A$31,1)))</f>
        <v>21</v>
      </c>
      <c r="E46" s="3"/>
      <c r="F46" s="694"/>
      <c r="G46" s="695"/>
      <c r="H46" s="86" t="s">
        <v>38</v>
      </c>
      <c r="I46" s="82">
        <v>1</v>
      </c>
      <c r="J46" s="83">
        <v>2</v>
      </c>
      <c r="K46" s="84">
        <v>3</v>
      </c>
      <c r="L46" s="84">
        <v>4</v>
      </c>
      <c r="M46" s="84">
        <v>5</v>
      </c>
      <c r="N46" s="84">
        <v>6</v>
      </c>
      <c r="O46" s="84">
        <v>7</v>
      </c>
      <c r="P46" s="84">
        <v>8</v>
      </c>
      <c r="Q46" s="84">
        <v>9</v>
      </c>
      <c r="R46" s="84">
        <v>10</v>
      </c>
      <c r="S46" s="84">
        <v>11</v>
      </c>
      <c r="T46" s="85">
        <v>12</v>
      </c>
      <c r="U46" s="201"/>
      <c r="V46" s="694"/>
      <c r="W46" s="695"/>
      <c r="X46" s="86" t="s">
        <v>38</v>
      </c>
      <c r="Y46" s="82">
        <v>1</v>
      </c>
      <c r="Z46" s="83">
        <v>2</v>
      </c>
      <c r="AA46" s="84">
        <v>3</v>
      </c>
      <c r="AB46" s="84">
        <v>4</v>
      </c>
      <c r="AC46" s="84">
        <v>5</v>
      </c>
      <c r="AD46" s="84">
        <v>6</v>
      </c>
      <c r="AE46" s="84">
        <v>7</v>
      </c>
      <c r="AF46" s="84">
        <v>8</v>
      </c>
      <c r="AG46" s="84">
        <v>9</v>
      </c>
      <c r="AH46" s="84">
        <v>10</v>
      </c>
      <c r="AI46" s="84">
        <v>11</v>
      </c>
      <c r="AJ46" s="85">
        <v>12</v>
      </c>
      <c r="AK46" s="3"/>
      <c r="AL46" s="200"/>
    </row>
    <row r="47" spans="2:46" ht="26.25" customHeight="1" x14ac:dyDescent="0.4">
      <c r="B47" s="714"/>
      <c r="C47" s="196"/>
      <c r="D47" s="3"/>
      <c r="E47" s="3"/>
      <c r="F47" s="696" t="s">
        <v>115</v>
      </c>
      <c r="G47" s="262"/>
      <c r="H47" s="16">
        <v>1</v>
      </c>
      <c r="I47" s="213" t="s">
        <v>61</v>
      </c>
      <c r="J47" s="214"/>
      <c r="K47" s="214"/>
      <c r="L47" s="214"/>
      <c r="M47" s="214"/>
      <c r="N47" s="214"/>
      <c r="O47" s="214"/>
      <c r="P47" s="214"/>
      <c r="Q47" s="214"/>
      <c r="R47" s="214"/>
      <c r="S47" s="214"/>
      <c r="T47" s="215"/>
      <c r="U47" s="198"/>
      <c r="V47" s="696" t="s">
        <v>115</v>
      </c>
      <c r="W47" s="262"/>
      <c r="X47" s="16">
        <v>1</v>
      </c>
      <c r="Y47" s="17" t="s">
        <v>60</v>
      </c>
      <c r="Z47" s="18"/>
      <c r="AA47" s="18"/>
      <c r="AB47" s="18"/>
      <c r="AC47" s="18"/>
      <c r="AD47" s="18"/>
      <c r="AE47" s="18"/>
      <c r="AF47" s="18"/>
      <c r="AG47" s="18"/>
      <c r="AH47" s="18"/>
      <c r="AI47" s="18"/>
      <c r="AJ47" s="19"/>
      <c r="AK47" s="3"/>
      <c r="AL47" s="175"/>
    </row>
    <row r="48" spans="2:46" ht="22.5" customHeight="1" x14ac:dyDescent="0.4">
      <c r="B48" s="714"/>
      <c r="C48" s="196"/>
      <c r="D48" s="3"/>
      <c r="E48" s="3"/>
      <c r="F48" s="696"/>
      <c r="G48" s="263"/>
      <c r="H48" s="21">
        <v>2</v>
      </c>
      <c r="I48" s="216" t="s">
        <v>61</v>
      </c>
      <c r="J48" s="216" t="s">
        <v>61</v>
      </c>
      <c r="K48" s="218"/>
      <c r="L48" s="218"/>
      <c r="M48" s="218"/>
      <c r="N48" s="218"/>
      <c r="O48" s="218"/>
      <c r="P48" s="218"/>
      <c r="Q48" s="218"/>
      <c r="R48" s="218"/>
      <c r="S48" s="218"/>
      <c r="T48" s="219"/>
      <c r="U48" s="198"/>
      <c r="V48" s="696"/>
      <c r="W48" s="263"/>
      <c r="X48" s="21">
        <v>2</v>
      </c>
      <c r="Y48" s="22" t="s">
        <v>110</v>
      </c>
      <c r="Z48" s="23" t="s">
        <v>110</v>
      </c>
      <c r="AA48" s="24"/>
      <c r="AB48" s="24"/>
      <c r="AC48" s="24"/>
      <c r="AD48" s="24"/>
      <c r="AE48" s="24"/>
      <c r="AF48" s="24"/>
      <c r="AG48" s="24"/>
      <c r="AH48" s="24"/>
      <c r="AI48" s="24"/>
      <c r="AJ48" s="25"/>
      <c r="AK48" s="3"/>
      <c r="AL48" s="200"/>
    </row>
    <row r="49" spans="2:38" ht="33" customHeight="1" x14ac:dyDescent="0.4">
      <c r="B49" s="714"/>
      <c r="C49" s="196"/>
      <c r="D49" s="3"/>
      <c r="E49" s="3"/>
      <c r="F49" s="696"/>
      <c r="G49" s="263"/>
      <c r="H49" s="21">
        <v>3</v>
      </c>
      <c r="I49" s="216" t="s">
        <v>61</v>
      </c>
      <c r="J49" s="216" t="s">
        <v>61</v>
      </c>
      <c r="K49" s="217" t="s">
        <v>168</v>
      </c>
      <c r="L49" s="218"/>
      <c r="M49" s="218"/>
      <c r="N49" s="218"/>
      <c r="O49" s="218"/>
      <c r="P49" s="218"/>
      <c r="Q49" s="218"/>
      <c r="R49" s="218"/>
      <c r="S49" s="218"/>
      <c r="T49" s="219"/>
      <c r="U49" s="198"/>
      <c r="V49" s="696"/>
      <c r="W49" s="263"/>
      <c r="X49" s="21">
        <v>3</v>
      </c>
      <c r="Y49" s="22" t="s">
        <v>110</v>
      </c>
      <c r="Z49" s="23" t="s">
        <v>110</v>
      </c>
      <c r="AA49" s="23" t="s">
        <v>110</v>
      </c>
      <c r="AB49" s="24"/>
      <c r="AC49" s="24"/>
      <c r="AD49" s="24"/>
      <c r="AE49" s="24"/>
      <c r="AF49" s="24"/>
      <c r="AG49" s="24"/>
      <c r="AH49" s="24"/>
      <c r="AI49" s="24"/>
      <c r="AJ49" s="25"/>
      <c r="AK49" s="3"/>
      <c r="AL49" s="200"/>
    </row>
    <row r="50" spans="2:38" ht="22.5" customHeight="1" x14ac:dyDescent="0.4">
      <c r="B50" s="714"/>
      <c r="C50" s="196"/>
      <c r="D50" s="3"/>
      <c r="E50" s="3"/>
      <c r="F50" s="696"/>
      <c r="G50" s="264"/>
      <c r="H50" s="21">
        <v>4</v>
      </c>
      <c r="I50" s="216" t="s">
        <v>61</v>
      </c>
      <c r="J50" s="216" t="s">
        <v>61</v>
      </c>
      <c r="K50" s="217" t="s">
        <v>168</v>
      </c>
      <c r="L50" s="217" t="s">
        <v>168</v>
      </c>
      <c r="M50" s="218"/>
      <c r="N50" s="218"/>
      <c r="O50" s="218"/>
      <c r="P50" s="218"/>
      <c r="Q50" s="218"/>
      <c r="R50" s="218"/>
      <c r="S50" s="218"/>
      <c r="T50" s="219"/>
      <c r="U50" s="198"/>
      <c r="V50" s="696"/>
      <c r="W50" s="264"/>
      <c r="X50" s="21">
        <v>4</v>
      </c>
      <c r="Y50" s="22" t="s">
        <v>80</v>
      </c>
      <c r="Z50" s="23" t="s">
        <v>110</v>
      </c>
      <c r="AA50" s="23" t="s">
        <v>110</v>
      </c>
      <c r="AB50" s="23" t="s">
        <v>110</v>
      </c>
      <c r="AC50" s="24"/>
      <c r="AD50" s="24"/>
      <c r="AE50" s="24"/>
      <c r="AF50" s="24"/>
      <c r="AG50" s="24"/>
      <c r="AH50" s="24"/>
      <c r="AI50" s="24"/>
      <c r="AJ50" s="25"/>
      <c r="AK50" s="3"/>
      <c r="AL50" s="200"/>
    </row>
    <row r="51" spans="2:38" ht="22.5" customHeight="1" x14ac:dyDescent="0.4">
      <c r="B51" s="714"/>
      <c r="C51" s="196"/>
      <c r="D51" s="3"/>
      <c r="E51" s="3"/>
      <c r="F51" s="696"/>
      <c r="G51" s="264"/>
      <c r="H51" s="21">
        <v>5</v>
      </c>
      <c r="I51" s="216" t="s">
        <v>61</v>
      </c>
      <c r="J51" s="216" t="s">
        <v>61</v>
      </c>
      <c r="K51" s="217" t="s">
        <v>168</v>
      </c>
      <c r="L51" s="217" t="s">
        <v>168</v>
      </c>
      <c r="M51" s="217" t="s">
        <v>168</v>
      </c>
      <c r="N51" s="218"/>
      <c r="O51" s="218"/>
      <c r="P51" s="218"/>
      <c r="Q51" s="218"/>
      <c r="R51" s="218"/>
      <c r="S51" s="218"/>
      <c r="T51" s="219"/>
      <c r="U51" s="198"/>
      <c r="V51" s="696"/>
      <c r="W51" s="264"/>
      <c r="X51" s="21">
        <v>5</v>
      </c>
      <c r="Y51" s="22" t="s">
        <v>80</v>
      </c>
      <c r="Z51" s="23" t="s">
        <v>80</v>
      </c>
      <c r="AA51" s="23" t="s">
        <v>110</v>
      </c>
      <c r="AB51" s="23" t="s">
        <v>110</v>
      </c>
      <c r="AC51" s="23" t="s">
        <v>110</v>
      </c>
      <c r="AD51" s="24"/>
      <c r="AF51" s="24"/>
      <c r="AG51" s="24"/>
      <c r="AH51" s="24"/>
      <c r="AI51" s="24"/>
      <c r="AJ51" s="25"/>
      <c r="AK51" s="3"/>
      <c r="AL51" s="200"/>
    </row>
    <row r="52" spans="2:38" ht="22.5" customHeight="1" x14ac:dyDescent="0.4">
      <c r="B52" s="714"/>
      <c r="C52" s="196"/>
      <c r="D52" s="3"/>
      <c r="E52" s="3"/>
      <c r="F52" s="696"/>
      <c r="G52" s="264" t="s">
        <v>37</v>
      </c>
      <c r="H52" s="21">
        <v>6</v>
      </c>
      <c r="I52" s="216" t="s">
        <v>61</v>
      </c>
      <c r="J52" s="216" t="s">
        <v>61</v>
      </c>
      <c r="K52" s="217" t="s">
        <v>168</v>
      </c>
      <c r="L52" s="217" t="s">
        <v>168</v>
      </c>
      <c r="M52" s="217" t="s">
        <v>168</v>
      </c>
      <c r="N52" s="217" t="s">
        <v>168</v>
      </c>
      <c r="O52" s="218"/>
      <c r="P52" s="218"/>
      <c r="Q52" s="218"/>
      <c r="R52" s="218"/>
      <c r="S52" s="218"/>
      <c r="T52" s="219"/>
      <c r="U52" s="198"/>
      <c r="V52" s="696"/>
      <c r="W52" s="264" t="s">
        <v>37</v>
      </c>
      <c r="X52" s="21">
        <v>6</v>
      </c>
      <c r="Y52" s="22" t="s">
        <v>80</v>
      </c>
      <c r="Z52" s="23" t="s">
        <v>80</v>
      </c>
      <c r="AA52" s="23" t="s">
        <v>80</v>
      </c>
      <c r="AB52" s="23" t="s">
        <v>110</v>
      </c>
      <c r="AC52" s="23" t="s">
        <v>110</v>
      </c>
      <c r="AD52" s="23" t="s">
        <v>110</v>
      </c>
      <c r="AE52" s="24"/>
      <c r="AF52" s="24"/>
      <c r="AG52" s="24"/>
      <c r="AH52" s="24"/>
      <c r="AI52" s="24"/>
      <c r="AJ52" s="25"/>
      <c r="AK52" s="3"/>
      <c r="AL52" s="200"/>
    </row>
    <row r="53" spans="2:38" ht="22.5" customHeight="1" x14ac:dyDescent="0.4">
      <c r="B53" s="714"/>
      <c r="C53" s="196"/>
      <c r="D53" s="3"/>
      <c r="E53" s="3"/>
      <c r="F53" s="696"/>
      <c r="G53" s="265">
        <f>J45</f>
        <v>3</v>
      </c>
      <c r="H53" s="21">
        <v>7</v>
      </c>
      <c r="I53" s="220" t="s">
        <v>36</v>
      </c>
      <c r="J53" s="216" t="s">
        <v>61</v>
      </c>
      <c r="K53" s="217" t="s">
        <v>168</v>
      </c>
      <c r="L53" s="217" t="s">
        <v>168</v>
      </c>
      <c r="M53" s="217" t="s">
        <v>168</v>
      </c>
      <c r="N53" s="217" t="s">
        <v>168</v>
      </c>
      <c r="O53" s="217" t="s">
        <v>168</v>
      </c>
      <c r="P53" s="218"/>
      <c r="Q53" s="218"/>
      <c r="R53" s="218"/>
      <c r="S53" s="218"/>
      <c r="T53" s="219"/>
      <c r="U53" s="198"/>
      <c r="V53" s="696"/>
      <c r="W53" s="265" t="str">
        <f>Z45</f>
        <v>-</v>
      </c>
      <c r="X53" s="21">
        <v>7</v>
      </c>
      <c r="Y53" s="22" t="s">
        <v>80</v>
      </c>
      <c r="Z53" s="23" t="s">
        <v>80</v>
      </c>
      <c r="AA53" s="23" t="s">
        <v>80</v>
      </c>
      <c r="AB53" s="23" t="s">
        <v>80</v>
      </c>
      <c r="AC53" s="23" t="s">
        <v>110</v>
      </c>
      <c r="AD53" s="23" t="s">
        <v>110</v>
      </c>
      <c r="AE53" s="23" t="s">
        <v>110</v>
      </c>
      <c r="AF53" s="24"/>
      <c r="AG53" s="24"/>
      <c r="AH53" s="24"/>
      <c r="AI53" s="24"/>
      <c r="AJ53" s="25"/>
      <c r="AK53" s="3"/>
      <c r="AL53" s="200"/>
    </row>
    <row r="54" spans="2:38" ht="22.5" customHeight="1" x14ac:dyDescent="0.4">
      <c r="B54" s="714"/>
      <c r="C54" s="196"/>
      <c r="D54" s="3"/>
      <c r="E54" s="3"/>
      <c r="F54" s="696"/>
      <c r="G54" s="264" t="s">
        <v>4</v>
      </c>
      <c r="H54" s="21">
        <v>8</v>
      </c>
      <c r="I54" s="220" t="s">
        <v>36</v>
      </c>
      <c r="J54" s="218" t="s">
        <v>36</v>
      </c>
      <c r="K54" s="217" t="s">
        <v>168</v>
      </c>
      <c r="L54" s="217" t="s">
        <v>168</v>
      </c>
      <c r="M54" s="217" t="s">
        <v>168</v>
      </c>
      <c r="N54" s="217" t="s">
        <v>168</v>
      </c>
      <c r="O54" s="217" t="s">
        <v>168</v>
      </c>
      <c r="P54" s="217" t="s">
        <v>168</v>
      </c>
      <c r="Q54" s="218"/>
      <c r="R54" s="218"/>
      <c r="S54" s="218"/>
      <c r="T54" s="219"/>
      <c r="U54" s="198"/>
      <c r="V54" s="696"/>
      <c r="W54" s="264" t="s">
        <v>4</v>
      </c>
      <c r="X54" s="21">
        <v>8</v>
      </c>
      <c r="Y54" s="22" t="s">
        <v>80</v>
      </c>
      <c r="Z54" s="24" t="s">
        <v>80</v>
      </c>
      <c r="AA54" s="23" t="s">
        <v>80</v>
      </c>
      <c r="AB54" s="23" t="s">
        <v>80</v>
      </c>
      <c r="AC54" s="23" t="s">
        <v>80</v>
      </c>
      <c r="AD54" s="23" t="s">
        <v>110</v>
      </c>
      <c r="AE54" s="23" t="s">
        <v>110</v>
      </c>
      <c r="AF54" s="23" t="s">
        <v>110</v>
      </c>
      <c r="AG54" s="24"/>
      <c r="AH54" s="24"/>
      <c r="AI54" s="24"/>
      <c r="AJ54" s="25"/>
      <c r="AK54" s="3"/>
      <c r="AL54" s="200"/>
    </row>
    <row r="55" spans="2:38" ht="22.5" customHeight="1" x14ac:dyDescent="0.4">
      <c r="B55" s="714"/>
      <c r="C55" s="196"/>
      <c r="D55" s="3"/>
      <c r="E55" s="3"/>
      <c r="F55" s="696"/>
      <c r="G55" s="264"/>
      <c r="H55" s="21">
        <v>9</v>
      </c>
      <c r="I55" s="220" t="s">
        <v>36</v>
      </c>
      <c r="J55" s="218" t="s">
        <v>36</v>
      </c>
      <c r="K55" s="218" t="s">
        <v>36</v>
      </c>
      <c r="L55" s="217" t="s">
        <v>168</v>
      </c>
      <c r="M55" s="217" t="s">
        <v>168</v>
      </c>
      <c r="N55" s="217" t="s">
        <v>168</v>
      </c>
      <c r="O55" s="217" t="s">
        <v>168</v>
      </c>
      <c r="P55" s="217" t="s">
        <v>168</v>
      </c>
      <c r="Q55" s="217" t="s">
        <v>168</v>
      </c>
      <c r="R55" s="218"/>
      <c r="S55" s="218"/>
      <c r="T55" s="219"/>
      <c r="U55" s="198"/>
      <c r="V55" s="696"/>
      <c r="W55" s="264"/>
      <c r="X55" s="21">
        <v>9</v>
      </c>
      <c r="Y55" s="22" t="s">
        <v>80</v>
      </c>
      <c r="Z55" s="24" t="s">
        <v>80</v>
      </c>
      <c r="AA55" s="24" t="s">
        <v>80</v>
      </c>
      <c r="AB55" s="23" t="s">
        <v>80</v>
      </c>
      <c r="AC55" s="23" t="s">
        <v>80</v>
      </c>
      <c r="AD55" s="23" t="s">
        <v>80</v>
      </c>
      <c r="AE55" s="23" t="s">
        <v>110</v>
      </c>
      <c r="AF55" s="23" t="s">
        <v>110</v>
      </c>
      <c r="AG55" s="23" t="s">
        <v>110</v>
      </c>
      <c r="AH55" s="24"/>
      <c r="AI55" s="24"/>
      <c r="AJ55" s="25"/>
      <c r="AK55" s="3"/>
      <c r="AL55" s="200"/>
    </row>
    <row r="56" spans="2:38" ht="22.5" customHeight="1" x14ac:dyDescent="0.4">
      <c r="B56" s="714"/>
      <c r="C56" s="196"/>
      <c r="D56" s="3"/>
      <c r="E56" s="3"/>
      <c r="F56" s="696"/>
      <c r="G56" s="264"/>
      <c r="H56" s="21">
        <v>10</v>
      </c>
      <c r="I56" s="220" t="s">
        <v>36</v>
      </c>
      <c r="J56" s="218" t="s">
        <v>36</v>
      </c>
      <c r="K56" s="218" t="s">
        <v>36</v>
      </c>
      <c r="L56" s="218" t="s">
        <v>36</v>
      </c>
      <c r="M56" s="217" t="s">
        <v>168</v>
      </c>
      <c r="N56" s="217" t="s">
        <v>168</v>
      </c>
      <c r="O56" s="217" t="s">
        <v>168</v>
      </c>
      <c r="P56" s="217" t="s">
        <v>168</v>
      </c>
      <c r="Q56" s="217" t="s">
        <v>168</v>
      </c>
      <c r="R56" s="217" t="s">
        <v>168</v>
      </c>
      <c r="S56" s="218"/>
      <c r="T56" s="219"/>
      <c r="U56" s="198"/>
      <c r="V56" s="696"/>
      <c r="W56" s="264"/>
      <c r="X56" s="21">
        <v>10</v>
      </c>
      <c r="Y56" s="22" t="s">
        <v>80</v>
      </c>
      <c r="Z56" s="24" t="s">
        <v>80</v>
      </c>
      <c r="AA56" s="24" t="s">
        <v>80</v>
      </c>
      <c r="AB56" s="24" t="s">
        <v>80</v>
      </c>
      <c r="AC56" s="23" t="s">
        <v>80</v>
      </c>
      <c r="AD56" s="23" t="s">
        <v>80</v>
      </c>
      <c r="AE56" s="23" t="s">
        <v>80</v>
      </c>
      <c r="AF56" s="23" t="s">
        <v>110</v>
      </c>
      <c r="AG56" s="23" t="s">
        <v>110</v>
      </c>
      <c r="AH56" s="23" t="s">
        <v>110</v>
      </c>
      <c r="AI56" s="24"/>
      <c r="AJ56" s="25"/>
      <c r="AK56" s="3"/>
      <c r="AL56" s="200"/>
    </row>
    <row r="57" spans="2:38" ht="22.5" customHeight="1" x14ac:dyDescent="0.4">
      <c r="B57" s="714"/>
      <c r="C57" s="196"/>
      <c r="D57" s="3"/>
      <c r="E57" s="3"/>
      <c r="F57" s="696"/>
      <c r="G57" s="264"/>
      <c r="H57" s="21">
        <v>11</v>
      </c>
      <c r="I57" s="220" t="s">
        <v>36</v>
      </c>
      <c r="J57" s="218" t="s">
        <v>36</v>
      </c>
      <c r="K57" s="218" t="s">
        <v>36</v>
      </c>
      <c r="L57" s="218" t="s">
        <v>36</v>
      </c>
      <c r="M57" s="218" t="s">
        <v>36</v>
      </c>
      <c r="N57" s="217" t="s">
        <v>168</v>
      </c>
      <c r="O57" s="217" t="s">
        <v>168</v>
      </c>
      <c r="P57" s="217" t="s">
        <v>168</v>
      </c>
      <c r="Q57" s="217" t="s">
        <v>168</v>
      </c>
      <c r="R57" s="217" t="s">
        <v>168</v>
      </c>
      <c r="S57" s="217" t="s">
        <v>233</v>
      </c>
      <c r="T57" s="219"/>
      <c r="U57" s="198"/>
      <c r="V57" s="696"/>
      <c r="W57" s="264"/>
      <c r="X57" s="21">
        <v>11</v>
      </c>
      <c r="Y57" s="22" t="s">
        <v>80</v>
      </c>
      <c r="Z57" s="24" t="s">
        <v>80</v>
      </c>
      <c r="AA57" s="24" t="s">
        <v>80</v>
      </c>
      <c r="AB57" s="24" t="s">
        <v>80</v>
      </c>
      <c r="AC57" s="24" t="s">
        <v>80</v>
      </c>
      <c r="AD57" s="24" t="s">
        <v>80</v>
      </c>
      <c r="AE57" s="24" t="s">
        <v>80</v>
      </c>
      <c r="AF57" s="24" t="s">
        <v>80</v>
      </c>
      <c r="AG57" s="23" t="s">
        <v>110</v>
      </c>
      <c r="AH57" s="23" t="s">
        <v>110</v>
      </c>
      <c r="AI57" s="23" t="s">
        <v>110</v>
      </c>
      <c r="AJ57" s="25"/>
      <c r="AK57" s="3"/>
      <c r="AL57" s="200"/>
    </row>
    <row r="58" spans="2:38" ht="22.5" customHeight="1" thickBot="1" x14ac:dyDescent="0.45">
      <c r="B58" s="714"/>
      <c r="C58" s="196"/>
      <c r="D58" s="3"/>
      <c r="E58" s="3"/>
      <c r="F58" s="696"/>
      <c r="G58" s="266"/>
      <c r="H58" s="15">
        <v>12</v>
      </c>
      <c r="I58" s="221" t="s">
        <v>36</v>
      </c>
      <c r="J58" s="222" t="s">
        <v>36</v>
      </c>
      <c r="K58" s="222" t="s">
        <v>36</v>
      </c>
      <c r="L58" s="222" t="s">
        <v>36</v>
      </c>
      <c r="M58" s="222" t="s">
        <v>36</v>
      </c>
      <c r="N58" s="222" t="s">
        <v>36</v>
      </c>
      <c r="O58" s="223" t="s">
        <v>168</v>
      </c>
      <c r="P58" s="223" t="s">
        <v>168</v>
      </c>
      <c r="Q58" s="223" t="s">
        <v>168</v>
      </c>
      <c r="R58" s="223" t="s">
        <v>168</v>
      </c>
      <c r="S58" s="223" t="s">
        <v>233</v>
      </c>
      <c r="T58" s="224" t="s">
        <v>233</v>
      </c>
      <c r="U58" s="198"/>
      <c r="V58" s="696"/>
      <c r="W58" s="266"/>
      <c r="X58" s="15">
        <v>12</v>
      </c>
      <c r="Y58" s="22" t="s">
        <v>80</v>
      </c>
      <c r="Z58" s="28" t="s">
        <v>80</v>
      </c>
      <c r="AA58" s="28" t="s">
        <v>80</v>
      </c>
      <c r="AB58" s="28" t="s">
        <v>80</v>
      </c>
      <c r="AC58" s="28" t="s">
        <v>80</v>
      </c>
      <c r="AD58" s="28" t="s">
        <v>80</v>
      </c>
      <c r="AE58" s="29" t="s">
        <v>80</v>
      </c>
      <c r="AF58" s="29" t="s">
        <v>80</v>
      </c>
      <c r="AG58" s="29" t="s">
        <v>80</v>
      </c>
      <c r="AH58" s="29" t="s">
        <v>110</v>
      </c>
      <c r="AI58" s="29" t="s">
        <v>110</v>
      </c>
      <c r="AJ58" s="30" t="s">
        <v>110</v>
      </c>
      <c r="AK58" s="3"/>
      <c r="AL58" s="200"/>
    </row>
    <row r="59" spans="2:38" ht="22.5" customHeight="1" x14ac:dyDescent="0.4">
      <c r="B59" s="714"/>
      <c r="C59" s="196"/>
      <c r="D59" s="3"/>
      <c r="E59" s="3"/>
      <c r="F59" s="696"/>
      <c r="G59" s="267"/>
      <c r="H59" s="70">
        <v>1</v>
      </c>
      <c r="I59" s="225" t="s">
        <v>35</v>
      </c>
      <c r="J59" s="214" t="s">
        <v>36</v>
      </c>
      <c r="K59" s="214" t="s">
        <v>36</v>
      </c>
      <c r="L59" s="214" t="s">
        <v>36</v>
      </c>
      <c r="M59" s="214" t="s">
        <v>36</v>
      </c>
      <c r="N59" s="214" t="s">
        <v>36</v>
      </c>
      <c r="O59" s="214" t="s">
        <v>36</v>
      </c>
      <c r="P59" s="226" t="s">
        <v>168</v>
      </c>
      <c r="Q59" s="226" t="s">
        <v>168</v>
      </c>
      <c r="R59" s="226" t="s">
        <v>168</v>
      </c>
      <c r="S59" s="226" t="s">
        <v>233</v>
      </c>
      <c r="T59" s="227" t="s">
        <v>233</v>
      </c>
      <c r="U59" s="198"/>
      <c r="V59" s="696"/>
      <c r="W59" s="267"/>
      <c r="X59" s="16">
        <v>1</v>
      </c>
      <c r="Y59" s="65" t="s">
        <v>80</v>
      </c>
      <c r="Z59" s="18" t="s">
        <v>80</v>
      </c>
      <c r="AA59" s="18" t="s">
        <v>80</v>
      </c>
      <c r="AB59" s="18" t="s">
        <v>80</v>
      </c>
      <c r="AC59" s="18" t="s">
        <v>80</v>
      </c>
      <c r="AD59" s="18" t="s">
        <v>80</v>
      </c>
      <c r="AE59" s="18" t="s">
        <v>80</v>
      </c>
      <c r="AF59" s="32" t="s">
        <v>80</v>
      </c>
      <c r="AG59" s="32" t="s">
        <v>80</v>
      </c>
      <c r="AH59" s="32" t="s">
        <v>80</v>
      </c>
      <c r="AI59" s="32" t="s">
        <v>110</v>
      </c>
      <c r="AJ59" s="33" t="s">
        <v>110</v>
      </c>
      <c r="AK59" s="3"/>
      <c r="AL59" s="200"/>
    </row>
    <row r="60" spans="2:38" ht="22.5" customHeight="1" x14ac:dyDescent="0.4">
      <c r="B60" s="714"/>
      <c r="C60" s="196"/>
      <c r="D60" s="3"/>
      <c r="E60" s="3"/>
      <c r="F60" s="696"/>
      <c r="G60" s="263"/>
      <c r="H60" s="21">
        <v>2</v>
      </c>
      <c r="I60" s="220" t="s">
        <v>35</v>
      </c>
      <c r="J60" s="218" t="s">
        <v>35</v>
      </c>
      <c r="K60" s="218" t="s">
        <v>36</v>
      </c>
      <c r="L60" s="218" t="s">
        <v>36</v>
      </c>
      <c r="M60" s="218" t="s">
        <v>36</v>
      </c>
      <c r="N60" s="218" t="s">
        <v>36</v>
      </c>
      <c r="O60" s="218" t="s">
        <v>36</v>
      </c>
      <c r="P60" s="218" t="s">
        <v>36</v>
      </c>
      <c r="Q60" s="217" t="s">
        <v>168</v>
      </c>
      <c r="R60" s="217" t="s">
        <v>168</v>
      </c>
      <c r="S60" s="217" t="s">
        <v>233</v>
      </c>
      <c r="T60" s="228" t="s">
        <v>233</v>
      </c>
      <c r="U60" s="198"/>
      <c r="V60" s="696"/>
      <c r="W60" s="263"/>
      <c r="X60" s="21">
        <v>2</v>
      </c>
      <c r="Y60" s="67" t="s">
        <v>80</v>
      </c>
      <c r="Z60" s="24" t="s">
        <v>80</v>
      </c>
      <c r="AA60" s="24" t="s">
        <v>80</v>
      </c>
      <c r="AB60" s="24" t="s">
        <v>80</v>
      </c>
      <c r="AC60" s="24" t="s">
        <v>80</v>
      </c>
      <c r="AD60" s="24" t="s">
        <v>80</v>
      </c>
      <c r="AE60" s="24" t="s">
        <v>80</v>
      </c>
      <c r="AF60" s="24" t="s">
        <v>80</v>
      </c>
      <c r="AG60" s="24" t="s">
        <v>80</v>
      </c>
      <c r="AH60" s="23" t="s">
        <v>80</v>
      </c>
      <c r="AI60" s="23" t="s">
        <v>80</v>
      </c>
      <c r="AJ60" s="34" t="s">
        <v>110</v>
      </c>
      <c r="AK60" s="3"/>
      <c r="AL60" s="200"/>
    </row>
    <row r="61" spans="2:38" ht="22.5" customHeight="1" x14ac:dyDescent="0.4">
      <c r="B61" s="714"/>
      <c r="C61" s="196"/>
      <c r="D61" s="3"/>
      <c r="E61" s="3"/>
      <c r="F61" s="696"/>
      <c r="G61" s="263"/>
      <c r="H61" s="21">
        <v>3</v>
      </c>
      <c r="I61" s="220" t="s">
        <v>35</v>
      </c>
      <c r="J61" s="218" t="s">
        <v>35</v>
      </c>
      <c r="K61" s="218" t="s">
        <v>35</v>
      </c>
      <c r="L61" s="218" t="s">
        <v>36</v>
      </c>
      <c r="M61" s="218" t="s">
        <v>36</v>
      </c>
      <c r="N61" s="218" t="s">
        <v>36</v>
      </c>
      <c r="O61" s="218" t="s">
        <v>36</v>
      </c>
      <c r="P61" s="218" t="s">
        <v>36</v>
      </c>
      <c r="Q61" s="218" t="s">
        <v>36</v>
      </c>
      <c r="R61" s="217" t="s">
        <v>168</v>
      </c>
      <c r="S61" s="217" t="s">
        <v>233</v>
      </c>
      <c r="T61" s="228" t="s">
        <v>233</v>
      </c>
      <c r="U61" s="198"/>
      <c r="V61" s="696"/>
      <c r="W61" s="263"/>
      <c r="X61" s="21">
        <v>3</v>
      </c>
      <c r="Y61" s="66" t="s">
        <v>80</v>
      </c>
      <c r="Z61" s="24" t="s">
        <v>80</v>
      </c>
      <c r="AA61" s="24" t="s">
        <v>80</v>
      </c>
      <c r="AB61" s="24" t="s">
        <v>80</v>
      </c>
      <c r="AC61" s="24" t="s">
        <v>80</v>
      </c>
      <c r="AD61" s="24" t="s">
        <v>80</v>
      </c>
      <c r="AE61" s="24" t="s">
        <v>80</v>
      </c>
      <c r="AF61" s="24" t="s">
        <v>80</v>
      </c>
      <c r="AG61" s="24" t="s">
        <v>80</v>
      </c>
      <c r="AH61" s="23" t="s">
        <v>80</v>
      </c>
      <c r="AI61" s="23" t="s">
        <v>80</v>
      </c>
      <c r="AJ61" s="34" t="s">
        <v>80</v>
      </c>
      <c r="AK61" s="3"/>
      <c r="AL61" s="200"/>
    </row>
    <row r="62" spans="2:38" ht="22.5" customHeight="1" x14ac:dyDescent="0.4">
      <c r="B62" s="714"/>
      <c r="C62" s="196"/>
      <c r="D62" s="3"/>
      <c r="E62" s="3"/>
      <c r="F62" s="696"/>
      <c r="G62" s="264"/>
      <c r="H62" s="21">
        <v>4</v>
      </c>
      <c r="I62" s="220"/>
      <c r="J62" s="218"/>
      <c r="K62" s="218"/>
      <c r="L62" s="218"/>
      <c r="M62" s="218" t="s">
        <v>36</v>
      </c>
      <c r="N62" s="218" t="s">
        <v>36</v>
      </c>
      <c r="O62" s="218" t="s">
        <v>36</v>
      </c>
      <c r="P62" s="218" t="s">
        <v>36</v>
      </c>
      <c r="Q62" s="218" t="s">
        <v>36</v>
      </c>
      <c r="R62" s="277" t="s">
        <v>36</v>
      </c>
      <c r="S62" s="217" t="s">
        <v>233</v>
      </c>
      <c r="T62" s="228" t="s">
        <v>233</v>
      </c>
      <c r="U62" s="198"/>
      <c r="V62" s="696"/>
      <c r="W62" s="264"/>
      <c r="X62" s="21">
        <v>4</v>
      </c>
      <c r="Y62" s="26"/>
      <c r="Z62" s="24"/>
      <c r="AA62" s="24"/>
      <c r="AB62" s="24"/>
      <c r="AC62" s="24" t="s">
        <v>80</v>
      </c>
      <c r="AD62" s="24" t="s">
        <v>80</v>
      </c>
      <c r="AE62" s="24" t="s">
        <v>80</v>
      </c>
      <c r="AF62" s="24" t="s">
        <v>80</v>
      </c>
      <c r="AG62" s="24" t="s">
        <v>80</v>
      </c>
      <c r="AH62" s="24" t="s">
        <v>80</v>
      </c>
      <c r="AI62" s="24" t="s">
        <v>80</v>
      </c>
      <c r="AJ62" s="34" t="s">
        <v>80</v>
      </c>
      <c r="AK62" s="3"/>
      <c r="AL62" s="200"/>
    </row>
    <row r="63" spans="2:38" ht="22.5" customHeight="1" x14ac:dyDescent="0.4">
      <c r="B63" s="714"/>
      <c r="C63" s="196"/>
      <c r="D63" s="3"/>
      <c r="E63" s="3"/>
      <c r="F63" s="696"/>
      <c r="G63" s="264" t="s">
        <v>37</v>
      </c>
      <c r="H63" s="21">
        <v>5</v>
      </c>
      <c r="I63" s="220"/>
      <c r="J63" s="218"/>
      <c r="K63" s="218"/>
      <c r="L63" s="218"/>
      <c r="M63" s="218" t="s">
        <v>35</v>
      </c>
      <c r="N63" s="218" t="s">
        <v>36</v>
      </c>
      <c r="O63" s="218" t="s">
        <v>36</v>
      </c>
      <c r="P63" s="218" t="s">
        <v>36</v>
      </c>
      <c r="Q63" s="218" t="s">
        <v>36</v>
      </c>
      <c r="R63" s="218" t="s">
        <v>36</v>
      </c>
      <c r="S63" s="218" t="s">
        <v>36</v>
      </c>
      <c r="T63" s="219" t="s">
        <v>233</v>
      </c>
      <c r="U63" s="198"/>
      <c r="V63" s="696"/>
      <c r="W63" s="264" t="s">
        <v>37</v>
      </c>
      <c r="X63" s="21">
        <v>5</v>
      </c>
      <c r="Y63" s="26"/>
      <c r="Z63" s="24"/>
      <c r="AA63" s="24"/>
      <c r="AB63" s="24"/>
      <c r="AC63" s="24" t="s">
        <v>80</v>
      </c>
      <c r="AD63" s="24" t="s">
        <v>80</v>
      </c>
      <c r="AE63" s="24" t="s">
        <v>80</v>
      </c>
      <c r="AF63" s="24" t="s">
        <v>80</v>
      </c>
      <c r="AG63" s="24" t="s">
        <v>80</v>
      </c>
      <c r="AH63" s="24" t="s">
        <v>80</v>
      </c>
      <c r="AI63" s="24" t="s">
        <v>80</v>
      </c>
      <c r="AJ63" s="25" t="s">
        <v>80</v>
      </c>
      <c r="AK63" s="3"/>
      <c r="AL63" s="200"/>
    </row>
    <row r="64" spans="2:38" ht="22.5" customHeight="1" x14ac:dyDescent="0.4">
      <c r="B64" s="714"/>
      <c r="C64" s="196"/>
      <c r="D64" s="3"/>
      <c r="E64" s="3"/>
      <c r="F64" s="696"/>
      <c r="G64" s="264">
        <f>IF(G53="-","-",G53+1)</f>
        <v>4</v>
      </c>
      <c r="H64" s="21">
        <v>6</v>
      </c>
      <c r="I64" s="220"/>
      <c r="J64" s="218"/>
      <c r="K64" s="218"/>
      <c r="L64" s="218"/>
      <c r="M64" s="218" t="s">
        <v>35</v>
      </c>
      <c r="N64" s="218" t="s">
        <v>35</v>
      </c>
      <c r="O64" s="218" t="s">
        <v>36</v>
      </c>
      <c r="P64" s="218" t="s">
        <v>36</v>
      </c>
      <c r="Q64" s="218" t="s">
        <v>36</v>
      </c>
      <c r="R64" s="218" t="s">
        <v>36</v>
      </c>
      <c r="S64" s="218" t="s">
        <v>36</v>
      </c>
      <c r="T64" s="219" t="s">
        <v>36</v>
      </c>
      <c r="U64" s="198"/>
      <c r="V64" s="696"/>
      <c r="W64" s="264" t="str">
        <f>IF(W53="-","-",W53+1)</f>
        <v>-</v>
      </c>
      <c r="X64" s="21">
        <v>6</v>
      </c>
      <c r="Y64" s="26"/>
      <c r="Z64" s="24"/>
      <c r="AA64" s="24"/>
      <c r="AB64" s="24"/>
      <c r="AC64" s="24" t="s">
        <v>80</v>
      </c>
      <c r="AD64" s="24" t="s">
        <v>80</v>
      </c>
      <c r="AE64" s="24" t="s">
        <v>80</v>
      </c>
      <c r="AF64" s="24" t="s">
        <v>80</v>
      </c>
      <c r="AG64" s="24" t="s">
        <v>80</v>
      </c>
      <c r="AH64" s="24" t="s">
        <v>80</v>
      </c>
      <c r="AI64" s="24" t="s">
        <v>80</v>
      </c>
      <c r="AJ64" s="25" t="s">
        <v>80</v>
      </c>
      <c r="AK64" s="3"/>
      <c r="AL64" s="200"/>
    </row>
    <row r="65" spans="2:46" ht="22.5" customHeight="1" x14ac:dyDescent="0.4">
      <c r="B65" s="714"/>
      <c r="C65" s="196"/>
      <c r="D65" s="3"/>
      <c r="E65" s="3"/>
      <c r="F65" s="696"/>
      <c r="G65" s="264" t="s">
        <v>4</v>
      </c>
      <c r="H65" s="21">
        <v>7</v>
      </c>
      <c r="I65" s="220"/>
      <c r="J65" s="218"/>
      <c r="K65" s="218"/>
      <c r="L65" s="218"/>
      <c r="M65" s="218" t="s">
        <v>35</v>
      </c>
      <c r="N65" s="218" t="s">
        <v>35</v>
      </c>
      <c r="O65" s="218" t="s">
        <v>35</v>
      </c>
      <c r="P65" s="218" t="s">
        <v>36</v>
      </c>
      <c r="Q65" s="218" t="s">
        <v>36</v>
      </c>
      <c r="R65" s="218" t="s">
        <v>36</v>
      </c>
      <c r="S65" s="218" t="s">
        <v>36</v>
      </c>
      <c r="T65" s="219" t="s">
        <v>36</v>
      </c>
      <c r="U65" s="198"/>
      <c r="V65" s="696"/>
      <c r="W65" s="264" t="s">
        <v>4</v>
      </c>
      <c r="X65" s="21">
        <v>7</v>
      </c>
      <c r="Y65" s="26"/>
      <c r="Z65" s="24"/>
      <c r="AA65" s="24"/>
      <c r="AB65" s="24"/>
      <c r="AC65" s="24" t="s">
        <v>80</v>
      </c>
      <c r="AD65" s="24" t="s">
        <v>80</v>
      </c>
      <c r="AE65" s="24" t="s">
        <v>80</v>
      </c>
      <c r="AF65" s="24" t="s">
        <v>80</v>
      </c>
      <c r="AG65" s="24" t="s">
        <v>80</v>
      </c>
      <c r="AH65" s="24" t="s">
        <v>80</v>
      </c>
      <c r="AI65" s="24" t="s">
        <v>80</v>
      </c>
      <c r="AJ65" s="25" t="s">
        <v>80</v>
      </c>
      <c r="AK65" s="3"/>
      <c r="AL65" s="200"/>
    </row>
    <row r="66" spans="2:46" ht="22.5" customHeight="1" x14ac:dyDescent="0.4">
      <c r="B66" s="714"/>
      <c r="C66" s="196"/>
      <c r="D66" s="3"/>
      <c r="E66" s="3"/>
      <c r="F66" s="696"/>
      <c r="G66" s="264"/>
      <c r="H66" s="21">
        <v>8</v>
      </c>
      <c r="I66" s="220"/>
      <c r="J66" s="218"/>
      <c r="K66" s="218"/>
      <c r="L66" s="218"/>
      <c r="M66" s="218" t="s">
        <v>35</v>
      </c>
      <c r="N66" s="218" t="s">
        <v>35</v>
      </c>
      <c r="O66" s="218" t="s">
        <v>35</v>
      </c>
      <c r="P66" s="218" t="s">
        <v>35</v>
      </c>
      <c r="Q66" s="218" t="s">
        <v>36</v>
      </c>
      <c r="R66" s="218" t="s">
        <v>36</v>
      </c>
      <c r="S66" s="218" t="s">
        <v>36</v>
      </c>
      <c r="T66" s="219" t="s">
        <v>36</v>
      </c>
      <c r="U66" s="198"/>
      <c r="V66" s="696"/>
      <c r="W66" s="264"/>
      <c r="X66" s="21">
        <v>8</v>
      </c>
      <c r="Y66" s="26"/>
      <c r="Z66" s="24"/>
      <c r="AA66" s="24"/>
      <c r="AB66" s="24"/>
      <c r="AC66" s="24" t="s">
        <v>80</v>
      </c>
      <c r="AD66" s="24" t="s">
        <v>80</v>
      </c>
      <c r="AE66" s="24" t="s">
        <v>80</v>
      </c>
      <c r="AF66" s="24" t="s">
        <v>80</v>
      </c>
      <c r="AG66" s="24" t="s">
        <v>80</v>
      </c>
      <c r="AH66" s="24" t="s">
        <v>80</v>
      </c>
      <c r="AI66" s="24" t="s">
        <v>80</v>
      </c>
      <c r="AJ66" s="25" t="s">
        <v>80</v>
      </c>
      <c r="AK66" s="3"/>
      <c r="AL66" s="200"/>
    </row>
    <row r="67" spans="2:46" ht="22.5" customHeight="1" x14ac:dyDescent="0.4">
      <c r="B67" s="714"/>
      <c r="C67" s="196"/>
      <c r="D67" s="3"/>
      <c r="E67" s="3"/>
      <c r="F67" s="696"/>
      <c r="G67" s="264"/>
      <c r="H67" s="21">
        <v>9</v>
      </c>
      <c r="I67" s="220"/>
      <c r="J67" s="218"/>
      <c r="K67" s="218"/>
      <c r="L67" s="218"/>
      <c r="M67" s="218" t="s">
        <v>35</v>
      </c>
      <c r="N67" s="218" t="s">
        <v>35</v>
      </c>
      <c r="O67" s="218" t="s">
        <v>35</v>
      </c>
      <c r="P67" s="218" t="s">
        <v>35</v>
      </c>
      <c r="Q67" s="218" t="s">
        <v>35</v>
      </c>
      <c r="R67" s="218" t="s">
        <v>36</v>
      </c>
      <c r="S67" s="218" t="s">
        <v>36</v>
      </c>
      <c r="T67" s="219" t="s">
        <v>36</v>
      </c>
      <c r="U67" s="198"/>
      <c r="V67" s="696"/>
      <c r="W67" s="264"/>
      <c r="X67" s="21">
        <v>9</v>
      </c>
      <c r="Y67" s="26"/>
      <c r="Z67" s="24"/>
      <c r="AA67" s="24"/>
      <c r="AB67" s="24"/>
      <c r="AC67" s="24" t="s">
        <v>80</v>
      </c>
      <c r="AD67" s="24" t="s">
        <v>80</v>
      </c>
      <c r="AE67" s="24" t="s">
        <v>80</v>
      </c>
      <c r="AF67" s="24" t="s">
        <v>80</v>
      </c>
      <c r="AG67" s="24" t="s">
        <v>80</v>
      </c>
      <c r="AH67" s="24" t="s">
        <v>80</v>
      </c>
      <c r="AI67" s="24" t="s">
        <v>80</v>
      </c>
      <c r="AJ67" s="25" t="s">
        <v>80</v>
      </c>
      <c r="AK67" s="3"/>
      <c r="AL67" s="200"/>
    </row>
    <row r="68" spans="2:46" ht="22.5" customHeight="1" x14ac:dyDescent="0.4">
      <c r="B68" s="714"/>
      <c r="C68" s="196"/>
      <c r="D68" s="3"/>
      <c r="E68" s="3"/>
      <c r="F68" s="696"/>
      <c r="G68" s="264"/>
      <c r="H68" s="21">
        <v>10</v>
      </c>
      <c r="I68" s="220"/>
      <c r="J68" s="218"/>
      <c r="K68" s="218"/>
      <c r="L68" s="218"/>
      <c r="M68" s="218" t="s">
        <v>35</v>
      </c>
      <c r="N68" s="218" t="s">
        <v>35</v>
      </c>
      <c r="O68" s="218" t="s">
        <v>35</v>
      </c>
      <c r="P68" s="218" t="s">
        <v>35</v>
      </c>
      <c r="Q68" s="218" t="s">
        <v>35</v>
      </c>
      <c r="R68" s="218" t="s">
        <v>35</v>
      </c>
      <c r="S68" s="218" t="s">
        <v>36</v>
      </c>
      <c r="T68" s="219" t="s">
        <v>36</v>
      </c>
      <c r="U68" s="198"/>
      <c r="V68" s="696"/>
      <c r="W68" s="264"/>
      <c r="X68" s="21">
        <v>10</v>
      </c>
      <c r="Y68" s="26"/>
      <c r="Z68" s="24"/>
      <c r="AA68" s="24"/>
      <c r="AB68" s="24"/>
      <c r="AC68" s="24" t="s">
        <v>80</v>
      </c>
      <c r="AD68" s="24" t="s">
        <v>80</v>
      </c>
      <c r="AE68" s="24" t="s">
        <v>80</v>
      </c>
      <c r="AF68" s="24" t="s">
        <v>80</v>
      </c>
      <c r="AG68" s="24" t="s">
        <v>80</v>
      </c>
      <c r="AH68" s="24" t="s">
        <v>80</v>
      </c>
      <c r="AI68" s="24" t="s">
        <v>80</v>
      </c>
      <c r="AJ68" s="25" t="s">
        <v>80</v>
      </c>
      <c r="AK68" s="3"/>
      <c r="AL68" s="200"/>
    </row>
    <row r="69" spans="2:46" ht="22.5" customHeight="1" x14ac:dyDescent="0.4">
      <c r="B69" s="714"/>
      <c r="C69" s="196"/>
      <c r="D69" s="3"/>
      <c r="E69" s="3"/>
      <c r="F69" s="696"/>
      <c r="G69" s="264"/>
      <c r="H69" s="21">
        <v>11</v>
      </c>
      <c r="I69" s="220"/>
      <c r="J69" s="218"/>
      <c r="K69" s="218"/>
      <c r="L69" s="218"/>
      <c r="M69" s="218" t="s">
        <v>35</v>
      </c>
      <c r="N69" s="218" t="s">
        <v>35</v>
      </c>
      <c r="O69" s="218" t="s">
        <v>35</v>
      </c>
      <c r="P69" s="218" t="s">
        <v>35</v>
      </c>
      <c r="Q69" s="218" t="s">
        <v>35</v>
      </c>
      <c r="R69" s="218" t="s">
        <v>35</v>
      </c>
      <c r="S69" s="218" t="s">
        <v>35</v>
      </c>
      <c r="T69" s="219" t="s">
        <v>36</v>
      </c>
      <c r="U69" s="198"/>
      <c r="V69" s="696"/>
      <c r="W69" s="264"/>
      <c r="X69" s="21">
        <v>11</v>
      </c>
      <c r="Y69" s="26"/>
      <c r="Z69" s="24"/>
      <c r="AA69" s="24"/>
      <c r="AB69" s="24"/>
      <c r="AC69" s="24" t="s">
        <v>80</v>
      </c>
      <c r="AD69" s="24" t="s">
        <v>80</v>
      </c>
      <c r="AE69" s="24" t="s">
        <v>80</v>
      </c>
      <c r="AF69" s="24" t="s">
        <v>80</v>
      </c>
      <c r="AG69" s="24" t="s">
        <v>80</v>
      </c>
      <c r="AH69" s="24" t="s">
        <v>80</v>
      </c>
      <c r="AI69" s="24" t="s">
        <v>80</v>
      </c>
      <c r="AJ69" s="25" t="s">
        <v>80</v>
      </c>
      <c r="AK69" s="3"/>
      <c r="AL69" s="200"/>
    </row>
    <row r="70" spans="2:46" ht="22.5" customHeight="1" thickBot="1" x14ac:dyDescent="0.45">
      <c r="B70" s="714"/>
      <c r="C70" s="196"/>
      <c r="D70" s="3"/>
      <c r="E70" s="3"/>
      <c r="F70" s="696"/>
      <c r="G70" s="266"/>
      <c r="H70" s="15">
        <v>12</v>
      </c>
      <c r="I70" s="221"/>
      <c r="J70" s="222"/>
      <c r="K70" s="222"/>
      <c r="L70" s="222"/>
      <c r="M70" s="222" t="s">
        <v>35</v>
      </c>
      <c r="N70" s="222" t="s">
        <v>35</v>
      </c>
      <c r="O70" s="222" t="s">
        <v>35</v>
      </c>
      <c r="P70" s="222" t="s">
        <v>35</v>
      </c>
      <c r="Q70" s="222" t="s">
        <v>35</v>
      </c>
      <c r="R70" s="222" t="s">
        <v>35</v>
      </c>
      <c r="S70" s="222" t="s">
        <v>35</v>
      </c>
      <c r="T70" s="229" t="s">
        <v>35</v>
      </c>
      <c r="U70" s="198"/>
      <c r="V70" s="696"/>
      <c r="W70" s="266"/>
      <c r="X70" s="15">
        <v>12</v>
      </c>
      <c r="Y70" s="27"/>
      <c r="Z70" s="28"/>
      <c r="AA70" s="28"/>
      <c r="AB70" s="28"/>
      <c r="AC70" s="28" t="s">
        <v>80</v>
      </c>
      <c r="AD70" s="28" t="s">
        <v>80</v>
      </c>
      <c r="AE70" s="28" t="s">
        <v>80</v>
      </c>
      <c r="AF70" s="28" t="s">
        <v>80</v>
      </c>
      <c r="AG70" s="28" t="s">
        <v>80</v>
      </c>
      <c r="AH70" s="28" t="s">
        <v>80</v>
      </c>
      <c r="AI70" s="28" t="s">
        <v>80</v>
      </c>
      <c r="AJ70" s="35" t="s">
        <v>80</v>
      </c>
      <c r="AK70" s="3"/>
      <c r="AL70" s="200"/>
    </row>
    <row r="71" spans="2:46" ht="22.5" customHeight="1" x14ac:dyDescent="0.4">
      <c r="B71" s="714"/>
      <c r="C71" s="196"/>
      <c r="D71" s="3"/>
      <c r="E71" s="3"/>
      <c r="F71" s="696"/>
      <c r="G71" s="267" t="s">
        <v>37</v>
      </c>
      <c r="H71" s="16">
        <v>1</v>
      </c>
      <c r="I71" s="225"/>
      <c r="J71" s="214"/>
      <c r="K71" s="214"/>
      <c r="L71" s="214"/>
      <c r="M71" s="214" t="s">
        <v>35</v>
      </c>
      <c r="N71" s="214" t="s">
        <v>35</v>
      </c>
      <c r="O71" s="214" t="s">
        <v>35</v>
      </c>
      <c r="P71" s="214" t="s">
        <v>35</v>
      </c>
      <c r="Q71" s="214" t="s">
        <v>35</v>
      </c>
      <c r="R71" s="214" t="s">
        <v>35</v>
      </c>
      <c r="S71" s="214" t="s">
        <v>35</v>
      </c>
      <c r="T71" s="215" t="s">
        <v>35</v>
      </c>
      <c r="U71" s="198"/>
      <c r="V71" s="696"/>
      <c r="W71" s="267" t="s">
        <v>37</v>
      </c>
      <c r="X71" s="16">
        <v>1</v>
      </c>
      <c r="Y71" s="31"/>
      <c r="Z71" s="18"/>
      <c r="AA71" s="18"/>
      <c r="AB71" s="18"/>
      <c r="AC71" s="18" t="s">
        <v>80</v>
      </c>
      <c r="AD71" s="18" t="s">
        <v>80</v>
      </c>
      <c r="AE71" s="18" t="s">
        <v>80</v>
      </c>
      <c r="AF71" s="18" t="s">
        <v>80</v>
      </c>
      <c r="AG71" s="18" t="s">
        <v>80</v>
      </c>
      <c r="AH71" s="18" t="s">
        <v>80</v>
      </c>
      <c r="AI71" s="18" t="s">
        <v>80</v>
      </c>
      <c r="AJ71" s="19" t="s">
        <v>80</v>
      </c>
      <c r="AK71" s="3"/>
      <c r="AL71" s="200"/>
    </row>
    <row r="72" spans="2:46" ht="22.5" customHeight="1" x14ac:dyDescent="0.4">
      <c r="B72" s="714"/>
      <c r="C72" s="196"/>
      <c r="D72" s="3"/>
      <c r="E72" s="3"/>
      <c r="F72" s="696"/>
      <c r="G72" s="264">
        <f>IF(G64="-","-",G64+1)</f>
        <v>5</v>
      </c>
      <c r="H72" s="21">
        <v>2</v>
      </c>
      <c r="I72" s="220"/>
      <c r="J72" s="218"/>
      <c r="K72" s="218"/>
      <c r="L72" s="218"/>
      <c r="M72" s="218" t="s">
        <v>35</v>
      </c>
      <c r="N72" s="218" t="s">
        <v>35</v>
      </c>
      <c r="O72" s="218" t="s">
        <v>35</v>
      </c>
      <c r="P72" s="218" t="s">
        <v>35</v>
      </c>
      <c r="Q72" s="218" t="s">
        <v>35</v>
      </c>
      <c r="R72" s="218" t="s">
        <v>35</v>
      </c>
      <c r="S72" s="218" t="s">
        <v>35</v>
      </c>
      <c r="T72" s="219" t="s">
        <v>35</v>
      </c>
      <c r="U72" s="198"/>
      <c r="V72" s="696"/>
      <c r="W72" s="264" t="str">
        <f>IF(W64="-","-",W64+1)</f>
        <v>-</v>
      </c>
      <c r="X72" s="21">
        <v>2</v>
      </c>
      <c r="Y72" s="26"/>
      <c r="Z72" s="24"/>
      <c r="AA72" s="24"/>
      <c r="AB72" s="24"/>
      <c r="AC72" s="24" t="s">
        <v>80</v>
      </c>
      <c r="AD72" s="24" t="s">
        <v>80</v>
      </c>
      <c r="AE72" s="24" t="s">
        <v>80</v>
      </c>
      <c r="AF72" s="24" t="s">
        <v>80</v>
      </c>
      <c r="AG72" s="24" t="s">
        <v>80</v>
      </c>
      <c r="AH72" s="24" t="s">
        <v>80</v>
      </c>
      <c r="AI72" s="24" t="s">
        <v>80</v>
      </c>
      <c r="AJ72" s="25" t="s">
        <v>80</v>
      </c>
      <c r="AK72" s="3"/>
      <c r="AL72" s="200"/>
    </row>
    <row r="73" spans="2:46" ht="22.5" customHeight="1" thickBot="1" x14ac:dyDescent="0.45">
      <c r="B73" s="715"/>
      <c r="C73" s="202"/>
      <c r="D73" s="4"/>
      <c r="E73" s="4"/>
      <c r="F73" s="697"/>
      <c r="G73" s="266" t="s">
        <v>4</v>
      </c>
      <c r="H73" s="15">
        <v>3</v>
      </c>
      <c r="I73" s="221"/>
      <c r="J73" s="222"/>
      <c r="K73" s="222"/>
      <c r="L73" s="222"/>
      <c r="M73" s="222" t="s">
        <v>35</v>
      </c>
      <c r="N73" s="222" t="s">
        <v>35</v>
      </c>
      <c r="O73" s="222" t="s">
        <v>35</v>
      </c>
      <c r="P73" s="222" t="s">
        <v>35</v>
      </c>
      <c r="Q73" s="222" t="s">
        <v>35</v>
      </c>
      <c r="R73" s="222" t="s">
        <v>35</v>
      </c>
      <c r="S73" s="222" t="s">
        <v>35</v>
      </c>
      <c r="T73" s="229" t="s">
        <v>35</v>
      </c>
      <c r="U73" s="203"/>
      <c r="V73" s="697"/>
      <c r="W73" s="266" t="s">
        <v>4</v>
      </c>
      <c r="X73" s="15">
        <v>3</v>
      </c>
      <c r="Y73" s="27"/>
      <c r="Z73" s="28"/>
      <c r="AA73" s="28"/>
      <c r="AB73" s="28"/>
      <c r="AC73" s="28" t="s">
        <v>80</v>
      </c>
      <c r="AD73" s="28" t="s">
        <v>80</v>
      </c>
      <c r="AE73" s="28" t="s">
        <v>80</v>
      </c>
      <c r="AF73" s="28" t="s">
        <v>80</v>
      </c>
      <c r="AG73" s="28" t="s">
        <v>80</v>
      </c>
      <c r="AH73" s="28" t="s">
        <v>80</v>
      </c>
      <c r="AI73" s="28" t="s">
        <v>80</v>
      </c>
      <c r="AJ73" s="35" t="s">
        <v>80</v>
      </c>
      <c r="AK73" s="4"/>
      <c r="AL73" s="204"/>
    </row>
    <row r="74" spans="2:46" ht="22.5" customHeight="1" thickBot="1" x14ac:dyDescent="0.45">
      <c r="B74" s="274"/>
      <c r="C74" s="196"/>
      <c r="D74" s="4"/>
      <c r="E74" s="3"/>
      <c r="F74" s="254"/>
      <c r="G74" s="255"/>
      <c r="H74" s="201"/>
      <c r="I74" s="256"/>
      <c r="J74" s="256"/>
      <c r="K74" s="256"/>
      <c r="L74" s="256"/>
      <c r="M74" s="256"/>
      <c r="N74" s="256"/>
      <c r="O74" s="256"/>
      <c r="P74" s="256"/>
      <c r="Q74" s="256"/>
      <c r="R74" s="256"/>
      <c r="S74" s="256"/>
      <c r="T74" s="256"/>
      <c r="U74" s="198"/>
      <c r="V74" s="254"/>
      <c r="W74" s="255"/>
      <c r="X74" s="201"/>
      <c r="Y74" s="257"/>
      <c r="Z74" s="257"/>
      <c r="AA74" s="257"/>
      <c r="AB74" s="257"/>
      <c r="AC74" s="257"/>
      <c r="AD74" s="257"/>
      <c r="AE74" s="257"/>
      <c r="AF74" s="257"/>
      <c r="AG74" s="257"/>
      <c r="AH74" s="257"/>
      <c r="AI74" s="257"/>
      <c r="AJ74" s="257"/>
      <c r="AK74" s="3"/>
      <c r="AL74" s="200"/>
    </row>
    <row r="75" spans="2:46" ht="19.5" customHeight="1" thickBot="1" x14ac:dyDescent="0.45">
      <c r="B75" s="713" t="s">
        <v>164</v>
      </c>
      <c r="C75" s="193"/>
      <c r="D75" s="212" t="s">
        <v>160</v>
      </c>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194"/>
      <c r="AE75" s="194"/>
      <c r="AF75" s="194"/>
      <c r="AG75" s="194"/>
      <c r="AH75" s="194"/>
      <c r="AI75" s="194"/>
      <c r="AJ75" s="194"/>
      <c r="AK75" s="194"/>
      <c r="AL75" s="195"/>
    </row>
    <row r="76" spans="2:46" ht="45.75" customHeight="1" thickBot="1" x14ac:dyDescent="0.45">
      <c r="B76" s="714"/>
      <c r="C76" s="196"/>
      <c r="D76" s="211" t="s">
        <v>205</v>
      </c>
      <c r="E76" s="197"/>
      <c r="F76" s="701" t="s">
        <v>169</v>
      </c>
      <c r="G76" s="702"/>
      <c r="H76" s="702"/>
      <c r="I76" s="702"/>
      <c r="J76" s="702"/>
      <c r="K76" s="702"/>
      <c r="L76" s="716"/>
      <c r="M76" s="76" t="s">
        <v>37</v>
      </c>
      <c r="N76" s="75"/>
      <c r="O76" s="77" t="s">
        <v>4</v>
      </c>
      <c r="P76" s="75"/>
      <c r="Q76" s="78" t="s">
        <v>39</v>
      </c>
      <c r="R76" s="3"/>
      <c r="S76" s="3"/>
      <c r="T76" s="3"/>
      <c r="U76" s="198"/>
      <c r="V76" s="698" t="s">
        <v>113</v>
      </c>
      <c r="W76" s="699"/>
      <c r="X76" s="699"/>
      <c r="Y76" s="699"/>
      <c r="Z76" s="699"/>
      <c r="AA76" s="700"/>
      <c r="AB76" s="76" t="s">
        <v>37</v>
      </c>
      <c r="AC76" s="75">
        <v>3</v>
      </c>
      <c r="AD76" s="77" t="s">
        <v>4</v>
      </c>
      <c r="AE76" s="75">
        <v>12</v>
      </c>
      <c r="AF76" s="78" t="s">
        <v>39</v>
      </c>
      <c r="AG76" s="3"/>
      <c r="AH76" s="3"/>
      <c r="AI76" s="3"/>
      <c r="AJ76" s="198"/>
      <c r="AK76" s="198"/>
      <c r="AL76" s="199"/>
    </row>
    <row r="77" spans="2:46" ht="45.75" customHeight="1" thickBot="1" x14ac:dyDescent="0.45">
      <c r="B77" s="714"/>
      <c r="C77" s="196"/>
      <c r="D77" s="210" t="str">
        <f>IF(D76="","",INDEX('※削除不可（９記入例計算式データ）'!$B$3:$B$37,MATCH(D76,'※削除不可（９記入例計算式データ）'!$A$3:$A$37,1)))</f>
        <v>ホーム３</v>
      </c>
      <c r="E77" s="197"/>
      <c r="F77" s="701" t="s">
        <v>197</v>
      </c>
      <c r="G77" s="702"/>
      <c r="H77" s="702"/>
      <c r="I77" s="702"/>
      <c r="J77" s="702"/>
      <c r="K77" s="702"/>
      <c r="L77" s="703"/>
      <c r="M77" s="75"/>
      <c r="N77" s="273" t="s">
        <v>112</v>
      </c>
      <c r="O77" s="710" t="str">
        <f>IF(M77="","-",IF(M77=D80,"〇","増加"))</f>
        <v>-</v>
      </c>
      <c r="P77" s="711"/>
      <c r="Q77" s="712"/>
      <c r="R77" s="3"/>
      <c r="S77" s="3"/>
      <c r="T77" s="3"/>
      <c r="U77" s="198"/>
      <c r="V77" s="698" t="s">
        <v>200</v>
      </c>
      <c r="W77" s="699"/>
      <c r="X77" s="699"/>
      <c r="Y77" s="699"/>
      <c r="Z77" s="699"/>
      <c r="AA77" s="700"/>
      <c r="AB77" s="75">
        <v>6</v>
      </c>
      <c r="AC77" s="273" t="s">
        <v>112</v>
      </c>
      <c r="AD77" s="710" t="str">
        <f>IF(AB77="","-",IF(AB77=D80,"〇","×"))</f>
        <v>×</v>
      </c>
      <c r="AE77" s="711"/>
      <c r="AF77" s="712"/>
      <c r="AG77" s="3"/>
      <c r="AH77" s="3"/>
      <c r="AI77" s="3"/>
      <c r="AJ77" s="198"/>
      <c r="AK77" s="198"/>
      <c r="AL77" s="199"/>
    </row>
    <row r="78" spans="2:46" ht="22.5" customHeight="1" thickBot="1" x14ac:dyDescent="0.45">
      <c r="B78" s="714"/>
      <c r="C78" s="196"/>
      <c r="D78" s="3"/>
      <c r="E78" s="3"/>
      <c r="F78" s="81"/>
      <c r="G78" s="81"/>
      <c r="H78" s="3"/>
      <c r="I78" s="3"/>
      <c r="J78" s="3"/>
      <c r="K78" s="3"/>
      <c r="L78" s="3"/>
      <c r="M78" s="3"/>
      <c r="N78" s="3"/>
      <c r="O78" s="3"/>
      <c r="P78" s="3"/>
      <c r="Q78" s="3"/>
      <c r="R78" s="3"/>
      <c r="S78" s="3"/>
      <c r="T78" s="3"/>
      <c r="U78" s="3"/>
      <c r="V78" s="81"/>
      <c r="W78" s="81"/>
      <c r="X78" s="3"/>
      <c r="Y78" s="3"/>
      <c r="Z78" s="3"/>
      <c r="AA78" s="3"/>
      <c r="AB78" s="3"/>
      <c r="AC78" s="3"/>
      <c r="AD78" s="3"/>
      <c r="AE78" s="3"/>
      <c r="AF78" s="3"/>
      <c r="AG78" s="3"/>
      <c r="AH78" s="3"/>
      <c r="AI78" s="3"/>
      <c r="AJ78" s="3"/>
      <c r="AK78" s="3"/>
      <c r="AL78" s="200"/>
      <c r="AM78" s="3"/>
      <c r="AN78" s="3"/>
      <c r="AO78" s="3"/>
      <c r="AP78" s="3"/>
      <c r="AQ78" s="3"/>
      <c r="AR78" s="3"/>
      <c r="AS78" s="3"/>
      <c r="AT78" s="3"/>
    </row>
    <row r="79" spans="2:46" ht="45.75" customHeight="1" x14ac:dyDescent="0.4">
      <c r="B79" s="714"/>
      <c r="C79" s="196"/>
      <c r="D79" s="73" t="s">
        <v>105</v>
      </c>
      <c r="E79" s="3"/>
      <c r="F79" s="704"/>
      <c r="G79" s="705"/>
      <c r="H79" s="706"/>
      <c r="I79" s="71" t="s">
        <v>3</v>
      </c>
      <c r="J79" s="72" t="str">
        <f>IF($N76="","-",$N76)</f>
        <v>-</v>
      </c>
      <c r="K79" s="71" t="s">
        <v>4</v>
      </c>
      <c r="L79" s="692" t="s">
        <v>111</v>
      </c>
      <c r="M79" s="692"/>
      <c r="N79" s="692"/>
      <c r="O79" s="692"/>
      <c r="P79" s="692"/>
      <c r="Q79" s="692"/>
      <c r="R79" s="692"/>
      <c r="S79" s="692"/>
      <c r="T79" s="693"/>
      <c r="U79" s="198"/>
      <c r="V79" s="704"/>
      <c r="W79" s="705"/>
      <c r="X79" s="706"/>
      <c r="Y79" s="71" t="s">
        <v>3</v>
      </c>
      <c r="Z79" s="72">
        <f>IF($AC76="","-",$AC76)</f>
        <v>3</v>
      </c>
      <c r="AA79" s="71" t="s">
        <v>4</v>
      </c>
      <c r="AB79" s="692" t="s">
        <v>79</v>
      </c>
      <c r="AC79" s="692"/>
      <c r="AD79" s="692"/>
      <c r="AE79" s="692"/>
      <c r="AF79" s="692"/>
      <c r="AG79" s="692"/>
      <c r="AH79" s="692"/>
      <c r="AI79" s="692"/>
      <c r="AJ79" s="693"/>
      <c r="AK79" s="3"/>
      <c r="AL79" s="200"/>
    </row>
    <row r="80" spans="2:46" ht="29.25" customHeight="1" thickBot="1" x14ac:dyDescent="0.45">
      <c r="B80" s="714"/>
      <c r="C80" s="196"/>
      <c r="D80" s="192">
        <f>IF(D76="","",INDEX('※削除不可（９記入例計算式データ）'!$C$3:$C$37,MATCH(D76,'※削除不可（９記入例計算式データ）'!$A$3:$A$31,1)))</f>
        <v>15</v>
      </c>
      <c r="E80" s="3"/>
      <c r="F80" s="694"/>
      <c r="G80" s="695"/>
      <c r="H80" s="86" t="s">
        <v>38</v>
      </c>
      <c r="I80" s="82">
        <v>1</v>
      </c>
      <c r="J80" s="83">
        <v>2</v>
      </c>
      <c r="K80" s="84">
        <v>3</v>
      </c>
      <c r="L80" s="84">
        <v>4</v>
      </c>
      <c r="M80" s="84">
        <v>5</v>
      </c>
      <c r="N80" s="84">
        <v>6</v>
      </c>
      <c r="O80" s="84">
        <v>7</v>
      </c>
      <c r="P80" s="84">
        <v>8</v>
      </c>
      <c r="Q80" s="84">
        <v>9</v>
      </c>
      <c r="R80" s="84">
        <v>10</v>
      </c>
      <c r="S80" s="84">
        <v>11</v>
      </c>
      <c r="T80" s="85">
        <v>12</v>
      </c>
      <c r="U80" s="201"/>
      <c r="V80" s="694"/>
      <c r="W80" s="695"/>
      <c r="X80" s="86" t="s">
        <v>38</v>
      </c>
      <c r="Y80" s="82">
        <v>1</v>
      </c>
      <c r="Z80" s="83">
        <v>2</v>
      </c>
      <c r="AA80" s="84">
        <v>3</v>
      </c>
      <c r="AB80" s="84">
        <v>4</v>
      </c>
      <c r="AC80" s="84">
        <v>5</v>
      </c>
      <c r="AD80" s="84">
        <v>6</v>
      </c>
      <c r="AE80" s="84">
        <v>7</v>
      </c>
      <c r="AF80" s="84">
        <v>8</v>
      </c>
      <c r="AG80" s="84">
        <v>9</v>
      </c>
      <c r="AH80" s="84">
        <v>10</v>
      </c>
      <c r="AI80" s="84">
        <v>11</v>
      </c>
      <c r="AJ80" s="85">
        <v>12</v>
      </c>
      <c r="AK80" s="3"/>
      <c r="AL80" s="200"/>
    </row>
    <row r="81" spans="2:38" ht="26.25" customHeight="1" x14ac:dyDescent="0.4">
      <c r="B81" s="714"/>
      <c r="C81" s="196"/>
      <c r="D81" s="3"/>
      <c r="E81" s="3"/>
      <c r="F81" s="696" t="s">
        <v>115</v>
      </c>
      <c r="G81" s="262"/>
      <c r="H81" s="16">
        <v>1</v>
      </c>
      <c r="I81" s="213" t="s">
        <v>61</v>
      </c>
      <c r="J81" s="214"/>
      <c r="K81" s="214"/>
      <c r="L81" s="214"/>
      <c r="M81" s="214"/>
      <c r="N81" s="214"/>
      <c r="O81" s="214"/>
      <c r="P81" s="214"/>
      <c r="Q81" s="214"/>
      <c r="R81" s="214"/>
      <c r="S81" s="214"/>
      <c r="T81" s="215"/>
      <c r="U81" s="198"/>
      <c r="V81" s="696" t="s">
        <v>115</v>
      </c>
      <c r="W81" s="262"/>
      <c r="X81" s="16">
        <v>1</v>
      </c>
      <c r="Y81" s="17" t="s">
        <v>60</v>
      </c>
      <c r="Z81" s="18"/>
      <c r="AA81" s="18"/>
      <c r="AB81" s="18"/>
      <c r="AC81" s="18"/>
      <c r="AD81" s="18"/>
      <c r="AE81" s="18"/>
      <c r="AF81" s="18"/>
      <c r="AG81" s="18"/>
      <c r="AH81" s="18"/>
      <c r="AI81" s="18"/>
      <c r="AJ81" s="19"/>
      <c r="AK81" s="3"/>
      <c r="AL81" s="175"/>
    </row>
    <row r="82" spans="2:38" ht="22.5" customHeight="1" x14ac:dyDescent="0.4">
      <c r="B82" s="714"/>
      <c r="C82" s="196"/>
      <c r="D82" s="3"/>
      <c r="E82" s="3"/>
      <c r="F82" s="696"/>
      <c r="G82" s="263"/>
      <c r="H82" s="21">
        <v>2</v>
      </c>
      <c r="I82" s="216" t="s">
        <v>61</v>
      </c>
      <c r="J82" s="216" t="s">
        <v>61</v>
      </c>
      <c r="K82" s="218"/>
      <c r="L82" s="218"/>
      <c r="M82" s="218"/>
      <c r="N82" s="218"/>
      <c r="O82" s="218"/>
      <c r="P82" s="218"/>
      <c r="Q82" s="218"/>
      <c r="R82" s="218"/>
      <c r="S82" s="218"/>
      <c r="T82" s="219"/>
      <c r="U82" s="198"/>
      <c r="V82" s="696"/>
      <c r="W82" s="263"/>
      <c r="X82" s="21">
        <v>2</v>
      </c>
      <c r="Y82" s="22" t="s">
        <v>110</v>
      </c>
      <c r="Z82" s="23" t="s">
        <v>110</v>
      </c>
      <c r="AA82" s="24"/>
      <c r="AB82" s="24"/>
      <c r="AC82" s="24"/>
      <c r="AD82" s="24"/>
      <c r="AE82" s="24"/>
      <c r="AF82" s="24"/>
      <c r="AG82" s="24"/>
      <c r="AH82" s="24"/>
      <c r="AI82" s="24"/>
      <c r="AJ82" s="25"/>
      <c r="AK82" s="3"/>
      <c r="AL82" s="200"/>
    </row>
    <row r="83" spans="2:38" ht="33" customHeight="1" x14ac:dyDescent="0.4">
      <c r="B83" s="714"/>
      <c r="C83" s="196"/>
      <c r="D83" s="3"/>
      <c r="E83" s="3"/>
      <c r="F83" s="696"/>
      <c r="G83" s="263"/>
      <c r="H83" s="21">
        <v>3</v>
      </c>
      <c r="I83" s="216" t="s">
        <v>61</v>
      </c>
      <c r="J83" s="216" t="s">
        <v>61</v>
      </c>
      <c r="K83" s="217" t="s">
        <v>168</v>
      </c>
      <c r="L83" s="218"/>
      <c r="M83" s="218"/>
      <c r="N83" s="218"/>
      <c r="O83" s="218"/>
      <c r="P83" s="218"/>
      <c r="Q83" s="218"/>
      <c r="R83" s="218"/>
      <c r="S83" s="218"/>
      <c r="T83" s="219"/>
      <c r="U83" s="198"/>
      <c r="V83" s="696"/>
      <c r="W83" s="263"/>
      <c r="X83" s="21">
        <v>3</v>
      </c>
      <c r="Y83" s="22" t="s">
        <v>110</v>
      </c>
      <c r="Z83" s="23" t="s">
        <v>110</v>
      </c>
      <c r="AA83" s="23" t="s">
        <v>110</v>
      </c>
      <c r="AB83" s="24"/>
      <c r="AC83" s="24"/>
      <c r="AD83" s="24"/>
      <c r="AE83" s="24"/>
      <c r="AF83" s="24"/>
      <c r="AG83" s="24"/>
      <c r="AH83" s="24"/>
      <c r="AI83" s="24"/>
      <c r="AJ83" s="25"/>
      <c r="AK83" s="3"/>
      <c r="AL83" s="200"/>
    </row>
    <row r="84" spans="2:38" ht="22.5" customHeight="1" x14ac:dyDescent="0.4">
      <c r="B84" s="714"/>
      <c r="C84" s="196"/>
      <c r="D84" s="3"/>
      <c r="E84" s="3"/>
      <c r="F84" s="696"/>
      <c r="G84" s="264"/>
      <c r="H84" s="21">
        <v>4</v>
      </c>
      <c r="I84" s="216" t="s">
        <v>61</v>
      </c>
      <c r="J84" s="216" t="s">
        <v>61</v>
      </c>
      <c r="K84" s="217" t="s">
        <v>168</v>
      </c>
      <c r="L84" s="217" t="s">
        <v>168</v>
      </c>
      <c r="M84" s="218"/>
      <c r="N84" s="218"/>
      <c r="O84" s="218"/>
      <c r="P84" s="218"/>
      <c r="Q84" s="218"/>
      <c r="R84" s="218"/>
      <c r="S84" s="218"/>
      <c r="T84" s="219"/>
      <c r="U84" s="198"/>
      <c r="V84" s="696"/>
      <c r="W84" s="264"/>
      <c r="X84" s="21">
        <v>4</v>
      </c>
      <c r="Y84" s="22" t="s">
        <v>80</v>
      </c>
      <c r="Z84" s="23" t="s">
        <v>110</v>
      </c>
      <c r="AA84" s="23" t="s">
        <v>110</v>
      </c>
      <c r="AB84" s="23" t="s">
        <v>110</v>
      </c>
      <c r="AC84" s="24"/>
      <c r="AD84" s="24"/>
      <c r="AE84" s="24"/>
      <c r="AF84" s="24"/>
      <c r="AG84" s="24"/>
      <c r="AH84" s="24"/>
      <c r="AI84" s="24"/>
      <c r="AJ84" s="25"/>
      <c r="AK84" s="3"/>
      <c r="AL84" s="200"/>
    </row>
    <row r="85" spans="2:38" ht="22.5" customHeight="1" x14ac:dyDescent="0.4">
      <c r="B85" s="714"/>
      <c r="C85" s="196"/>
      <c r="D85" s="3"/>
      <c r="E85" s="3"/>
      <c r="F85" s="696"/>
      <c r="G85" s="264"/>
      <c r="H85" s="21">
        <v>5</v>
      </c>
      <c r="I85" s="216" t="s">
        <v>61</v>
      </c>
      <c r="J85" s="216" t="s">
        <v>61</v>
      </c>
      <c r="K85" s="217" t="s">
        <v>168</v>
      </c>
      <c r="L85" s="217" t="s">
        <v>168</v>
      </c>
      <c r="M85" s="217" t="s">
        <v>168</v>
      </c>
      <c r="N85" s="218"/>
      <c r="O85" s="218"/>
      <c r="P85" s="218"/>
      <c r="Q85" s="218"/>
      <c r="R85" s="218"/>
      <c r="S85" s="218"/>
      <c r="T85" s="219"/>
      <c r="U85" s="198"/>
      <c r="V85" s="696"/>
      <c r="W85" s="264"/>
      <c r="X85" s="21">
        <v>5</v>
      </c>
      <c r="Y85" s="22" t="s">
        <v>80</v>
      </c>
      <c r="Z85" s="23" t="s">
        <v>80</v>
      </c>
      <c r="AA85" s="23" t="s">
        <v>110</v>
      </c>
      <c r="AB85" s="23" t="s">
        <v>110</v>
      </c>
      <c r="AC85" s="23" t="s">
        <v>110</v>
      </c>
      <c r="AD85" s="24"/>
      <c r="AF85" s="24"/>
      <c r="AG85" s="24"/>
      <c r="AH85" s="24"/>
      <c r="AI85" s="24"/>
      <c r="AJ85" s="25"/>
      <c r="AK85" s="3"/>
      <c r="AL85" s="200"/>
    </row>
    <row r="86" spans="2:38" ht="22.5" customHeight="1" x14ac:dyDescent="0.4">
      <c r="B86" s="714"/>
      <c r="C86" s="196"/>
      <c r="D86" s="3"/>
      <c r="E86" s="3"/>
      <c r="F86" s="696"/>
      <c r="G86" s="264" t="s">
        <v>37</v>
      </c>
      <c r="H86" s="21">
        <v>6</v>
      </c>
      <c r="I86" s="216" t="s">
        <v>61</v>
      </c>
      <c r="J86" s="216" t="s">
        <v>61</v>
      </c>
      <c r="K86" s="217" t="s">
        <v>168</v>
      </c>
      <c r="L86" s="217" t="s">
        <v>168</v>
      </c>
      <c r="M86" s="217" t="s">
        <v>168</v>
      </c>
      <c r="N86" s="217" t="s">
        <v>168</v>
      </c>
      <c r="O86" s="218"/>
      <c r="P86" s="218"/>
      <c r="Q86" s="218"/>
      <c r="R86" s="218"/>
      <c r="S86" s="218"/>
      <c r="T86" s="219"/>
      <c r="U86" s="198"/>
      <c r="V86" s="696"/>
      <c r="W86" s="264" t="s">
        <v>37</v>
      </c>
      <c r="X86" s="21">
        <v>6</v>
      </c>
      <c r="Y86" s="22" t="s">
        <v>80</v>
      </c>
      <c r="Z86" s="23" t="s">
        <v>80</v>
      </c>
      <c r="AA86" s="23" t="s">
        <v>80</v>
      </c>
      <c r="AB86" s="23" t="s">
        <v>110</v>
      </c>
      <c r="AC86" s="23" t="s">
        <v>110</v>
      </c>
      <c r="AD86" s="23" t="s">
        <v>110</v>
      </c>
      <c r="AE86" s="24"/>
      <c r="AF86" s="24"/>
      <c r="AG86" s="24"/>
      <c r="AH86" s="24"/>
      <c r="AI86" s="24"/>
      <c r="AJ86" s="25"/>
      <c r="AK86" s="3"/>
      <c r="AL86" s="200"/>
    </row>
    <row r="87" spans="2:38" ht="22.5" customHeight="1" x14ac:dyDescent="0.4">
      <c r="B87" s="714"/>
      <c r="C87" s="196"/>
      <c r="D87" s="3"/>
      <c r="E87" s="3"/>
      <c r="F87" s="696"/>
      <c r="G87" s="265" t="str">
        <f>J79</f>
        <v>-</v>
      </c>
      <c r="H87" s="21">
        <v>7</v>
      </c>
      <c r="I87" s="220" t="s">
        <v>36</v>
      </c>
      <c r="J87" s="216" t="s">
        <v>61</v>
      </c>
      <c r="K87" s="217" t="s">
        <v>168</v>
      </c>
      <c r="L87" s="217" t="s">
        <v>168</v>
      </c>
      <c r="M87" s="217" t="s">
        <v>168</v>
      </c>
      <c r="N87" s="217" t="s">
        <v>168</v>
      </c>
      <c r="O87" s="217" t="s">
        <v>168</v>
      </c>
      <c r="P87" s="218"/>
      <c r="Q87" s="218"/>
      <c r="R87" s="218"/>
      <c r="S87" s="218"/>
      <c r="T87" s="219"/>
      <c r="U87" s="198"/>
      <c r="V87" s="696"/>
      <c r="W87" s="265">
        <f>Z79</f>
        <v>3</v>
      </c>
      <c r="X87" s="21">
        <v>7</v>
      </c>
      <c r="Y87" s="22" t="s">
        <v>80</v>
      </c>
      <c r="Z87" s="23" t="s">
        <v>80</v>
      </c>
      <c r="AA87" s="23" t="s">
        <v>80</v>
      </c>
      <c r="AB87" s="23" t="s">
        <v>80</v>
      </c>
      <c r="AC87" s="23" t="s">
        <v>110</v>
      </c>
      <c r="AD87" s="23" t="s">
        <v>110</v>
      </c>
      <c r="AE87" s="23" t="s">
        <v>110</v>
      </c>
      <c r="AF87" s="24"/>
      <c r="AG87" s="24"/>
      <c r="AH87" s="24"/>
      <c r="AI87" s="24"/>
      <c r="AJ87" s="25"/>
      <c r="AK87" s="3"/>
      <c r="AL87" s="200"/>
    </row>
    <row r="88" spans="2:38" ht="22.5" customHeight="1" x14ac:dyDescent="0.4">
      <c r="B88" s="714"/>
      <c r="C88" s="196"/>
      <c r="D88" s="3"/>
      <c r="E88" s="3"/>
      <c r="F88" s="696"/>
      <c r="G88" s="264" t="s">
        <v>4</v>
      </c>
      <c r="H88" s="21">
        <v>8</v>
      </c>
      <c r="I88" s="220" t="s">
        <v>36</v>
      </c>
      <c r="J88" s="218" t="s">
        <v>36</v>
      </c>
      <c r="K88" s="217" t="s">
        <v>168</v>
      </c>
      <c r="L88" s="217" t="s">
        <v>168</v>
      </c>
      <c r="M88" s="217" t="s">
        <v>168</v>
      </c>
      <c r="N88" s="217" t="s">
        <v>168</v>
      </c>
      <c r="O88" s="217" t="s">
        <v>168</v>
      </c>
      <c r="P88" s="217" t="s">
        <v>168</v>
      </c>
      <c r="Q88" s="218"/>
      <c r="R88" s="218"/>
      <c r="S88" s="218"/>
      <c r="T88" s="219"/>
      <c r="U88" s="198"/>
      <c r="V88" s="696"/>
      <c r="W88" s="264" t="s">
        <v>4</v>
      </c>
      <c r="X88" s="21">
        <v>8</v>
      </c>
      <c r="Y88" s="22" t="s">
        <v>80</v>
      </c>
      <c r="Z88" s="24" t="s">
        <v>80</v>
      </c>
      <c r="AA88" s="23" t="s">
        <v>80</v>
      </c>
      <c r="AB88" s="23" t="s">
        <v>80</v>
      </c>
      <c r="AC88" s="23" t="s">
        <v>80</v>
      </c>
      <c r="AD88" s="23" t="s">
        <v>110</v>
      </c>
      <c r="AE88" s="23" t="s">
        <v>110</v>
      </c>
      <c r="AF88" s="23" t="s">
        <v>110</v>
      </c>
      <c r="AG88" s="24"/>
      <c r="AH88" s="24"/>
      <c r="AI88" s="24"/>
      <c r="AJ88" s="25"/>
      <c r="AK88" s="3"/>
      <c r="AL88" s="200"/>
    </row>
    <row r="89" spans="2:38" ht="22.5" customHeight="1" x14ac:dyDescent="0.4">
      <c r="B89" s="714"/>
      <c r="C89" s="196"/>
      <c r="D89" s="3"/>
      <c r="E89" s="3"/>
      <c r="F89" s="696"/>
      <c r="G89" s="264"/>
      <c r="H89" s="21">
        <v>9</v>
      </c>
      <c r="I89" s="220" t="s">
        <v>36</v>
      </c>
      <c r="J89" s="218" t="s">
        <v>36</v>
      </c>
      <c r="K89" s="218" t="s">
        <v>36</v>
      </c>
      <c r="L89" s="217" t="s">
        <v>168</v>
      </c>
      <c r="M89" s="217" t="s">
        <v>168</v>
      </c>
      <c r="N89" s="217" t="s">
        <v>168</v>
      </c>
      <c r="O89" s="217" t="s">
        <v>168</v>
      </c>
      <c r="P89" s="217" t="s">
        <v>168</v>
      </c>
      <c r="Q89" s="217" t="s">
        <v>168</v>
      </c>
      <c r="R89" s="218"/>
      <c r="S89" s="218"/>
      <c r="T89" s="219"/>
      <c r="U89" s="198"/>
      <c r="V89" s="696"/>
      <c r="W89" s="264"/>
      <c r="X89" s="21">
        <v>9</v>
      </c>
      <c r="Y89" s="22" t="s">
        <v>80</v>
      </c>
      <c r="Z89" s="24" t="s">
        <v>80</v>
      </c>
      <c r="AA89" s="24" t="s">
        <v>80</v>
      </c>
      <c r="AB89" s="23" t="s">
        <v>80</v>
      </c>
      <c r="AC89" s="23" t="s">
        <v>80</v>
      </c>
      <c r="AD89" s="23" t="s">
        <v>80</v>
      </c>
      <c r="AE89" s="23" t="s">
        <v>110</v>
      </c>
      <c r="AF89" s="23" t="s">
        <v>110</v>
      </c>
      <c r="AG89" s="23" t="s">
        <v>110</v>
      </c>
      <c r="AH89" s="24"/>
      <c r="AI89" s="24"/>
      <c r="AJ89" s="25"/>
      <c r="AK89" s="3"/>
      <c r="AL89" s="200"/>
    </row>
    <row r="90" spans="2:38" ht="22.5" customHeight="1" x14ac:dyDescent="0.4">
      <c r="B90" s="714"/>
      <c r="C90" s="196"/>
      <c r="D90" s="3"/>
      <c r="E90" s="3"/>
      <c r="F90" s="696"/>
      <c r="G90" s="264"/>
      <c r="H90" s="21">
        <v>10</v>
      </c>
      <c r="I90" s="220" t="s">
        <v>36</v>
      </c>
      <c r="J90" s="218" t="s">
        <v>36</v>
      </c>
      <c r="K90" s="218" t="s">
        <v>36</v>
      </c>
      <c r="L90" s="218" t="s">
        <v>36</v>
      </c>
      <c r="M90" s="217" t="s">
        <v>168</v>
      </c>
      <c r="N90" s="217" t="s">
        <v>168</v>
      </c>
      <c r="O90" s="217" t="s">
        <v>168</v>
      </c>
      <c r="P90" s="217" t="s">
        <v>168</v>
      </c>
      <c r="Q90" s="217" t="s">
        <v>168</v>
      </c>
      <c r="R90" s="217" t="s">
        <v>168</v>
      </c>
      <c r="S90" s="218"/>
      <c r="T90" s="219"/>
      <c r="U90" s="198"/>
      <c r="V90" s="696"/>
      <c r="W90" s="264"/>
      <c r="X90" s="21">
        <v>10</v>
      </c>
      <c r="Y90" s="22" t="s">
        <v>80</v>
      </c>
      <c r="Z90" s="24" t="s">
        <v>80</v>
      </c>
      <c r="AA90" s="24" t="s">
        <v>80</v>
      </c>
      <c r="AB90" s="24" t="s">
        <v>80</v>
      </c>
      <c r="AC90" s="23" t="s">
        <v>80</v>
      </c>
      <c r="AD90" s="23" t="s">
        <v>80</v>
      </c>
      <c r="AE90" s="23" t="s">
        <v>80</v>
      </c>
      <c r="AF90" s="23" t="s">
        <v>110</v>
      </c>
      <c r="AG90" s="23" t="s">
        <v>110</v>
      </c>
      <c r="AH90" s="23" t="s">
        <v>110</v>
      </c>
      <c r="AI90" s="24"/>
      <c r="AJ90" s="25"/>
      <c r="AK90" s="3"/>
      <c r="AL90" s="200"/>
    </row>
    <row r="91" spans="2:38" ht="22.5" customHeight="1" x14ac:dyDescent="0.4">
      <c r="B91" s="714"/>
      <c r="C91" s="196"/>
      <c r="D91" s="3"/>
      <c r="E91" s="3"/>
      <c r="F91" s="696"/>
      <c r="G91" s="264"/>
      <c r="H91" s="21">
        <v>11</v>
      </c>
      <c r="I91" s="220" t="s">
        <v>36</v>
      </c>
      <c r="J91" s="218" t="s">
        <v>36</v>
      </c>
      <c r="K91" s="218" t="s">
        <v>36</v>
      </c>
      <c r="L91" s="218" t="s">
        <v>36</v>
      </c>
      <c r="M91" s="218" t="s">
        <v>36</v>
      </c>
      <c r="N91" s="217" t="s">
        <v>168</v>
      </c>
      <c r="O91" s="217" t="s">
        <v>168</v>
      </c>
      <c r="P91" s="217" t="s">
        <v>168</v>
      </c>
      <c r="Q91" s="217" t="s">
        <v>168</v>
      </c>
      <c r="R91" s="217" t="s">
        <v>168</v>
      </c>
      <c r="S91" s="217" t="s">
        <v>233</v>
      </c>
      <c r="T91" s="219"/>
      <c r="U91" s="198"/>
      <c r="V91" s="696"/>
      <c r="W91" s="264"/>
      <c r="X91" s="21">
        <v>11</v>
      </c>
      <c r="Y91" s="22" t="s">
        <v>80</v>
      </c>
      <c r="Z91" s="24" t="s">
        <v>80</v>
      </c>
      <c r="AA91" s="24" t="s">
        <v>80</v>
      </c>
      <c r="AB91" s="24" t="s">
        <v>80</v>
      </c>
      <c r="AC91" s="24" t="s">
        <v>80</v>
      </c>
      <c r="AD91" s="24" t="s">
        <v>80</v>
      </c>
      <c r="AE91" s="24" t="s">
        <v>80</v>
      </c>
      <c r="AF91" s="24" t="s">
        <v>80</v>
      </c>
      <c r="AG91" s="23" t="s">
        <v>110</v>
      </c>
      <c r="AH91" s="23" t="s">
        <v>110</v>
      </c>
      <c r="AI91" s="23" t="s">
        <v>110</v>
      </c>
      <c r="AJ91" s="25"/>
      <c r="AK91" s="3"/>
      <c r="AL91" s="200"/>
    </row>
    <row r="92" spans="2:38" ht="22.5" customHeight="1" thickBot="1" x14ac:dyDescent="0.45">
      <c r="B92" s="714"/>
      <c r="C92" s="196"/>
      <c r="D92" s="3"/>
      <c r="E92" s="3"/>
      <c r="F92" s="696"/>
      <c r="G92" s="266"/>
      <c r="H92" s="15">
        <v>12</v>
      </c>
      <c r="I92" s="221" t="s">
        <v>36</v>
      </c>
      <c r="J92" s="222" t="s">
        <v>36</v>
      </c>
      <c r="K92" s="222" t="s">
        <v>36</v>
      </c>
      <c r="L92" s="222" t="s">
        <v>36</v>
      </c>
      <c r="M92" s="222" t="s">
        <v>36</v>
      </c>
      <c r="N92" s="222" t="s">
        <v>36</v>
      </c>
      <c r="O92" s="223" t="s">
        <v>168</v>
      </c>
      <c r="P92" s="223" t="s">
        <v>168</v>
      </c>
      <c r="Q92" s="223" t="s">
        <v>168</v>
      </c>
      <c r="R92" s="223" t="s">
        <v>168</v>
      </c>
      <c r="S92" s="223" t="s">
        <v>233</v>
      </c>
      <c r="T92" s="224" t="s">
        <v>233</v>
      </c>
      <c r="U92" s="198"/>
      <c r="V92" s="696"/>
      <c r="W92" s="266"/>
      <c r="X92" s="15">
        <v>12</v>
      </c>
      <c r="Y92" s="22" t="s">
        <v>80</v>
      </c>
      <c r="Z92" s="28" t="s">
        <v>80</v>
      </c>
      <c r="AA92" s="28" t="s">
        <v>80</v>
      </c>
      <c r="AB92" s="28" t="s">
        <v>80</v>
      </c>
      <c r="AC92" s="28" t="s">
        <v>80</v>
      </c>
      <c r="AD92" s="28" t="s">
        <v>80</v>
      </c>
      <c r="AE92" s="29" t="s">
        <v>80</v>
      </c>
      <c r="AF92" s="29" t="s">
        <v>80</v>
      </c>
      <c r="AG92" s="29" t="s">
        <v>80</v>
      </c>
      <c r="AH92" s="29" t="s">
        <v>110</v>
      </c>
      <c r="AI92" s="29" t="s">
        <v>110</v>
      </c>
      <c r="AJ92" s="30" t="s">
        <v>110</v>
      </c>
      <c r="AK92" s="3"/>
      <c r="AL92" s="200"/>
    </row>
    <row r="93" spans="2:38" ht="22.5" customHeight="1" x14ac:dyDescent="0.4">
      <c r="B93" s="714"/>
      <c r="C93" s="196"/>
      <c r="D93" s="3"/>
      <c r="E93" s="3"/>
      <c r="F93" s="696"/>
      <c r="G93" s="267"/>
      <c r="H93" s="70">
        <v>1</v>
      </c>
      <c r="I93" s="225" t="s">
        <v>35</v>
      </c>
      <c r="J93" s="214" t="s">
        <v>36</v>
      </c>
      <c r="K93" s="214" t="s">
        <v>36</v>
      </c>
      <c r="L93" s="214" t="s">
        <v>36</v>
      </c>
      <c r="M93" s="214" t="s">
        <v>36</v>
      </c>
      <c r="N93" s="214" t="s">
        <v>36</v>
      </c>
      <c r="O93" s="214" t="s">
        <v>36</v>
      </c>
      <c r="P93" s="226" t="s">
        <v>168</v>
      </c>
      <c r="Q93" s="226" t="s">
        <v>168</v>
      </c>
      <c r="R93" s="226" t="s">
        <v>168</v>
      </c>
      <c r="S93" s="226" t="s">
        <v>233</v>
      </c>
      <c r="T93" s="227" t="s">
        <v>233</v>
      </c>
      <c r="U93" s="198"/>
      <c r="V93" s="696"/>
      <c r="W93" s="267"/>
      <c r="X93" s="16">
        <v>1</v>
      </c>
      <c r="Y93" s="65" t="s">
        <v>80</v>
      </c>
      <c r="Z93" s="18" t="s">
        <v>80</v>
      </c>
      <c r="AA93" s="18" t="s">
        <v>80</v>
      </c>
      <c r="AB93" s="18" t="s">
        <v>80</v>
      </c>
      <c r="AC93" s="18" t="s">
        <v>80</v>
      </c>
      <c r="AD93" s="18" t="s">
        <v>80</v>
      </c>
      <c r="AE93" s="18" t="s">
        <v>80</v>
      </c>
      <c r="AF93" s="32" t="s">
        <v>80</v>
      </c>
      <c r="AG93" s="32" t="s">
        <v>80</v>
      </c>
      <c r="AH93" s="32" t="s">
        <v>80</v>
      </c>
      <c r="AI93" s="32" t="s">
        <v>110</v>
      </c>
      <c r="AJ93" s="33" t="s">
        <v>110</v>
      </c>
      <c r="AK93" s="3"/>
      <c r="AL93" s="200"/>
    </row>
    <row r="94" spans="2:38" ht="22.5" customHeight="1" x14ac:dyDescent="0.4">
      <c r="B94" s="714"/>
      <c r="C94" s="196"/>
      <c r="D94" s="3"/>
      <c r="E94" s="3"/>
      <c r="F94" s="696"/>
      <c r="G94" s="263"/>
      <c r="H94" s="21">
        <v>2</v>
      </c>
      <c r="I94" s="220" t="s">
        <v>35</v>
      </c>
      <c r="J94" s="218" t="s">
        <v>35</v>
      </c>
      <c r="K94" s="218" t="s">
        <v>36</v>
      </c>
      <c r="L94" s="218" t="s">
        <v>36</v>
      </c>
      <c r="M94" s="218" t="s">
        <v>36</v>
      </c>
      <c r="N94" s="218" t="s">
        <v>36</v>
      </c>
      <c r="O94" s="218" t="s">
        <v>36</v>
      </c>
      <c r="P94" s="218" t="s">
        <v>36</v>
      </c>
      <c r="Q94" s="217" t="s">
        <v>168</v>
      </c>
      <c r="R94" s="217" t="s">
        <v>168</v>
      </c>
      <c r="S94" s="217" t="s">
        <v>233</v>
      </c>
      <c r="T94" s="228" t="s">
        <v>233</v>
      </c>
      <c r="U94" s="198"/>
      <c r="V94" s="696"/>
      <c r="W94" s="263"/>
      <c r="X94" s="21">
        <v>2</v>
      </c>
      <c r="Y94" s="67" t="s">
        <v>80</v>
      </c>
      <c r="Z94" s="24" t="s">
        <v>80</v>
      </c>
      <c r="AA94" s="24" t="s">
        <v>80</v>
      </c>
      <c r="AB94" s="24" t="s">
        <v>80</v>
      </c>
      <c r="AC94" s="24" t="s">
        <v>80</v>
      </c>
      <c r="AD94" s="24" t="s">
        <v>80</v>
      </c>
      <c r="AE94" s="24" t="s">
        <v>80</v>
      </c>
      <c r="AF94" s="24" t="s">
        <v>80</v>
      </c>
      <c r="AG94" s="24" t="s">
        <v>80</v>
      </c>
      <c r="AH94" s="23" t="s">
        <v>80</v>
      </c>
      <c r="AI94" s="23" t="s">
        <v>80</v>
      </c>
      <c r="AJ94" s="34" t="s">
        <v>110</v>
      </c>
      <c r="AK94" s="3"/>
      <c r="AL94" s="200"/>
    </row>
    <row r="95" spans="2:38" ht="22.5" customHeight="1" x14ac:dyDescent="0.4">
      <c r="B95" s="714"/>
      <c r="C95" s="196"/>
      <c r="D95" s="3"/>
      <c r="E95" s="3"/>
      <c r="F95" s="696"/>
      <c r="G95" s="263"/>
      <c r="H95" s="21">
        <v>3</v>
      </c>
      <c r="I95" s="220" t="s">
        <v>35</v>
      </c>
      <c r="J95" s="218" t="s">
        <v>35</v>
      </c>
      <c r="K95" s="218" t="s">
        <v>35</v>
      </c>
      <c r="L95" s="218" t="s">
        <v>36</v>
      </c>
      <c r="M95" s="218" t="s">
        <v>36</v>
      </c>
      <c r="N95" s="218" t="s">
        <v>36</v>
      </c>
      <c r="O95" s="218" t="s">
        <v>36</v>
      </c>
      <c r="P95" s="218" t="s">
        <v>36</v>
      </c>
      <c r="Q95" s="218" t="s">
        <v>36</v>
      </c>
      <c r="R95" s="217" t="s">
        <v>168</v>
      </c>
      <c r="S95" s="217" t="s">
        <v>233</v>
      </c>
      <c r="T95" s="228" t="s">
        <v>233</v>
      </c>
      <c r="U95" s="198"/>
      <c r="V95" s="696"/>
      <c r="W95" s="263"/>
      <c r="X95" s="21">
        <v>3</v>
      </c>
      <c r="Y95" s="66" t="s">
        <v>80</v>
      </c>
      <c r="Z95" s="24" t="s">
        <v>80</v>
      </c>
      <c r="AA95" s="24" t="s">
        <v>80</v>
      </c>
      <c r="AB95" s="24" t="s">
        <v>80</v>
      </c>
      <c r="AC95" s="24" t="s">
        <v>80</v>
      </c>
      <c r="AD95" s="24" t="s">
        <v>80</v>
      </c>
      <c r="AE95" s="24" t="s">
        <v>80</v>
      </c>
      <c r="AF95" s="24" t="s">
        <v>80</v>
      </c>
      <c r="AG95" s="24" t="s">
        <v>80</v>
      </c>
      <c r="AH95" s="23" t="s">
        <v>80</v>
      </c>
      <c r="AI95" s="23" t="s">
        <v>80</v>
      </c>
      <c r="AJ95" s="34" t="s">
        <v>80</v>
      </c>
      <c r="AK95" s="3"/>
      <c r="AL95" s="200"/>
    </row>
    <row r="96" spans="2:38" ht="22.5" customHeight="1" x14ac:dyDescent="0.4">
      <c r="B96" s="714"/>
      <c r="C96" s="196"/>
      <c r="D96" s="3"/>
      <c r="E96" s="3"/>
      <c r="F96" s="696"/>
      <c r="G96" s="264"/>
      <c r="H96" s="21">
        <v>4</v>
      </c>
      <c r="I96" s="220"/>
      <c r="J96" s="218"/>
      <c r="K96" s="218"/>
      <c r="L96" s="218"/>
      <c r="M96" s="218" t="s">
        <v>36</v>
      </c>
      <c r="N96" s="218" t="s">
        <v>36</v>
      </c>
      <c r="O96" s="218" t="s">
        <v>36</v>
      </c>
      <c r="P96" s="218" t="s">
        <v>36</v>
      </c>
      <c r="Q96" s="218" t="s">
        <v>36</v>
      </c>
      <c r="R96" s="218" t="s">
        <v>36</v>
      </c>
      <c r="S96" s="218" t="s">
        <v>233</v>
      </c>
      <c r="T96" s="228" t="s">
        <v>233</v>
      </c>
      <c r="U96" s="198"/>
      <c r="V96" s="696"/>
      <c r="W96" s="264"/>
      <c r="X96" s="21">
        <v>4</v>
      </c>
      <c r="Y96" s="26"/>
      <c r="Z96" s="24"/>
      <c r="AA96" s="24"/>
      <c r="AB96" s="24"/>
      <c r="AC96" s="24" t="s">
        <v>80</v>
      </c>
      <c r="AD96" s="24" t="s">
        <v>80</v>
      </c>
      <c r="AE96" s="24" t="s">
        <v>80</v>
      </c>
      <c r="AF96" s="24" t="s">
        <v>80</v>
      </c>
      <c r="AG96" s="24" t="s">
        <v>80</v>
      </c>
      <c r="AH96" s="24" t="s">
        <v>80</v>
      </c>
      <c r="AI96" s="24" t="s">
        <v>80</v>
      </c>
      <c r="AJ96" s="279" t="s">
        <v>80</v>
      </c>
      <c r="AK96" s="3"/>
      <c r="AL96" s="200"/>
    </row>
    <row r="97" spans="2:46" ht="22.5" customHeight="1" x14ac:dyDescent="0.4">
      <c r="B97" s="714"/>
      <c r="C97" s="196"/>
      <c r="D97" s="3"/>
      <c r="E97" s="3"/>
      <c r="F97" s="696"/>
      <c r="G97" s="264" t="s">
        <v>37</v>
      </c>
      <c r="H97" s="21">
        <v>5</v>
      </c>
      <c r="I97" s="220"/>
      <c r="J97" s="218"/>
      <c r="K97" s="218"/>
      <c r="L97" s="218"/>
      <c r="M97" s="218" t="s">
        <v>35</v>
      </c>
      <c r="N97" s="218" t="s">
        <v>36</v>
      </c>
      <c r="O97" s="218" t="s">
        <v>36</v>
      </c>
      <c r="P97" s="218" t="s">
        <v>36</v>
      </c>
      <c r="Q97" s="218" t="s">
        <v>36</v>
      </c>
      <c r="R97" s="218" t="s">
        <v>36</v>
      </c>
      <c r="S97" s="218" t="s">
        <v>36</v>
      </c>
      <c r="T97" s="219" t="s">
        <v>233</v>
      </c>
      <c r="U97" s="198"/>
      <c r="V97" s="696"/>
      <c r="W97" s="264" t="s">
        <v>37</v>
      </c>
      <c r="X97" s="21">
        <v>5</v>
      </c>
      <c r="Y97" s="26"/>
      <c r="Z97" s="24"/>
      <c r="AA97" s="24"/>
      <c r="AB97" s="24"/>
      <c r="AC97" s="24" t="s">
        <v>80</v>
      </c>
      <c r="AD97" s="24" t="s">
        <v>80</v>
      </c>
      <c r="AE97" s="24" t="s">
        <v>80</v>
      </c>
      <c r="AF97" s="24" t="s">
        <v>80</v>
      </c>
      <c r="AG97" s="24" t="s">
        <v>80</v>
      </c>
      <c r="AH97" s="24" t="s">
        <v>80</v>
      </c>
      <c r="AI97" s="24" t="s">
        <v>80</v>
      </c>
      <c r="AJ97" s="25" t="s">
        <v>80</v>
      </c>
      <c r="AK97" s="3"/>
      <c r="AL97" s="200"/>
    </row>
    <row r="98" spans="2:46" ht="22.5" customHeight="1" x14ac:dyDescent="0.4">
      <c r="B98" s="714"/>
      <c r="C98" s="196"/>
      <c r="D98" s="3"/>
      <c r="E98" s="3"/>
      <c r="F98" s="696"/>
      <c r="G98" s="264" t="str">
        <f>IF(G87="-","-",G87+1)</f>
        <v>-</v>
      </c>
      <c r="H98" s="21">
        <v>6</v>
      </c>
      <c r="I98" s="220"/>
      <c r="J98" s="218"/>
      <c r="K98" s="218"/>
      <c r="L98" s="218"/>
      <c r="M98" s="218" t="s">
        <v>35</v>
      </c>
      <c r="N98" s="218" t="s">
        <v>35</v>
      </c>
      <c r="O98" s="218" t="s">
        <v>36</v>
      </c>
      <c r="P98" s="218" t="s">
        <v>36</v>
      </c>
      <c r="Q98" s="218" t="s">
        <v>36</v>
      </c>
      <c r="R98" s="218" t="s">
        <v>36</v>
      </c>
      <c r="S98" s="218" t="s">
        <v>36</v>
      </c>
      <c r="T98" s="219" t="s">
        <v>36</v>
      </c>
      <c r="U98" s="198"/>
      <c r="V98" s="696"/>
      <c r="W98" s="264">
        <f>IF(W87="-","-",W87+1)</f>
        <v>4</v>
      </c>
      <c r="X98" s="21">
        <v>6</v>
      </c>
      <c r="Y98" s="26"/>
      <c r="Z98" s="24"/>
      <c r="AA98" s="24"/>
      <c r="AB98" s="24"/>
      <c r="AC98" s="24" t="s">
        <v>80</v>
      </c>
      <c r="AD98" s="24" t="s">
        <v>80</v>
      </c>
      <c r="AE98" s="24" t="s">
        <v>80</v>
      </c>
      <c r="AF98" s="24" t="s">
        <v>80</v>
      </c>
      <c r="AG98" s="24" t="s">
        <v>80</v>
      </c>
      <c r="AH98" s="24" t="s">
        <v>80</v>
      </c>
      <c r="AI98" s="24" t="s">
        <v>80</v>
      </c>
      <c r="AJ98" s="25" t="s">
        <v>80</v>
      </c>
      <c r="AK98" s="3"/>
      <c r="AL98" s="200"/>
    </row>
    <row r="99" spans="2:46" ht="22.5" customHeight="1" x14ac:dyDescent="0.4">
      <c r="B99" s="714"/>
      <c r="C99" s="196"/>
      <c r="D99" s="3"/>
      <c r="E99" s="3"/>
      <c r="F99" s="696"/>
      <c r="G99" s="264" t="s">
        <v>4</v>
      </c>
      <c r="H99" s="21">
        <v>7</v>
      </c>
      <c r="I99" s="220"/>
      <c r="J99" s="218"/>
      <c r="K99" s="218"/>
      <c r="L99" s="218"/>
      <c r="M99" s="218" t="s">
        <v>35</v>
      </c>
      <c r="N99" s="218" t="s">
        <v>35</v>
      </c>
      <c r="O99" s="218" t="s">
        <v>35</v>
      </c>
      <c r="P99" s="218" t="s">
        <v>36</v>
      </c>
      <c r="Q99" s="218" t="s">
        <v>36</v>
      </c>
      <c r="R99" s="218" t="s">
        <v>36</v>
      </c>
      <c r="S99" s="218" t="s">
        <v>36</v>
      </c>
      <c r="T99" s="219" t="s">
        <v>36</v>
      </c>
      <c r="U99" s="198"/>
      <c r="V99" s="696"/>
      <c r="W99" s="264" t="s">
        <v>4</v>
      </c>
      <c r="X99" s="21">
        <v>7</v>
      </c>
      <c r="Y99" s="26"/>
      <c r="Z99" s="24"/>
      <c r="AA99" s="24"/>
      <c r="AB99" s="24"/>
      <c r="AC99" s="24" t="s">
        <v>80</v>
      </c>
      <c r="AD99" s="24" t="s">
        <v>80</v>
      </c>
      <c r="AE99" s="24" t="s">
        <v>80</v>
      </c>
      <c r="AF99" s="24" t="s">
        <v>80</v>
      </c>
      <c r="AG99" s="24" t="s">
        <v>80</v>
      </c>
      <c r="AH99" s="24" t="s">
        <v>80</v>
      </c>
      <c r="AI99" s="24" t="s">
        <v>80</v>
      </c>
      <c r="AJ99" s="25" t="s">
        <v>80</v>
      </c>
      <c r="AK99" s="3"/>
      <c r="AL99" s="200"/>
    </row>
    <row r="100" spans="2:46" ht="22.5" customHeight="1" x14ac:dyDescent="0.4">
      <c r="B100" s="714"/>
      <c r="C100" s="196"/>
      <c r="D100" s="3"/>
      <c r="E100" s="3"/>
      <c r="F100" s="696"/>
      <c r="G100" s="264"/>
      <c r="H100" s="21">
        <v>8</v>
      </c>
      <c r="I100" s="220"/>
      <c r="J100" s="218"/>
      <c r="K100" s="218"/>
      <c r="L100" s="218"/>
      <c r="M100" s="218" t="s">
        <v>35</v>
      </c>
      <c r="N100" s="218" t="s">
        <v>35</v>
      </c>
      <c r="O100" s="218" t="s">
        <v>35</v>
      </c>
      <c r="P100" s="218" t="s">
        <v>35</v>
      </c>
      <c r="Q100" s="218" t="s">
        <v>36</v>
      </c>
      <c r="R100" s="218" t="s">
        <v>36</v>
      </c>
      <c r="S100" s="218" t="s">
        <v>36</v>
      </c>
      <c r="T100" s="219" t="s">
        <v>36</v>
      </c>
      <c r="U100" s="198"/>
      <c r="V100" s="696"/>
      <c r="W100" s="264"/>
      <c r="X100" s="21">
        <v>8</v>
      </c>
      <c r="Y100" s="26"/>
      <c r="Z100" s="24"/>
      <c r="AA100" s="24"/>
      <c r="AB100" s="24"/>
      <c r="AC100" s="24" t="s">
        <v>80</v>
      </c>
      <c r="AD100" s="24" t="s">
        <v>80</v>
      </c>
      <c r="AE100" s="24" t="s">
        <v>80</v>
      </c>
      <c r="AF100" s="24" t="s">
        <v>80</v>
      </c>
      <c r="AG100" s="24" t="s">
        <v>80</v>
      </c>
      <c r="AH100" s="24" t="s">
        <v>80</v>
      </c>
      <c r="AI100" s="24" t="s">
        <v>80</v>
      </c>
      <c r="AJ100" s="25" t="s">
        <v>80</v>
      </c>
      <c r="AK100" s="3"/>
      <c r="AL100" s="200"/>
    </row>
    <row r="101" spans="2:46" ht="22.5" customHeight="1" x14ac:dyDescent="0.4">
      <c r="B101" s="714"/>
      <c r="C101" s="196"/>
      <c r="D101" s="3"/>
      <c r="E101" s="3"/>
      <c r="F101" s="696"/>
      <c r="G101" s="264"/>
      <c r="H101" s="21">
        <v>9</v>
      </c>
      <c r="I101" s="220"/>
      <c r="J101" s="218"/>
      <c r="K101" s="218"/>
      <c r="L101" s="218"/>
      <c r="M101" s="218" t="s">
        <v>35</v>
      </c>
      <c r="N101" s="218" t="s">
        <v>35</v>
      </c>
      <c r="O101" s="218" t="s">
        <v>35</v>
      </c>
      <c r="P101" s="218" t="s">
        <v>35</v>
      </c>
      <c r="Q101" s="218" t="s">
        <v>35</v>
      </c>
      <c r="R101" s="218" t="s">
        <v>36</v>
      </c>
      <c r="S101" s="218" t="s">
        <v>36</v>
      </c>
      <c r="T101" s="219" t="s">
        <v>36</v>
      </c>
      <c r="U101" s="198"/>
      <c r="V101" s="696"/>
      <c r="W101" s="264"/>
      <c r="X101" s="21">
        <v>9</v>
      </c>
      <c r="Y101" s="26"/>
      <c r="Z101" s="24"/>
      <c r="AA101" s="24"/>
      <c r="AB101" s="24"/>
      <c r="AC101" s="24" t="s">
        <v>80</v>
      </c>
      <c r="AD101" s="24" t="s">
        <v>80</v>
      </c>
      <c r="AE101" s="24" t="s">
        <v>80</v>
      </c>
      <c r="AF101" s="24" t="s">
        <v>80</v>
      </c>
      <c r="AG101" s="24" t="s">
        <v>80</v>
      </c>
      <c r="AH101" s="24" t="s">
        <v>80</v>
      </c>
      <c r="AI101" s="24" t="s">
        <v>80</v>
      </c>
      <c r="AJ101" s="25" t="s">
        <v>80</v>
      </c>
      <c r="AK101" s="3"/>
      <c r="AL101" s="200"/>
    </row>
    <row r="102" spans="2:46" ht="22.5" customHeight="1" x14ac:dyDescent="0.4">
      <c r="B102" s="714"/>
      <c r="C102" s="196"/>
      <c r="D102" s="3"/>
      <c r="E102" s="3"/>
      <c r="F102" s="696"/>
      <c r="G102" s="264"/>
      <c r="H102" s="21">
        <v>10</v>
      </c>
      <c r="I102" s="220"/>
      <c r="J102" s="218"/>
      <c r="K102" s="218"/>
      <c r="L102" s="218"/>
      <c r="M102" s="218" t="s">
        <v>35</v>
      </c>
      <c r="N102" s="218" t="s">
        <v>35</v>
      </c>
      <c r="O102" s="218" t="s">
        <v>35</v>
      </c>
      <c r="P102" s="218" t="s">
        <v>35</v>
      </c>
      <c r="Q102" s="218" t="s">
        <v>35</v>
      </c>
      <c r="R102" s="218" t="s">
        <v>35</v>
      </c>
      <c r="S102" s="218" t="s">
        <v>36</v>
      </c>
      <c r="T102" s="219" t="s">
        <v>36</v>
      </c>
      <c r="U102" s="198"/>
      <c r="V102" s="696"/>
      <c r="W102" s="264"/>
      <c r="X102" s="21">
        <v>10</v>
      </c>
      <c r="Y102" s="26"/>
      <c r="Z102" s="24"/>
      <c r="AA102" s="24"/>
      <c r="AB102" s="24"/>
      <c r="AC102" s="24" t="s">
        <v>80</v>
      </c>
      <c r="AD102" s="24" t="s">
        <v>80</v>
      </c>
      <c r="AE102" s="24" t="s">
        <v>80</v>
      </c>
      <c r="AF102" s="24" t="s">
        <v>80</v>
      </c>
      <c r="AG102" s="24" t="s">
        <v>80</v>
      </c>
      <c r="AH102" s="24" t="s">
        <v>80</v>
      </c>
      <c r="AI102" s="24" t="s">
        <v>80</v>
      </c>
      <c r="AJ102" s="25" t="s">
        <v>80</v>
      </c>
      <c r="AK102" s="3"/>
      <c r="AL102" s="200"/>
    </row>
    <row r="103" spans="2:46" ht="22.5" customHeight="1" x14ac:dyDescent="0.4">
      <c r="B103" s="714"/>
      <c r="C103" s="196"/>
      <c r="D103" s="3"/>
      <c r="E103" s="3"/>
      <c r="F103" s="696"/>
      <c r="G103" s="264"/>
      <c r="H103" s="21">
        <v>11</v>
      </c>
      <c r="I103" s="220"/>
      <c r="J103" s="218"/>
      <c r="K103" s="218"/>
      <c r="L103" s="218"/>
      <c r="M103" s="218" t="s">
        <v>35</v>
      </c>
      <c r="N103" s="218" t="s">
        <v>35</v>
      </c>
      <c r="O103" s="218" t="s">
        <v>35</v>
      </c>
      <c r="P103" s="218" t="s">
        <v>35</v>
      </c>
      <c r="Q103" s="218" t="s">
        <v>35</v>
      </c>
      <c r="R103" s="218" t="s">
        <v>35</v>
      </c>
      <c r="S103" s="218" t="s">
        <v>35</v>
      </c>
      <c r="T103" s="219" t="s">
        <v>36</v>
      </c>
      <c r="U103" s="198"/>
      <c r="V103" s="696"/>
      <c r="W103" s="264"/>
      <c r="X103" s="21">
        <v>11</v>
      </c>
      <c r="Y103" s="26"/>
      <c r="Z103" s="24"/>
      <c r="AA103" s="24"/>
      <c r="AB103" s="24"/>
      <c r="AC103" s="24" t="s">
        <v>80</v>
      </c>
      <c r="AD103" s="24" t="s">
        <v>80</v>
      </c>
      <c r="AE103" s="24" t="s">
        <v>80</v>
      </c>
      <c r="AF103" s="24" t="s">
        <v>80</v>
      </c>
      <c r="AG103" s="24" t="s">
        <v>80</v>
      </c>
      <c r="AH103" s="24" t="s">
        <v>80</v>
      </c>
      <c r="AI103" s="24" t="s">
        <v>80</v>
      </c>
      <c r="AJ103" s="25" t="s">
        <v>80</v>
      </c>
      <c r="AK103" s="3"/>
      <c r="AL103" s="200"/>
    </row>
    <row r="104" spans="2:46" ht="22.5" customHeight="1" thickBot="1" x14ac:dyDescent="0.45">
      <c r="B104" s="714"/>
      <c r="C104" s="196"/>
      <c r="D104" s="3"/>
      <c r="E104" s="3"/>
      <c r="F104" s="696"/>
      <c r="G104" s="266"/>
      <c r="H104" s="15">
        <v>12</v>
      </c>
      <c r="I104" s="221"/>
      <c r="J104" s="222"/>
      <c r="K104" s="222"/>
      <c r="L104" s="222"/>
      <c r="M104" s="222" t="s">
        <v>35</v>
      </c>
      <c r="N104" s="222" t="s">
        <v>35</v>
      </c>
      <c r="O104" s="222" t="s">
        <v>35</v>
      </c>
      <c r="P104" s="222" t="s">
        <v>35</v>
      </c>
      <c r="Q104" s="222" t="s">
        <v>35</v>
      </c>
      <c r="R104" s="222" t="s">
        <v>35</v>
      </c>
      <c r="S104" s="222" t="s">
        <v>35</v>
      </c>
      <c r="T104" s="229" t="s">
        <v>35</v>
      </c>
      <c r="U104" s="198"/>
      <c r="V104" s="696"/>
      <c r="W104" s="266"/>
      <c r="X104" s="15">
        <v>12</v>
      </c>
      <c r="Y104" s="27"/>
      <c r="Z104" s="28"/>
      <c r="AA104" s="28"/>
      <c r="AB104" s="28"/>
      <c r="AC104" s="28" t="s">
        <v>80</v>
      </c>
      <c r="AD104" s="28" t="s">
        <v>80</v>
      </c>
      <c r="AE104" s="28" t="s">
        <v>80</v>
      </c>
      <c r="AF104" s="28" t="s">
        <v>80</v>
      </c>
      <c r="AG104" s="28" t="s">
        <v>80</v>
      </c>
      <c r="AH104" s="28" t="s">
        <v>80</v>
      </c>
      <c r="AI104" s="28" t="s">
        <v>80</v>
      </c>
      <c r="AJ104" s="35" t="s">
        <v>80</v>
      </c>
      <c r="AK104" s="3"/>
      <c r="AL104" s="200"/>
    </row>
    <row r="105" spans="2:46" ht="22.5" customHeight="1" x14ac:dyDescent="0.4">
      <c r="B105" s="714"/>
      <c r="C105" s="196"/>
      <c r="D105" s="3"/>
      <c r="E105" s="3"/>
      <c r="F105" s="696"/>
      <c r="G105" s="267" t="s">
        <v>37</v>
      </c>
      <c r="H105" s="16">
        <v>1</v>
      </c>
      <c r="I105" s="225"/>
      <c r="J105" s="214"/>
      <c r="K105" s="214"/>
      <c r="L105" s="214"/>
      <c r="M105" s="214" t="s">
        <v>35</v>
      </c>
      <c r="N105" s="214" t="s">
        <v>35</v>
      </c>
      <c r="O105" s="214" t="s">
        <v>35</v>
      </c>
      <c r="P105" s="214" t="s">
        <v>35</v>
      </c>
      <c r="Q105" s="214" t="s">
        <v>35</v>
      </c>
      <c r="R105" s="214" t="s">
        <v>35</v>
      </c>
      <c r="S105" s="214" t="s">
        <v>35</v>
      </c>
      <c r="T105" s="215" t="s">
        <v>35</v>
      </c>
      <c r="U105" s="198"/>
      <c r="V105" s="696"/>
      <c r="W105" s="267" t="s">
        <v>37</v>
      </c>
      <c r="X105" s="16">
        <v>1</v>
      </c>
      <c r="Y105" s="31"/>
      <c r="Z105" s="18"/>
      <c r="AA105" s="18"/>
      <c r="AB105" s="18"/>
      <c r="AC105" s="18" t="s">
        <v>80</v>
      </c>
      <c r="AD105" s="18" t="s">
        <v>80</v>
      </c>
      <c r="AE105" s="18" t="s">
        <v>80</v>
      </c>
      <c r="AF105" s="18" t="s">
        <v>80</v>
      </c>
      <c r="AG105" s="18" t="s">
        <v>80</v>
      </c>
      <c r="AH105" s="18" t="s">
        <v>80</v>
      </c>
      <c r="AI105" s="18" t="s">
        <v>80</v>
      </c>
      <c r="AJ105" s="19" t="s">
        <v>80</v>
      </c>
      <c r="AK105" s="3"/>
      <c r="AL105" s="200"/>
    </row>
    <row r="106" spans="2:46" ht="22.5" customHeight="1" x14ac:dyDescent="0.4">
      <c r="B106" s="714"/>
      <c r="C106" s="196"/>
      <c r="D106" s="3"/>
      <c r="E106" s="3"/>
      <c r="F106" s="696"/>
      <c r="G106" s="264" t="str">
        <f>IF(G98="-","-",G98+1)</f>
        <v>-</v>
      </c>
      <c r="H106" s="21">
        <v>2</v>
      </c>
      <c r="I106" s="220"/>
      <c r="J106" s="218"/>
      <c r="K106" s="218"/>
      <c r="L106" s="218"/>
      <c r="M106" s="218" t="s">
        <v>35</v>
      </c>
      <c r="N106" s="218" t="s">
        <v>35</v>
      </c>
      <c r="O106" s="218" t="s">
        <v>35</v>
      </c>
      <c r="P106" s="218" t="s">
        <v>35</v>
      </c>
      <c r="Q106" s="218" t="s">
        <v>35</v>
      </c>
      <c r="R106" s="218" t="s">
        <v>35</v>
      </c>
      <c r="S106" s="218" t="s">
        <v>35</v>
      </c>
      <c r="T106" s="219" t="s">
        <v>35</v>
      </c>
      <c r="U106" s="198"/>
      <c r="V106" s="696"/>
      <c r="W106" s="264">
        <f>IF(W98="-","-",W98+1)</f>
        <v>5</v>
      </c>
      <c r="X106" s="21">
        <v>2</v>
      </c>
      <c r="Y106" s="26"/>
      <c r="Z106" s="24"/>
      <c r="AA106" s="24"/>
      <c r="AB106" s="24"/>
      <c r="AC106" s="24" t="s">
        <v>80</v>
      </c>
      <c r="AD106" s="24" t="s">
        <v>80</v>
      </c>
      <c r="AE106" s="24" t="s">
        <v>80</v>
      </c>
      <c r="AF106" s="24" t="s">
        <v>80</v>
      </c>
      <c r="AG106" s="24" t="s">
        <v>80</v>
      </c>
      <c r="AH106" s="24" t="s">
        <v>80</v>
      </c>
      <c r="AI106" s="24" t="s">
        <v>80</v>
      </c>
      <c r="AJ106" s="25" t="s">
        <v>80</v>
      </c>
      <c r="AK106" s="3"/>
      <c r="AL106" s="200"/>
    </row>
    <row r="107" spans="2:46" ht="22.5" customHeight="1" thickBot="1" x14ac:dyDescent="0.45">
      <c r="B107" s="715"/>
      <c r="C107" s="202"/>
      <c r="D107" s="4"/>
      <c r="E107" s="4"/>
      <c r="F107" s="697"/>
      <c r="G107" s="266" t="s">
        <v>4</v>
      </c>
      <c r="H107" s="15">
        <v>3</v>
      </c>
      <c r="I107" s="221"/>
      <c r="J107" s="222"/>
      <c r="K107" s="222"/>
      <c r="L107" s="222"/>
      <c r="M107" s="222" t="s">
        <v>35</v>
      </c>
      <c r="N107" s="222" t="s">
        <v>35</v>
      </c>
      <c r="O107" s="222" t="s">
        <v>35</v>
      </c>
      <c r="P107" s="222" t="s">
        <v>35</v>
      </c>
      <c r="Q107" s="222" t="s">
        <v>35</v>
      </c>
      <c r="R107" s="222" t="s">
        <v>35</v>
      </c>
      <c r="S107" s="222" t="s">
        <v>35</v>
      </c>
      <c r="T107" s="229" t="s">
        <v>35</v>
      </c>
      <c r="U107" s="203"/>
      <c r="V107" s="697"/>
      <c r="W107" s="266" t="s">
        <v>4</v>
      </c>
      <c r="X107" s="15">
        <v>3</v>
      </c>
      <c r="Y107" s="27"/>
      <c r="Z107" s="28"/>
      <c r="AA107" s="28"/>
      <c r="AB107" s="28"/>
      <c r="AC107" s="28" t="s">
        <v>80</v>
      </c>
      <c r="AD107" s="28" t="s">
        <v>80</v>
      </c>
      <c r="AE107" s="28" t="s">
        <v>80</v>
      </c>
      <c r="AF107" s="28" t="s">
        <v>80</v>
      </c>
      <c r="AG107" s="28" t="s">
        <v>80</v>
      </c>
      <c r="AH107" s="28" t="s">
        <v>80</v>
      </c>
      <c r="AI107" s="28" t="s">
        <v>80</v>
      </c>
      <c r="AJ107" s="35" t="s">
        <v>80</v>
      </c>
      <c r="AK107" s="4"/>
      <c r="AL107" s="204"/>
    </row>
    <row r="108" spans="2:46" ht="22.5" customHeight="1" thickBot="1" x14ac:dyDescent="0.45">
      <c r="B108" s="274"/>
      <c r="C108" s="196"/>
      <c r="D108" s="4"/>
      <c r="E108" s="3"/>
      <c r="F108" s="254"/>
      <c r="G108" s="255"/>
      <c r="H108" s="201"/>
      <c r="I108" s="256"/>
      <c r="J108" s="256"/>
      <c r="K108" s="256"/>
      <c r="L108" s="256"/>
      <c r="M108" s="256"/>
      <c r="N108" s="256"/>
      <c r="O108" s="256"/>
      <c r="P108" s="256"/>
      <c r="Q108" s="256"/>
      <c r="R108" s="256"/>
      <c r="S108" s="256"/>
      <c r="T108" s="256"/>
      <c r="U108" s="198"/>
      <c r="V108" s="254"/>
      <c r="W108" s="255"/>
      <c r="X108" s="201"/>
      <c r="Y108" s="257"/>
      <c r="Z108" s="257"/>
      <c r="AA108" s="257"/>
      <c r="AB108" s="257"/>
      <c r="AC108" s="257"/>
      <c r="AD108" s="257"/>
      <c r="AE108" s="257"/>
      <c r="AF108" s="257"/>
      <c r="AG108" s="257"/>
      <c r="AH108" s="257"/>
      <c r="AI108" s="257"/>
      <c r="AJ108" s="257"/>
      <c r="AK108" s="3"/>
      <c r="AL108" s="200"/>
    </row>
    <row r="109" spans="2:46" ht="19.5" customHeight="1" thickBot="1" x14ac:dyDescent="0.45">
      <c r="B109" s="713" t="s">
        <v>165</v>
      </c>
      <c r="C109" s="193"/>
      <c r="D109" s="212" t="s">
        <v>160</v>
      </c>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194"/>
      <c r="AE109" s="194"/>
      <c r="AF109" s="194"/>
      <c r="AG109" s="194"/>
      <c r="AH109" s="194"/>
      <c r="AI109" s="194"/>
      <c r="AJ109" s="194"/>
      <c r="AK109" s="194"/>
      <c r="AL109" s="195"/>
    </row>
    <row r="110" spans="2:46" ht="45.75" customHeight="1" thickBot="1" x14ac:dyDescent="0.45">
      <c r="B110" s="714"/>
      <c r="C110" s="196"/>
      <c r="D110" s="211" t="s">
        <v>206</v>
      </c>
      <c r="E110" s="197"/>
      <c r="F110" s="701" t="s">
        <v>169</v>
      </c>
      <c r="G110" s="702"/>
      <c r="H110" s="702"/>
      <c r="I110" s="702"/>
      <c r="J110" s="702"/>
      <c r="K110" s="702"/>
      <c r="L110" s="716"/>
      <c r="M110" s="76" t="s">
        <v>37</v>
      </c>
      <c r="N110" s="75">
        <v>3</v>
      </c>
      <c r="O110" s="77" t="s">
        <v>4</v>
      </c>
      <c r="P110" s="75">
        <v>5</v>
      </c>
      <c r="Q110" s="78" t="s">
        <v>39</v>
      </c>
      <c r="R110" s="3"/>
      <c r="S110" s="3"/>
      <c r="T110" s="3"/>
      <c r="U110" s="198"/>
      <c r="V110" s="698" t="s">
        <v>113</v>
      </c>
      <c r="W110" s="699"/>
      <c r="X110" s="699"/>
      <c r="Y110" s="699"/>
      <c r="Z110" s="699"/>
      <c r="AA110" s="700"/>
      <c r="AB110" s="76" t="s">
        <v>37</v>
      </c>
      <c r="AC110" s="75"/>
      <c r="AD110" s="77" t="s">
        <v>4</v>
      </c>
      <c r="AE110" s="75"/>
      <c r="AF110" s="78" t="s">
        <v>39</v>
      </c>
      <c r="AG110" s="3"/>
      <c r="AH110" s="3"/>
      <c r="AI110" s="3"/>
      <c r="AJ110" s="198"/>
      <c r="AK110" s="198"/>
      <c r="AL110" s="199"/>
    </row>
    <row r="111" spans="2:46" ht="45.75" customHeight="1" thickBot="1" x14ac:dyDescent="0.45">
      <c r="B111" s="714"/>
      <c r="C111" s="196"/>
      <c r="D111" s="210" t="str">
        <f>IF(D110="","",INDEX('※削除不可（９記入例計算式データ）'!$B$3:$B$37,MATCH(D110,'※削除不可（９記入例計算式データ）'!$A$3:$A$37,1)))</f>
        <v>ホーム４</v>
      </c>
      <c r="E111" s="197"/>
      <c r="F111" s="701" t="s">
        <v>197</v>
      </c>
      <c r="G111" s="702"/>
      <c r="H111" s="702"/>
      <c r="I111" s="702"/>
      <c r="J111" s="702"/>
      <c r="K111" s="702"/>
      <c r="L111" s="703"/>
      <c r="M111" s="75">
        <v>2</v>
      </c>
      <c r="N111" s="273" t="s">
        <v>112</v>
      </c>
      <c r="O111" s="710" t="str">
        <f>IF(M111="","-",IF(M111=D114,"〇","増加"))</f>
        <v>増加</v>
      </c>
      <c r="P111" s="711"/>
      <c r="Q111" s="712"/>
      <c r="R111" s="3"/>
      <c r="S111" s="3"/>
      <c r="T111" s="3"/>
      <c r="U111" s="198"/>
      <c r="V111" s="698" t="s">
        <v>200</v>
      </c>
      <c r="W111" s="699"/>
      <c r="X111" s="699"/>
      <c r="Y111" s="699"/>
      <c r="Z111" s="699"/>
      <c r="AA111" s="700"/>
      <c r="AB111" s="75"/>
      <c r="AC111" s="273" t="s">
        <v>112</v>
      </c>
      <c r="AD111" s="710" t="str">
        <f>IF(AB111="","-",IF(AB111=D114,"〇","×"))</f>
        <v>-</v>
      </c>
      <c r="AE111" s="711"/>
      <c r="AF111" s="712"/>
      <c r="AG111" s="3"/>
      <c r="AH111" s="3"/>
      <c r="AI111" s="3"/>
      <c r="AJ111" s="198"/>
      <c r="AK111" s="198"/>
      <c r="AL111" s="199"/>
    </row>
    <row r="112" spans="2:46" ht="22.5" customHeight="1" thickBot="1" x14ac:dyDescent="0.45">
      <c r="B112" s="714"/>
      <c r="C112" s="196"/>
      <c r="D112" s="3"/>
      <c r="E112" s="3"/>
      <c r="F112" s="81"/>
      <c r="G112" s="81"/>
      <c r="H112" s="3"/>
      <c r="I112" s="3"/>
      <c r="J112" s="3"/>
      <c r="K112" s="3"/>
      <c r="L112" s="3"/>
      <c r="M112" s="3"/>
      <c r="N112" s="3"/>
      <c r="O112" s="3"/>
      <c r="P112" s="3"/>
      <c r="Q112" s="3"/>
      <c r="R112" s="3"/>
      <c r="S112" s="3"/>
      <c r="T112" s="3"/>
      <c r="U112" s="3"/>
      <c r="V112" s="81"/>
      <c r="W112" s="81"/>
      <c r="X112" s="3"/>
      <c r="Y112" s="3"/>
      <c r="Z112" s="3"/>
      <c r="AA112" s="3"/>
      <c r="AB112" s="3"/>
      <c r="AC112" s="3"/>
      <c r="AD112" s="3"/>
      <c r="AE112" s="3"/>
      <c r="AF112" s="3"/>
      <c r="AG112" s="3"/>
      <c r="AH112" s="3"/>
      <c r="AI112" s="3"/>
      <c r="AJ112" s="3"/>
      <c r="AK112" s="3"/>
      <c r="AL112" s="200"/>
      <c r="AM112" s="3"/>
      <c r="AN112" s="3"/>
      <c r="AO112" s="3"/>
      <c r="AP112" s="3"/>
      <c r="AQ112" s="3"/>
      <c r="AR112" s="3"/>
      <c r="AS112" s="3"/>
      <c r="AT112" s="3"/>
    </row>
    <row r="113" spans="2:38" ht="45.75" customHeight="1" x14ac:dyDescent="0.4">
      <c r="B113" s="714"/>
      <c r="C113" s="196"/>
      <c r="D113" s="73" t="s">
        <v>105</v>
      </c>
      <c r="E113" s="3"/>
      <c r="F113" s="704"/>
      <c r="G113" s="705"/>
      <c r="H113" s="706"/>
      <c r="I113" s="71" t="s">
        <v>3</v>
      </c>
      <c r="J113" s="72">
        <f>IF($N110="","-",$N110)</f>
        <v>3</v>
      </c>
      <c r="K113" s="71" t="s">
        <v>4</v>
      </c>
      <c r="L113" s="692" t="s">
        <v>111</v>
      </c>
      <c r="M113" s="692"/>
      <c r="N113" s="692"/>
      <c r="O113" s="692"/>
      <c r="P113" s="692"/>
      <c r="Q113" s="692"/>
      <c r="R113" s="692"/>
      <c r="S113" s="692"/>
      <c r="T113" s="693"/>
      <c r="U113" s="198"/>
      <c r="V113" s="704"/>
      <c r="W113" s="705"/>
      <c r="X113" s="706"/>
      <c r="Y113" s="71" t="s">
        <v>3</v>
      </c>
      <c r="Z113" s="72" t="str">
        <f>IF($AC110="","-",$AC110)</f>
        <v>-</v>
      </c>
      <c r="AA113" s="71" t="s">
        <v>4</v>
      </c>
      <c r="AB113" s="692" t="s">
        <v>79</v>
      </c>
      <c r="AC113" s="692"/>
      <c r="AD113" s="692"/>
      <c r="AE113" s="692"/>
      <c r="AF113" s="692"/>
      <c r="AG113" s="692"/>
      <c r="AH113" s="692"/>
      <c r="AI113" s="692"/>
      <c r="AJ113" s="693"/>
      <c r="AK113" s="3"/>
      <c r="AL113" s="200"/>
    </row>
    <row r="114" spans="2:38" ht="29.25" customHeight="1" thickBot="1" x14ac:dyDescent="0.45">
      <c r="B114" s="714"/>
      <c r="C114" s="196"/>
      <c r="D114" s="192">
        <f>IF(D110="","",INDEX('※削除不可（９記入例計算式データ）'!$C$3:$C$37,MATCH(D110,'※削除不可（９記入例計算式データ）'!$A$3:$A$31,1)))</f>
        <v>5</v>
      </c>
      <c r="E114" s="3"/>
      <c r="F114" s="694"/>
      <c r="G114" s="695"/>
      <c r="H114" s="86" t="s">
        <v>38</v>
      </c>
      <c r="I114" s="82">
        <v>1</v>
      </c>
      <c r="J114" s="83">
        <v>2</v>
      </c>
      <c r="K114" s="84">
        <v>3</v>
      </c>
      <c r="L114" s="84">
        <v>4</v>
      </c>
      <c r="M114" s="84">
        <v>5</v>
      </c>
      <c r="N114" s="84">
        <v>6</v>
      </c>
      <c r="O114" s="84">
        <v>7</v>
      </c>
      <c r="P114" s="84">
        <v>8</v>
      </c>
      <c r="Q114" s="84">
        <v>9</v>
      </c>
      <c r="R114" s="84">
        <v>10</v>
      </c>
      <c r="S114" s="84">
        <v>11</v>
      </c>
      <c r="T114" s="85">
        <v>12</v>
      </c>
      <c r="U114" s="201"/>
      <c r="V114" s="694"/>
      <c r="W114" s="695"/>
      <c r="X114" s="86" t="s">
        <v>38</v>
      </c>
      <c r="Y114" s="82">
        <v>1</v>
      </c>
      <c r="Z114" s="83">
        <v>2</v>
      </c>
      <c r="AA114" s="84">
        <v>3</v>
      </c>
      <c r="AB114" s="84">
        <v>4</v>
      </c>
      <c r="AC114" s="84">
        <v>5</v>
      </c>
      <c r="AD114" s="84">
        <v>6</v>
      </c>
      <c r="AE114" s="84">
        <v>7</v>
      </c>
      <c r="AF114" s="84">
        <v>8</v>
      </c>
      <c r="AG114" s="84">
        <v>9</v>
      </c>
      <c r="AH114" s="84">
        <v>10</v>
      </c>
      <c r="AI114" s="84">
        <v>11</v>
      </c>
      <c r="AJ114" s="85">
        <v>12</v>
      </c>
      <c r="AK114" s="3"/>
      <c r="AL114" s="200"/>
    </row>
    <row r="115" spans="2:38" ht="26.25" customHeight="1" x14ac:dyDescent="0.4">
      <c r="B115" s="714"/>
      <c r="C115" s="196"/>
      <c r="D115" s="3"/>
      <c r="E115" s="3"/>
      <c r="F115" s="696" t="s">
        <v>115</v>
      </c>
      <c r="G115" s="262"/>
      <c r="H115" s="16">
        <v>1</v>
      </c>
      <c r="I115" s="213" t="s">
        <v>61</v>
      </c>
      <c r="J115" s="214"/>
      <c r="K115" s="214"/>
      <c r="L115" s="214"/>
      <c r="M115" s="214"/>
      <c r="N115" s="214"/>
      <c r="O115" s="214"/>
      <c r="P115" s="214"/>
      <c r="Q115" s="214"/>
      <c r="R115" s="214"/>
      <c r="S115" s="214"/>
      <c r="T115" s="215"/>
      <c r="U115" s="198"/>
      <c r="V115" s="696" t="s">
        <v>115</v>
      </c>
      <c r="W115" s="262"/>
      <c r="X115" s="16">
        <v>1</v>
      </c>
      <c r="Y115" s="17" t="s">
        <v>60</v>
      </c>
      <c r="Z115" s="18"/>
      <c r="AA115" s="18"/>
      <c r="AB115" s="18"/>
      <c r="AC115" s="18"/>
      <c r="AD115" s="18"/>
      <c r="AE115" s="18"/>
      <c r="AF115" s="18"/>
      <c r="AG115" s="18"/>
      <c r="AH115" s="18"/>
      <c r="AI115" s="18"/>
      <c r="AJ115" s="19"/>
      <c r="AK115" s="3"/>
      <c r="AL115" s="175"/>
    </row>
    <row r="116" spans="2:38" ht="22.5" customHeight="1" x14ac:dyDescent="0.4">
      <c r="B116" s="714"/>
      <c r="C116" s="196"/>
      <c r="D116" s="3"/>
      <c r="E116" s="3"/>
      <c r="F116" s="696"/>
      <c r="G116" s="263"/>
      <c r="H116" s="21">
        <v>2</v>
      </c>
      <c r="I116" s="216" t="s">
        <v>61</v>
      </c>
      <c r="J116" s="216" t="s">
        <v>61</v>
      </c>
      <c r="K116" s="218"/>
      <c r="L116" s="218"/>
      <c r="M116" s="218"/>
      <c r="N116" s="218"/>
      <c r="O116" s="218"/>
      <c r="P116" s="218"/>
      <c r="Q116" s="218"/>
      <c r="R116" s="218"/>
      <c r="S116" s="218"/>
      <c r="T116" s="219"/>
      <c r="U116" s="198"/>
      <c r="V116" s="696"/>
      <c r="W116" s="263"/>
      <c r="X116" s="21">
        <v>2</v>
      </c>
      <c r="Y116" s="22" t="s">
        <v>110</v>
      </c>
      <c r="Z116" s="23" t="s">
        <v>110</v>
      </c>
      <c r="AA116" s="24"/>
      <c r="AB116" s="24"/>
      <c r="AC116" s="24"/>
      <c r="AD116" s="24"/>
      <c r="AE116" s="24"/>
      <c r="AF116" s="24"/>
      <c r="AG116" s="24"/>
      <c r="AH116" s="24"/>
      <c r="AI116" s="24"/>
      <c r="AJ116" s="25"/>
      <c r="AK116" s="3"/>
      <c r="AL116" s="200"/>
    </row>
    <row r="117" spans="2:38" ht="33" customHeight="1" x14ac:dyDescent="0.4">
      <c r="B117" s="714"/>
      <c r="C117" s="196"/>
      <c r="D117" s="3"/>
      <c r="E117" s="3"/>
      <c r="F117" s="696"/>
      <c r="G117" s="263"/>
      <c r="H117" s="21">
        <v>3</v>
      </c>
      <c r="I117" s="216" t="s">
        <v>61</v>
      </c>
      <c r="J117" s="216" t="s">
        <v>61</v>
      </c>
      <c r="K117" s="217" t="s">
        <v>168</v>
      </c>
      <c r="L117" s="218"/>
      <c r="M117" s="218"/>
      <c r="N117" s="218"/>
      <c r="O117" s="218"/>
      <c r="P117" s="218"/>
      <c r="Q117" s="218"/>
      <c r="R117" s="218"/>
      <c r="S117" s="218"/>
      <c r="T117" s="219"/>
      <c r="U117" s="198"/>
      <c r="V117" s="696"/>
      <c r="W117" s="263"/>
      <c r="X117" s="21">
        <v>3</v>
      </c>
      <c r="Y117" s="22" t="s">
        <v>110</v>
      </c>
      <c r="Z117" s="23" t="s">
        <v>110</v>
      </c>
      <c r="AA117" s="23" t="s">
        <v>110</v>
      </c>
      <c r="AB117" s="24"/>
      <c r="AC117" s="24"/>
      <c r="AD117" s="24"/>
      <c r="AE117" s="24"/>
      <c r="AF117" s="24"/>
      <c r="AG117" s="24"/>
      <c r="AH117" s="24"/>
      <c r="AI117" s="24"/>
      <c r="AJ117" s="25"/>
      <c r="AK117" s="3"/>
      <c r="AL117" s="200"/>
    </row>
    <row r="118" spans="2:38" ht="22.5" customHeight="1" x14ac:dyDescent="0.4">
      <c r="B118" s="714"/>
      <c r="C118" s="196"/>
      <c r="D118" s="3"/>
      <c r="E118" s="3"/>
      <c r="F118" s="696"/>
      <c r="G118" s="264"/>
      <c r="H118" s="21">
        <v>4</v>
      </c>
      <c r="I118" s="216" t="s">
        <v>61</v>
      </c>
      <c r="J118" s="216" t="s">
        <v>61</v>
      </c>
      <c r="K118" s="217" t="s">
        <v>168</v>
      </c>
      <c r="L118" s="217" t="s">
        <v>168</v>
      </c>
      <c r="M118" s="218"/>
      <c r="N118" s="218"/>
      <c r="O118" s="218"/>
      <c r="P118" s="218"/>
      <c r="Q118" s="218"/>
      <c r="R118" s="218"/>
      <c r="S118" s="218"/>
      <c r="T118" s="219"/>
      <c r="U118" s="198"/>
      <c r="V118" s="696"/>
      <c r="W118" s="264"/>
      <c r="X118" s="21">
        <v>4</v>
      </c>
      <c r="Y118" s="22" t="s">
        <v>80</v>
      </c>
      <c r="Z118" s="23" t="s">
        <v>110</v>
      </c>
      <c r="AA118" s="23" t="s">
        <v>110</v>
      </c>
      <c r="AB118" s="23" t="s">
        <v>110</v>
      </c>
      <c r="AC118" s="24"/>
      <c r="AD118" s="24"/>
      <c r="AE118" s="24"/>
      <c r="AF118" s="24"/>
      <c r="AG118" s="24"/>
      <c r="AH118" s="24"/>
      <c r="AI118" s="24"/>
      <c r="AJ118" s="25"/>
      <c r="AK118" s="3"/>
      <c r="AL118" s="200"/>
    </row>
    <row r="119" spans="2:38" ht="22.5" customHeight="1" x14ac:dyDescent="0.4">
      <c r="B119" s="714"/>
      <c r="C119" s="196"/>
      <c r="D119" s="3"/>
      <c r="E119" s="3"/>
      <c r="F119" s="696"/>
      <c r="G119" s="264"/>
      <c r="H119" s="21">
        <v>5</v>
      </c>
      <c r="I119" s="216" t="s">
        <v>61</v>
      </c>
      <c r="J119" s="216" t="s">
        <v>61</v>
      </c>
      <c r="K119" s="217" t="s">
        <v>168</v>
      </c>
      <c r="L119" s="217" t="s">
        <v>168</v>
      </c>
      <c r="M119" s="217" t="s">
        <v>168</v>
      </c>
      <c r="N119" s="218"/>
      <c r="O119" s="218"/>
      <c r="P119" s="218"/>
      <c r="Q119" s="218"/>
      <c r="R119" s="218"/>
      <c r="S119" s="218"/>
      <c r="T119" s="219"/>
      <c r="U119" s="198"/>
      <c r="V119" s="696"/>
      <c r="W119" s="264"/>
      <c r="X119" s="21">
        <v>5</v>
      </c>
      <c r="Y119" s="22" t="s">
        <v>80</v>
      </c>
      <c r="Z119" s="23" t="s">
        <v>80</v>
      </c>
      <c r="AA119" s="23" t="s">
        <v>110</v>
      </c>
      <c r="AB119" s="23" t="s">
        <v>110</v>
      </c>
      <c r="AC119" s="23" t="s">
        <v>110</v>
      </c>
      <c r="AD119" s="24"/>
      <c r="AF119" s="24"/>
      <c r="AG119" s="24"/>
      <c r="AH119" s="24"/>
      <c r="AI119" s="24"/>
      <c r="AJ119" s="25"/>
      <c r="AK119" s="3"/>
      <c r="AL119" s="200"/>
    </row>
    <row r="120" spans="2:38" ht="22.5" customHeight="1" x14ac:dyDescent="0.4">
      <c r="B120" s="714"/>
      <c r="C120" s="196"/>
      <c r="D120" s="3"/>
      <c r="E120" s="3"/>
      <c r="F120" s="696"/>
      <c r="G120" s="264" t="s">
        <v>37</v>
      </c>
      <c r="H120" s="21">
        <v>6</v>
      </c>
      <c r="I120" s="216" t="s">
        <v>61</v>
      </c>
      <c r="J120" s="216" t="s">
        <v>61</v>
      </c>
      <c r="K120" s="217" t="s">
        <v>168</v>
      </c>
      <c r="L120" s="217" t="s">
        <v>168</v>
      </c>
      <c r="M120" s="217" t="s">
        <v>168</v>
      </c>
      <c r="N120" s="217" t="s">
        <v>168</v>
      </c>
      <c r="O120" s="218"/>
      <c r="P120" s="218"/>
      <c r="Q120" s="218"/>
      <c r="R120" s="218"/>
      <c r="S120" s="218"/>
      <c r="T120" s="219"/>
      <c r="U120" s="198"/>
      <c r="V120" s="696"/>
      <c r="W120" s="264" t="s">
        <v>37</v>
      </c>
      <c r="X120" s="21">
        <v>6</v>
      </c>
      <c r="Y120" s="22" t="s">
        <v>80</v>
      </c>
      <c r="Z120" s="23" t="s">
        <v>80</v>
      </c>
      <c r="AA120" s="23" t="s">
        <v>80</v>
      </c>
      <c r="AB120" s="23" t="s">
        <v>110</v>
      </c>
      <c r="AC120" s="23" t="s">
        <v>110</v>
      </c>
      <c r="AD120" s="23" t="s">
        <v>110</v>
      </c>
      <c r="AE120" s="24"/>
      <c r="AF120" s="24"/>
      <c r="AG120" s="24"/>
      <c r="AH120" s="24"/>
      <c r="AI120" s="24"/>
      <c r="AJ120" s="25"/>
      <c r="AK120" s="3"/>
      <c r="AL120" s="200"/>
    </row>
    <row r="121" spans="2:38" ht="22.5" customHeight="1" x14ac:dyDescent="0.4">
      <c r="B121" s="714"/>
      <c r="C121" s="196"/>
      <c r="D121" s="3"/>
      <c r="E121" s="3"/>
      <c r="F121" s="696"/>
      <c r="G121" s="265">
        <f>J113</f>
        <v>3</v>
      </c>
      <c r="H121" s="21">
        <v>7</v>
      </c>
      <c r="I121" s="220" t="s">
        <v>36</v>
      </c>
      <c r="J121" s="216" t="s">
        <v>61</v>
      </c>
      <c r="K121" s="217" t="s">
        <v>168</v>
      </c>
      <c r="L121" s="217" t="s">
        <v>168</v>
      </c>
      <c r="M121" s="217" t="s">
        <v>168</v>
      </c>
      <c r="N121" s="217" t="s">
        <v>168</v>
      </c>
      <c r="O121" s="217" t="s">
        <v>168</v>
      </c>
      <c r="P121" s="218"/>
      <c r="Q121" s="218"/>
      <c r="R121" s="218"/>
      <c r="S121" s="218"/>
      <c r="T121" s="219"/>
      <c r="U121" s="198"/>
      <c r="V121" s="696"/>
      <c r="W121" s="265" t="str">
        <f>Z113</f>
        <v>-</v>
      </c>
      <c r="X121" s="21">
        <v>7</v>
      </c>
      <c r="Y121" s="22" t="s">
        <v>80</v>
      </c>
      <c r="Z121" s="23" t="s">
        <v>80</v>
      </c>
      <c r="AA121" s="23" t="s">
        <v>80</v>
      </c>
      <c r="AB121" s="23" t="s">
        <v>80</v>
      </c>
      <c r="AC121" s="23" t="s">
        <v>110</v>
      </c>
      <c r="AD121" s="23" t="s">
        <v>110</v>
      </c>
      <c r="AE121" s="23" t="s">
        <v>110</v>
      </c>
      <c r="AF121" s="24"/>
      <c r="AG121" s="24"/>
      <c r="AH121" s="24"/>
      <c r="AI121" s="24"/>
      <c r="AJ121" s="25"/>
      <c r="AK121" s="3"/>
      <c r="AL121" s="200"/>
    </row>
    <row r="122" spans="2:38" ht="22.5" customHeight="1" x14ac:dyDescent="0.4">
      <c r="B122" s="714"/>
      <c r="C122" s="196"/>
      <c r="D122" s="3"/>
      <c r="E122" s="3"/>
      <c r="F122" s="696"/>
      <c r="G122" s="264" t="s">
        <v>4</v>
      </c>
      <c r="H122" s="21">
        <v>8</v>
      </c>
      <c r="I122" s="220" t="s">
        <v>36</v>
      </c>
      <c r="J122" s="218" t="s">
        <v>36</v>
      </c>
      <c r="K122" s="217" t="s">
        <v>168</v>
      </c>
      <c r="L122" s="217" t="s">
        <v>168</v>
      </c>
      <c r="M122" s="217" t="s">
        <v>168</v>
      </c>
      <c r="N122" s="217" t="s">
        <v>168</v>
      </c>
      <c r="O122" s="217" t="s">
        <v>168</v>
      </c>
      <c r="P122" s="217" t="s">
        <v>168</v>
      </c>
      <c r="Q122" s="218"/>
      <c r="R122" s="218"/>
      <c r="S122" s="218"/>
      <c r="T122" s="219"/>
      <c r="U122" s="198"/>
      <c r="V122" s="696"/>
      <c r="W122" s="264" t="s">
        <v>4</v>
      </c>
      <c r="X122" s="21">
        <v>8</v>
      </c>
      <c r="Y122" s="22" t="s">
        <v>80</v>
      </c>
      <c r="Z122" s="24" t="s">
        <v>80</v>
      </c>
      <c r="AA122" s="23" t="s">
        <v>80</v>
      </c>
      <c r="AB122" s="23" t="s">
        <v>80</v>
      </c>
      <c r="AC122" s="23" t="s">
        <v>80</v>
      </c>
      <c r="AD122" s="23" t="s">
        <v>110</v>
      </c>
      <c r="AE122" s="23" t="s">
        <v>110</v>
      </c>
      <c r="AF122" s="23" t="s">
        <v>110</v>
      </c>
      <c r="AG122" s="24"/>
      <c r="AH122" s="24"/>
      <c r="AI122" s="24"/>
      <c r="AJ122" s="25"/>
      <c r="AK122" s="3"/>
      <c r="AL122" s="200"/>
    </row>
    <row r="123" spans="2:38" ht="22.5" customHeight="1" x14ac:dyDescent="0.4">
      <c r="B123" s="714"/>
      <c r="C123" s="196"/>
      <c r="D123" s="3"/>
      <c r="E123" s="3"/>
      <c r="F123" s="696"/>
      <c r="G123" s="264"/>
      <c r="H123" s="21">
        <v>9</v>
      </c>
      <c r="I123" s="220" t="s">
        <v>36</v>
      </c>
      <c r="J123" s="218" t="s">
        <v>36</v>
      </c>
      <c r="K123" s="218" t="s">
        <v>36</v>
      </c>
      <c r="L123" s="217" t="s">
        <v>168</v>
      </c>
      <c r="M123" s="217" t="s">
        <v>168</v>
      </c>
      <c r="N123" s="217" t="s">
        <v>168</v>
      </c>
      <c r="O123" s="217" t="s">
        <v>168</v>
      </c>
      <c r="P123" s="217" t="s">
        <v>168</v>
      </c>
      <c r="Q123" s="217" t="s">
        <v>168</v>
      </c>
      <c r="R123" s="218"/>
      <c r="S123" s="218"/>
      <c r="T123" s="219"/>
      <c r="U123" s="198"/>
      <c r="V123" s="696"/>
      <c r="W123" s="264"/>
      <c r="X123" s="21">
        <v>9</v>
      </c>
      <c r="Y123" s="22" t="s">
        <v>80</v>
      </c>
      <c r="Z123" s="24" t="s">
        <v>80</v>
      </c>
      <c r="AA123" s="24" t="s">
        <v>80</v>
      </c>
      <c r="AB123" s="23" t="s">
        <v>80</v>
      </c>
      <c r="AC123" s="23" t="s">
        <v>80</v>
      </c>
      <c r="AD123" s="23" t="s">
        <v>80</v>
      </c>
      <c r="AE123" s="23" t="s">
        <v>110</v>
      </c>
      <c r="AF123" s="23" t="s">
        <v>110</v>
      </c>
      <c r="AG123" s="23" t="s">
        <v>110</v>
      </c>
      <c r="AH123" s="24"/>
      <c r="AI123" s="24"/>
      <c r="AJ123" s="25"/>
      <c r="AK123" s="3"/>
      <c r="AL123" s="200"/>
    </row>
    <row r="124" spans="2:38" ht="22.5" customHeight="1" x14ac:dyDescent="0.4">
      <c r="B124" s="714"/>
      <c r="C124" s="196"/>
      <c r="D124" s="3"/>
      <c r="E124" s="3"/>
      <c r="F124" s="696"/>
      <c r="G124" s="264"/>
      <c r="H124" s="21">
        <v>10</v>
      </c>
      <c r="I124" s="220" t="s">
        <v>36</v>
      </c>
      <c r="J124" s="218" t="s">
        <v>36</v>
      </c>
      <c r="K124" s="218" t="s">
        <v>36</v>
      </c>
      <c r="L124" s="218" t="s">
        <v>36</v>
      </c>
      <c r="M124" s="217" t="s">
        <v>168</v>
      </c>
      <c r="N124" s="217" t="s">
        <v>168</v>
      </c>
      <c r="O124" s="217" t="s">
        <v>168</v>
      </c>
      <c r="P124" s="217" t="s">
        <v>168</v>
      </c>
      <c r="Q124" s="217" t="s">
        <v>168</v>
      </c>
      <c r="R124" s="217" t="s">
        <v>168</v>
      </c>
      <c r="S124" s="218"/>
      <c r="T124" s="219"/>
      <c r="U124" s="198"/>
      <c r="V124" s="696"/>
      <c r="W124" s="264"/>
      <c r="X124" s="21">
        <v>10</v>
      </c>
      <c r="Y124" s="22" t="s">
        <v>80</v>
      </c>
      <c r="Z124" s="24" t="s">
        <v>80</v>
      </c>
      <c r="AA124" s="24" t="s">
        <v>80</v>
      </c>
      <c r="AB124" s="24" t="s">
        <v>80</v>
      </c>
      <c r="AC124" s="23" t="s">
        <v>80</v>
      </c>
      <c r="AD124" s="23" t="s">
        <v>80</v>
      </c>
      <c r="AE124" s="23" t="s">
        <v>80</v>
      </c>
      <c r="AF124" s="23" t="s">
        <v>110</v>
      </c>
      <c r="AG124" s="23" t="s">
        <v>110</v>
      </c>
      <c r="AH124" s="23" t="s">
        <v>110</v>
      </c>
      <c r="AI124" s="24"/>
      <c r="AJ124" s="25"/>
      <c r="AK124" s="3"/>
      <c r="AL124" s="200"/>
    </row>
    <row r="125" spans="2:38" ht="22.5" customHeight="1" x14ac:dyDescent="0.4">
      <c r="B125" s="714"/>
      <c r="C125" s="196"/>
      <c r="D125" s="3"/>
      <c r="E125" s="3"/>
      <c r="F125" s="696"/>
      <c r="G125" s="264"/>
      <c r="H125" s="21">
        <v>11</v>
      </c>
      <c r="I125" s="220" t="s">
        <v>36</v>
      </c>
      <c r="J125" s="218" t="s">
        <v>36</v>
      </c>
      <c r="K125" s="218" t="s">
        <v>36</v>
      </c>
      <c r="L125" s="218" t="s">
        <v>36</v>
      </c>
      <c r="M125" s="218" t="s">
        <v>36</v>
      </c>
      <c r="N125" s="217" t="s">
        <v>168</v>
      </c>
      <c r="O125" s="217" t="s">
        <v>168</v>
      </c>
      <c r="P125" s="217" t="s">
        <v>168</v>
      </c>
      <c r="Q125" s="217" t="s">
        <v>168</v>
      </c>
      <c r="R125" s="217" t="s">
        <v>168</v>
      </c>
      <c r="S125" s="217" t="s">
        <v>233</v>
      </c>
      <c r="T125" s="219"/>
      <c r="U125" s="198"/>
      <c r="V125" s="696"/>
      <c r="W125" s="264"/>
      <c r="X125" s="21">
        <v>11</v>
      </c>
      <c r="Y125" s="22" t="s">
        <v>80</v>
      </c>
      <c r="Z125" s="24" t="s">
        <v>80</v>
      </c>
      <c r="AA125" s="24" t="s">
        <v>80</v>
      </c>
      <c r="AB125" s="24" t="s">
        <v>80</v>
      </c>
      <c r="AC125" s="24" t="s">
        <v>80</v>
      </c>
      <c r="AD125" s="24" t="s">
        <v>80</v>
      </c>
      <c r="AE125" s="24" t="s">
        <v>80</v>
      </c>
      <c r="AF125" s="24" t="s">
        <v>80</v>
      </c>
      <c r="AG125" s="23" t="s">
        <v>110</v>
      </c>
      <c r="AH125" s="23" t="s">
        <v>110</v>
      </c>
      <c r="AI125" s="23" t="s">
        <v>110</v>
      </c>
      <c r="AJ125" s="25"/>
      <c r="AK125" s="3"/>
      <c r="AL125" s="200"/>
    </row>
    <row r="126" spans="2:38" ht="22.5" customHeight="1" thickBot="1" x14ac:dyDescent="0.45">
      <c r="B126" s="714"/>
      <c r="C126" s="196"/>
      <c r="D126" s="3"/>
      <c r="E126" s="3"/>
      <c r="F126" s="696"/>
      <c r="G126" s="266"/>
      <c r="H126" s="15">
        <v>12</v>
      </c>
      <c r="I126" s="221" t="s">
        <v>36</v>
      </c>
      <c r="J126" s="222" t="s">
        <v>36</v>
      </c>
      <c r="K126" s="222" t="s">
        <v>36</v>
      </c>
      <c r="L126" s="222" t="s">
        <v>36</v>
      </c>
      <c r="M126" s="222" t="s">
        <v>36</v>
      </c>
      <c r="N126" s="222" t="s">
        <v>36</v>
      </c>
      <c r="O126" s="223" t="s">
        <v>168</v>
      </c>
      <c r="P126" s="223" t="s">
        <v>168</v>
      </c>
      <c r="Q126" s="223" t="s">
        <v>168</v>
      </c>
      <c r="R126" s="223" t="s">
        <v>168</v>
      </c>
      <c r="S126" s="223" t="s">
        <v>233</v>
      </c>
      <c r="T126" s="224" t="s">
        <v>233</v>
      </c>
      <c r="U126" s="198"/>
      <c r="V126" s="696"/>
      <c r="W126" s="266"/>
      <c r="X126" s="15">
        <v>12</v>
      </c>
      <c r="Y126" s="22" t="s">
        <v>80</v>
      </c>
      <c r="Z126" s="28" t="s">
        <v>80</v>
      </c>
      <c r="AA126" s="28" t="s">
        <v>80</v>
      </c>
      <c r="AB126" s="28" t="s">
        <v>80</v>
      </c>
      <c r="AC126" s="28" t="s">
        <v>80</v>
      </c>
      <c r="AD126" s="28" t="s">
        <v>80</v>
      </c>
      <c r="AE126" s="29" t="s">
        <v>80</v>
      </c>
      <c r="AF126" s="29" t="s">
        <v>80</v>
      </c>
      <c r="AG126" s="29" t="s">
        <v>80</v>
      </c>
      <c r="AH126" s="29" t="s">
        <v>110</v>
      </c>
      <c r="AI126" s="29" t="s">
        <v>110</v>
      </c>
      <c r="AJ126" s="30" t="s">
        <v>110</v>
      </c>
      <c r="AK126" s="3"/>
      <c r="AL126" s="200"/>
    </row>
    <row r="127" spans="2:38" ht="22.5" customHeight="1" x14ac:dyDescent="0.4">
      <c r="B127" s="714"/>
      <c r="C127" s="196"/>
      <c r="D127" s="3"/>
      <c r="E127" s="3"/>
      <c r="F127" s="696"/>
      <c r="G127" s="267"/>
      <c r="H127" s="70">
        <v>1</v>
      </c>
      <c r="I127" s="225" t="s">
        <v>35</v>
      </c>
      <c r="J127" s="214" t="s">
        <v>36</v>
      </c>
      <c r="K127" s="214" t="s">
        <v>36</v>
      </c>
      <c r="L127" s="214" t="s">
        <v>36</v>
      </c>
      <c r="M127" s="214" t="s">
        <v>36</v>
      </c>
      <c r="N127" s="214" t="s">
        <v>36</v>
      </c>
      <c r="O127" s="214" t="s">
        <v>36</v>
      </c>
      <c r="P127" s="226" t="s">
        <v>168</v>
      </c>
      <c r="Q127" s="226" t="s">
        <v>168</v>
      </c>
      <c r="R127" s="226" t="s">
        <v>168</v>
      </c>
      <c r="S127" s="226" t="s">
        <v>233</v>
      </c>
      <c r="T127" s="227" t="s">
        <v>233</v>
      </c>
      <c r="U127" s="198"/>
      <c r="V127" s="696"/>
      <c r="W127" s="267"/>
      <c r="X127" s="16">
        <v>1</v>
      </c>
      <c r="Y127" s="65" t="s">
        <v>80</v>
      </c>
      <c r="Z127" s="18" t="s">
        <v>80</v>
      </c>
      <c r="AA127" s="18" t="s">
        <v>80</v>
      </c>
      <c r="AB127" s="18" t="s">
        <v>80</v>
      </c>
      <c r="AC127" s="18" t="s">
        <v>80</v>
      </c>
      <c r="AD127" s="18" t="s">
        <v>80</v>
      </c>
      <c r="AE127" s="18" t="s">
        <v>80</v>
      </c>
      <c r="AF127" s="32" t="s">
        <v>80</v>
      </c>
      <c r="AG127" s="32" t="s">
        <v>80</v>
      </c>
      <c r="AH127" s="32" t="s">
        <v>80</v>
      </c>
      <c r="AI127" s="32" t="s">
        <v>110</v>
      </c>
      <c r="AJ127" s="33" t="s">
        <v>110</v>
      </c>
      <c r="AK127" s="3"/>
      <c r="AL127" s="200"/>
    </row>
    <row r="128" spans="2:38" ht="22.5" customHeight="1" x14ac:dyDescent="0.4">
      <c r="B128" s="714"/>
      <c r="C128" s="196"/>
      <c r="D128" s="3"/>
      <c r="E128" s="3"/>
      <c r="F128" s="696"/>
      <c r="G128" s="263"/>
      <c r="H128" s="21">
        <v>2</v>
      </c>
      <c r="I128" s="220" t="s">
        <v>35</v>
      </c>
      <c r="J128" s="218" t="s">
        <v>35</v>
      </c>
      <c r="K128" s="218" t="s">
        <v>36</v>
      </c>
      <c r="L128" s="218" t="s">
        <v>36</v>
      </c>
      <c r="M128" s="218" t="s">
        <v>36</v>
      </c>
      <c r="N128" s="218" t="s">
        <v>36</v>
      </c>
      <c r="O128" s="218" t="s">
        <v>36</v>
      </c>
      <c r="P128" s="218" t="s">
        <v>36</v>
      </c>
      <c r="Q128" s="217" t="s">
        <v>168</v>
      </c>
      <c r="R128" s="217" t="s">
        <v>168</v>
      </c>
      <c r="S128" s="217" t="s">
        <v>233</v>
      </c>
      <c r="T128" s="228" t="s">
        <v>233</v>
      </c>
      <c r="U128" s="198"/>
      <c r="V128" s="696"/>
      <c r="W128" s="263"/>
      <c r="X128" s="21">
        <v>2</v>
      </c>
      <c r="Y128" s="67" t="s">
        <v>80</v>
      </c>
      <c r="Z128" s="24" t="s">
        <v>80</v>
      </c>
      <c r="AA128" s="24" t="s">
        <v>80</v>
      </c>
      <c r="AB128" s="24" t="s">
        <v>80</v>
      </c>
      <c r="AC128" s="24" t="s">
        <v>80</v>
      </c>
      <c r="AD128" s="24" t="s">
        <v>80</v>
      </c>
      <c r="AE128" s="24" t="s">
        <v>80</v>
      </c>
      <c r="AF128" s="24" t="s">
        <v>80</v>
      </c>
      <c r="AG128" s="24" t="s">
        <v>80</v>
      </c>
      <c r="AH128" s="23" t="s">
        <v>80</v>
      </c>
      <c r="AI128" s="23" t="s">
        <v>80</v>
      </c>
      <c r="AJ128" s="34" t="s">
        <v>110</v>
      </c>
      <c r="AK128" s="3"/>
      <c r="AL128" s="200"/>
    </row>
    <row r="129" spans="2:38" ht="22.5" customHeight="1" x14ac:dyDescent="0.4">
      <c r="B129" s="714"/>
      <c r="C129" s="196"/>
      <c r="D129" s="3"/>
      <c r="E129" s="3"/>
      <c r="F129" s="696"/>
      <c r="G129" s="263"/>
      <c r="H129" s="21">
        <v>3</v>
      </c>
      <c r="I129" s="220" t="s">
        <v>35</v>
      </c>
      <c r="J129" s="218" t="s">
        <v>35</v>
      </c>
      <c r="K129" s="218" t="s">
        <v>35</v>
      </c>
      <c r="L129" s="218" t="s">
        <v>36</v>
      </c>
      <c r="M129" s="218" t="s">
        <v>36</v>
      </c>
      <c r="N129" s="218" t="s">
        <v>36</v>
      </c>
      <c r="O129" s="218" t="s">
        <v>36</v>
      </c>
      <c r="P129" s="218" t="s">
        <v>36</v>
      </c>
      <c r="Q129" s="218" t="s">
        <v>36</v>
      </c>
      <c r="R129" s="217" t="s">
        <v>168</v>
      </c>
      <c r="S129" s="217" t="s">
        <v>233</v>
      </c>
      <c r="T129" s="228" t="s">
        <v>233</v>
      </c>
      <c r="U129" s="198"/>
      <c r="V129" s="696"/>
      <c r="W129" s="263"/>
      <c r="X129" s="21">
        <v>3</v>
      </c>
      <c r="Y129" s="66" t="s">
        <v>80</v>
      </c>
      <c r="Z129" s="24" t="s">
        <v>80</v>
      </c>
      <c r="AA129" s="24" t="s">
        <v>80</v>
      </c>
      <c r="AB129" s="24" t="s">
        <v>80</v>
      </c>
      <c r="AC129" s="24" t="s">
        <v>80</v>
      </c>
      <c r="AD129" s="24" t="s">
        <v>80</v>
      </c>
      <c r="AE129" s="24" t="s">
        <v>80</v>
      </c>
      <c r="AF129" s="24" t="s">
        <v>80</v>
      </c>
      <c r="AG129" s="24" t="s">
        <v>80</v>
      </c>
      <c r="AH129" s="23" t="s">
        <v>80</v>
      </c>
      <c r="AI129" s="23" t="s">
        <v>80</v>
      </c>
      <c r="AJ129" s="34" t="s">
        <v>80</v>
      </c>
      <c r="AK129" s="3"/>
      <c r="AL129" s="200"/>
    </row>
    <row r="130" spans="2:38" ht="22.5" customHeight="1" x14ac:dyDescent="0.4">
      <c r="B130" s="714"/>
      <c r="C130" s="196"/>
      <c r="D130" s="3"/>
      <c r="E130" s="3"/>
      <c r="F130" s="696"/>
      <c r="G130" s="264"/>
      <c r="H130" s="21">
        <v>4</v>
      </c>
      <c r="I130" s="220"/>
      <c r="J130" s="218"/>
      <c r="K130" s="218"/>
      <c r="L130" s="218"/>
      <c r="M130" s="277" t="s">
        <v>36</v>
      </c>
      <c r="N130" s="218" t="s">
        <v>36</v>
      </c>
      <c r="O130" s="218" t="s">
        <v>36</v>
      </c>
      <c r="P130" s="218" t="s">
        <v>36</v>
      </c>
      <c r="Q130" s="218" t="s">
        <v>36</v>
      </c>
      <c r="R130" s="218" t="s">
        <v>36</v>
      </c>
      <c r="S130" s="218" t="s">
        <v>233</v>
      </c>
      <c r="T130" s="228" t="s">
        <v>233</v>
      </c>
      <c r="U130" s="198"/>
      <c r="V130" s="696"/>
      <c r="W130" s="264"/>
      <c r="X130" s="21">
        <v>4</v>
      </c>
      <c r="Y130" s="26"/>
      <c r="Z130" s="24"/>
      <c r="AA130" s="24"/>
      <c r="AB130" s="24"/>
      <c r="AC130" s="24" t="s">
        <v>80</v>
      </c>
      <c r="AD130" s="24" t="s">
        <v>80</v>
      </c>
      <c r="AE130" s="24" t="s">
        <v>80</v>
      </c>
      <c r="AF130" s="24" t="s">
        <v>80</v>
      </c>
      <c r="AG130" s="24" t="s">
        <v>80</v>
      </c>
      <c r="AH130" s="24" t="s">
        <v>80</v>
      </c>
      <c r="AI130" s="24" t="s">
        <v>80</v>
      </c>
      <c r="AJ130" s="34" t="s">
        <v>80</v>
      </c>
      <c r="AK130" s="3"/>
      <c r="AL130" s="200"/>
    </row>
    <row r="131" spans="2:38" ht="22.5" customHeight="1" x14ac:dyDescent="0.4">
      <c r="B131" s="714"/>
      <c r="C131" s="196"/>
      <c r="D131" s="3"/>
      <c r="E131" s="3"/>
      <c r="F131" s="696"/>
      <c r="G131" s="264" t="s">
        <v>37</v>
      </c>
      <c r="H131" s="21">
        <v>5</v>
      </c>
      <c r="I131" s="220"/>
      <c r="J131" s="218"/>
      <c r="K131" s="218"/>
      <c r="L131" s="218"/>
      <c r="M131" s="218" t="s">
        <v>35</v>
      </c>
      <c r="N131" s="218" t="s">
        <v>36</v>
      </c>
      <c r="O131" s="218" t="s">
        <v>36</v>
      </c>
      <c r="P131" s="218" t="s">
        <v>36</v>
      </c>
      <c r="Q131" s="218" t="s">
        <v>36</v>
      </c>
      <c r="R131" s="218" t="s">
        <v>36</v>
      </c>
      <c r="S131" s="218" t="s">
        <v>36</v>
      </c>
      <c r="T131" s="219" t="s">
        <v>233</v>
      </c>
      <c r="U131" s="198"/>
      <c r="V131" s="696"/>
      <c r="W131" s="264" t="s">
        <v>37</v>
      </c>
      <c r="X131" s="21">
        <v>5</v>
      </c>
      <c r="Y131" s="26"/>
      <c r="Z131" s="24"/>
      <c r="AA131" s="24"/>
      <c r="AB131" s="24"/>
      <c r="AC131" s="24" t="s">
        <v>80</v>
      </c>
      <c r="AD131" s="24" t="s">
        <v>80</v>
      </c>
      <c r="AE131" s="24" t="s">
        <v>80</v>
      </c>
      <c r="AF131" s="24" t="s">
        <v>80</v>
      </c>
      <c r="AG131" s="24" t="s">
        <v>80</v>
      </c>
      <c r="AH131" s="24" t="s">
        <v>80</v>
      </c>
      <c r="AI131" s="24" t="s">
        <v>80</v>
      </c>
      <c r="AJ131" s="25" t="s">
        <v>80</v>
      </c>
      <c r="AK131" s="3"/>
      <c r="AL131" s="200"/>
    </row>
    <row r="132" spans="2:38" ht="22.5" customHeight="1" x14ac:dyDescent="0.4">
      <c r="B132" s="714"/>
      <c r="C132" s="196"/>
      <c r="D132" s="3"/>
      <c r="E132" s="3"/>
      <c r="F132" s="696"/>
      <c r="G132" s="264">
        <f>IF(G121="-","-",G121+1)</f>
        <v>4</v>
      </c>
      <c r="H132" s="21">
        <v>6</v>
      </c>
      <c r="I132" s="220"/>
      <c r="J132" s="218"/>
      <c r="K132" s="218"/>
      <c r="L132" s="218"/>
      <c r="M132" s="218" t="s">
        <v>35</v>
      </c>
      <c r="N132" s="218" t="s">
        <v>35</v>
      </c>
      <c r="O132" s="218" t="s">
        <v>36</v>
      </c>
      <c r="P132" s="218" t="s">
        <v>36</v>
      </c>
      <c r="Q132" s="218" t="s">
        <v>36</v>
      </c>
      <c r="R132" s="218" t="s">
        <v>36</v>
      </c>
      <c r="S132" s="218" t="s">
        <v>36</v>
      </c>
      <c r="T132" s="219" t="s">
        <v>36</v>
      </c>
      <c r="U132" s="198"/>
      <c r="V132" s="696"/>
      <c r="W132" s="264" t="str">
        <f>IF(W121="-","-",W121+1)</f>
        <v>-</v>
      </c>
      <c r="X132" s="21">
        <v>6</v>
      </c>
      <c r="Y132" s="26"/>
      <c r="Z132" s="24"/>
      <c r="AA132" s="24"/>
      <c r="AB132" s="24"/>
      <c r="AC132" s="24" t="s">
        <v>80</v>
      </c>
      <c r="AD132" s="24" t="s">
        <v>80</v>
      </c>
      <c r="AE132" s="24" t="s">
        <v>80</v>
      </c>
      <c r="AF132" s="24" t="s">
        <v>80</v>
      </c>
      <c r="AG132" s="24" t="s">
        <v>80</v>
      </c>
      <c r="AH132" s="24" t="s">
        <v>80</v>
      </c>
      <c r="AI132" s="24" t="s">
        <v>80</v>
      </c>
      <c r="AJ132" s="25" t="s">
        <v>80</v>
      </c>
      <c r="AK132" s="3"/>
      <c r="AL132" s="200"/>
    </row>
    <row r="133" spans="2:38" ht="22.5" customHeight="1" x14ac:dyDescent="0.4">
      <c r="B133" s="714"/>
      <c r="C133" s="196"/>
      <c r="D133" s="3"/>
      <c r="E133" s="3"/>
      <c r="F133" s="696"/>
      <c r="G133" s="264" t="s">
        <v>4</v>
      </c>
      <c r="H133" s="21">
        <v>7</v>
      </c>
      <c r="I133" s="220"/>
      <c r="J133" s="218"/>
      <c r="K133" s="218"/>
      <c r="L133" s="218"/>
      <c r="M133" s="218" t="s">
        <v>35</v>
      </c>
      <c r="N133" s="218" t="s">
        <v>35</v>
      </c>
      <c r="O133" s="218" t="s">
        <v>35</v>
      </c>
      <c r="P133" s="218" t="s">
        <v>36</v>
      </c>
      <c r="Q133" s="218" t="s">
        <v>36</v>
      </c>
      <c r="R133" s="218" t="s">
        <v>36</v>
      </c>
      <c r="S133" s="218" t="s">
        <v>36</v>
      </c>
      <c r="T133" s="219" t="s">
        <v>36</v>
      </c>
      <c r="U133" s="198"/>
      <c r="V133" s="696"/>
      <c r="W133" s="264" t="s">
        <v>4</v>
      </c>
      <c r="X133" s="21">
        <v>7</v>
      </c>
      <c r="Y133" s="26"/>
      <c r="Z133" s="24"/>
      <c r="AA133" s="24"/>
      <c r="AB133" s="24"/>
      <c r="AC133" s="24" t="s">
        <v>80</v>
      </c>
      <c r="AD133" s="24" t="s">
        <v>80</v>
      </c>
      <c r="AE133" s="24" t="s">
        <v>80</v>
      </c>
      <c r="AF133" s="24" t="s">
        <v>80</v>
      </c>
      <c r="AG133" s="24" t="s">
        <v>80</v>
      </c>
      <c r="AH133" s="24" t="s">
        <v>80</v>
      </c>
      <c r="AI133" s="24" t="s">
        <v>80</v>
      </c>
      <c r="AJ133" s="25" t="s">
        <v>80</v>
      </c>
      <c r="AK133" s="3"/>
      <c r="AL133" s="200"/>
    </row>
    <row r="134" spans="2:38" ht="22.5" customHeight="1" x14ac:dyDescent="0.4">
      <c r="B134" s="714"/>
      <c r="C134" s="196"/>
      <c r="D134" s="3"/>
      <c r="E134" s="3"/>
      <c r="F134" s="696"/>
      <c r="G134" s="264"/>
      <c r="H134" s="21">
        <v>8</v>
      </c>
      <c r="I134" s="220"/>
      <c r="J134" s="218"/>
      <c r="K134" s="218"/>
      <c r="L134" s="218"/>
      <c r="M134" s="218" t="s">
        <v>35</v>
      </c>
      <c r="N134" s="218" t="s">
        <v>35</v>
      </c>
      <c r="O134" s="218" t="s">
        <v>35</v>
      </c>
      <c r="P134" s="218" t="s">
        <v>35</v>
      </c>
      <c r="Q134" s="218" t="s">
        <v>36</v>
      </c>
      <c r="R134" s="218" t="s">
        <v>36</v>
      </c>
      <c r="S134" s="218" t="s">
        <v>36</v>
      </c>
      <c r="T134" s="219" t="s">
        <v>36</v>
      </c>
      <c r="U134" s="198"/>
      <c r="V134" s="696"/>
      <c r="W134" s="264"/>
      <c r="X134" s="21">
        <v>8</v>
      </c>
      <c r="Y134" s="26"/>
      <c r="Z134" s="24"/>
      <c r="AA134" s="24"/>
      <c r="AB134" s="24"/>
      <c r="AC134" s="24" t="s">
        <v>80</v>
      </c>
      <c r="AD134" s="24" t="s">
        <v>80</v>
      </c>
      <c r="AE134" s="24" t="s">
        <v>80</v>
      </c>
      <c r="AF134" s="24" t="s">
        <v>80</v>
      </c>
      <c r="AG134" s="24" t="s">
        <v>80</v>
      </c>
      <c r="AH134" s="24" t="s">
        <v>80</v>
      </c>
      <c r="AI134" s="24" t="s">
        <v>80</v>
      </c>
      <c r="AJ134" s="25" t="s">
        <v>80</v>
      </c>
      <c r="AK134" s="3"/>
      <c r="AL134" s="200"/>
    </row>
    <row r="135" spans="2:38" ht="22.5" customHeight="1" x14ac:dyDescent="0.4">
      <c r="B135" s="714"/>
      <c r="C135" s="196"/>
      <c r="D135" s="3"/>
      <c r="E135" s="3"/>
      <c r="F135" s="696"/>
      <c r="G135" s="264"/>
      <c r="H135" s="21">
        <v>9</v>
      </c>
      <c r="I135" s="220"/>
      <c r="J135" s="218"/>
      <c r="K135" s="218"/>
      <c r="L135" s="218"/>
      <c r="M135" s="218" t="s">
        <v>35</v>
      </c>
      <c r="N135" s="218" t="s">
        <v>35</v>
      </c>
      <c r="O135" s="218" t="s">
        <v>35</v>
      </c>
      <c r="P135" s="218" t="s">
        <v>35</v>
      </c>
      <c r="Q135" s="218" t="s">
        <v>35</v>
      </c>
      <c r="R135" s="218" t="s">
        <v>36</v>
      </c>
      <c r="S135" s="218" t="s">
        <v>36</v>
      </c>
      <c r="T135" s="219" t="s">
        <v>36</v>
      </c>
      <c r="U135" s="198"/>
      <c r="V135" s="696"/>
      <c r="W135" s="264"/>
      <c r="X135" s="21">
        <v>9</v>
      </c>
      <c r="Y135" s="26"/>
      <c r="Z135" s="24"/>
      <c r="AA135" s="24"/>
      <c r="AB135" s="24"/>
      <c r="AC135" s="24" t="s">
        <v>80</v>
      </c>
      <c r="AD135" s="24" t="s">
        <v>80</v>
      </c>
      <c r="AE135" s="24" t="s">
        <v>80</v>
      </c>
      <c r="AF135" s="24" t="s">
        <v>80</v>
      </c>
      <c r="AG135" s="24" t="s">
        <v>80</v>
      </c>
      <c r="AH135" s="24" t="s">
        <v>80</v>
      </c>
      <c r="AI135" s="24" t="s">
        <v>80</v>
      </c>
      <c r="AJ135" s="25" t="s">
        <v>80</v>
      </c>
      <c r="AK135" s="3"/>
      <c r="AL135" s="200"/>
    </row>
    <row r="136" spans="2:38" ht="22.5" customHeight="1" x14ac:dyDescent="0.4">
      <c r="B136" s="714"/>
      <c r="C136" s="196"/>
      <c r="D136" s="3"/>
      <c r="E136" s="3"/>
      <c r="F136" s="696"/>
      <c r="G136" s="264"/>
      <c r="H136" s="21">
        <v>10</v>
      </c>
      <c r="I136" s="220"/>
      <c r="J136" s="218"/>
      <c r="K136" s="218"/>
      <c r="L136" s="218"/>
      <c r="M136" s="218" t="s">
        <v>35</v>
      </c>
      <c r="N136" s="218" t="s">
        <v>35</v>
      </c>
      <c r="O136" s="218" t="s">
        <v>35</v>
      </c>
      <c r="P136" s="218" t="s">
        <v>35</v>
      </c>
      <c r="Q136" s="218" t="s">
        <v>35</v>
      </c>
      <c r="R136" s="218" t="s">
        <v>35</v>
      </c>
      <c r="S136" s="218" t="s">
        <v>36</v>
      </c>
      <c r="T136" s="219" t="s">
        <v>36</v>
      </c>
      <c r="U136" s="198"/>
      <c r="V136" s="696"/>
      <c r="W136" s="264"/>
      <c r="X136" s="21">
        <v>10</v>
      </c>
      <c r="Y136" s="26"/>
      <c r="Z136" s="24"/>
      <c r="AA136" s="24"/>
      <c r="AB136" s="24"/>
      <c r="AC136" s="24" t="s">
        <v>80</v>
      </c>
      <c r="AD136" s="24" t="s">
        <v>80</v>
      </c>
      <c r="AE136" s="24" t="s">
        <v>80</v>
      </c>
      <c r="AF136" s="24" t="s">
        <v>80</v>
      </c>
      <c r="AG136" s="24" t="s">
        <v>80</v>
      </c>
      <c r="AH136" s="24" t="s">
        <v>80</v>
      </c>
      <c r="AI136" s="24" t="s">
        <v>80</v>
      </c>
      <c r="AJ136" s="25" t="s">
        <v>80</v>
      </c>
      <c r="AK136" s="3"/>
      <c r="AL136" s="200"/>
    </row>
    <row r="137" spans="2:38" ht="22.5" customHeight="1" x14ac:dyDescent="0.4">
      <c r="B137" s="714"/>
      <c r="C137" s="196"/>
      <c r="D137" s="3"/>
      <c r="E137" s="3"/>
      <c r="F137" s="696"/>
      <c r="G137" s="264"/>
      <c r="H137" s="21">
        <v>11</v>
      </c>
      <c r="I137" s="220"/>
      <c r="J137" s="218"/>
      <c r="K137" s="218"/>
      <c r="L137" s="218"/>
      <c r="M137" s="218" t="s">
        <v>35</v>
      </c>
      <c r="N137" s="218" t="s">
        <v>35</v>
      </c>
      <c r="O137" s="218" t="s">
        <v>35</v>
      </c>
      <c r="P137" s="218" t="s">
        <v>35</v>
      </c>
      <c r="Q137" s="218" t="s">
        <v>35</v>
      </c>
      <c r="R137" s="218" t="s">
        <v>35</v>
      </c>
      <c r="S137" s="218" t="s">
        <v>35</v>
      </c>
      <c r="T137" s="219" t="s">
        <v>36</v>
      </c>
      <c r="U137" s="198"/>
      <c r="V137" s="696"/>
      <c r="W137" s="264"/>
      <c r="X137" s="21">
        <v>11</v>
      </c>
      <c r="Y137" s="26"/>
      <c r="Z137" s="24"/>
      <c r="AA137" s="24"/>
      <c r="AB137" s="24"/>
      <c r="AC137" s="24" t="s">
        <v>80</v>
      </c>
      <c r="AD137" s="24" t="s">
        <v>80</v>
      </c>
      <c r="AE137" s="24" t="s">
        <v>80</v>
      </c>
      <c r="AF137" s="24" t="s">
        <v>80</v>
      </c>
      <c r="AG137" s="24" t="s">
        <v>80</v>
      </c>
      <c r="AH137" s="24" t="s">
        <v>80</v>
      </c>
      <c r="AI137" s="24" t="s">
        <v>80</v>
      </c>
      <c r="AJ137" s="25" t="s">
        <v>80</v>
      </c>
      <c r="AK137" s="3"/>
      <c r="AL137" s="200"/>
    </row>
    <row r="138" spans="2:38" ht="22.5" customHeight="1" thickBot="1" x14ac:dyDescent="0.45">
      <c r="B138" s="714"/>
      <c r="C138" s="196"/>
      <c r="D138" s="3"/>
      <c r="E138" s="3"/>
      <c r="F138" s="696"/>
      <c r="G138" s="266"/>
      <c r="H138" s="15">
        <v>12</v>
      </c>
      <c r="I138" s="221"/>
      <c r="J138" s="222"/>
      <c r="K138" s="222"/>
      <c r="L138" s="222"/>
      <c r="M138" s="222" t="s">
        <v>35</v>
      </c>
      <c r="N138" s="222" t="s">
        <v>35</v>
      </c>
      <c r="O138" s="222" t="s">
        <v>35</v>
      </c>
      <c r="P138" s="222" t="s">
        <v>35</v>
      </c>
      <c r="Q138" s="222" t="s">
        <v>35</v>
      </c>
      <c r="R138" s="222" t="s">
        <v>35</v>
      </c>
      <c r="S138" s="222" t="s">
        <v>35</v>
      </c>
      <c r="T138" s="229" t="s">
        <v>35</v>
      </c>
      <c r="U138" s="198"/>
      <c r="V138" s="696"/>
      <c r="W138" s="266"/>
      <c r="X138" s="15">
        <v>12</v>
      </c>
      <c r="Y138" s="27"/>
      <c r="Z138" s="28"/>
      <c r="AA138" s="28"/>
      <c r="AB138" s="28"/>
      <c r="AC138" s="28" t="s">
        <v>80</v>
      </c>
      <c r="AD138" s="28" t="s">
        <v>80</v>
      </c>
      <c r="AE138" s="28" t="s">
        <v>80</v>
      </c>
      <c r="AF138" s="28" t="s">
        <v>80</v>
      </c>
      <c r="AG138" s="28" t="s">
        <v>80</v>
      </c>
      <c r="AH138" s="28" t="s">
        <v>80</v>
      </c>
      <c r="AI138" s="28" t="s">
        <v>80</v>
      </c>
      <c r="AJ138" s="35" t="s">
        <v>80</v>
      </c>
      <c r="AK138" s="3"/>
      <c r="AL138" s="200"/>
    </row>
    <row r="139" spans="2:38" ht="22.5" customHeight="1" x14ac:dyDescent="0.4">
      <c r="B139" s="714"/>
      <c r="C139" s="196"/>
      <c r="D139" s="3"/>
      <c r="E139" s="3"/>
      <c r="F139" s="696"/>
      <c r="G139" s="267" t="s">
        <v>37</v>
      </c>
      <c r="H139" s="16">
        <v>1</v>
      </c>
      <c r="I139" s="225"/>
      <c r="J139" s="214"/>
      <c r="K139" s="214"/>
      <c r="L139" s="214"/>
      <c r="M139" s="214" t="s">
        <v>35</v>
      </c>
      <c r="N139" s="214" t="s">
        <v>35</v>
      </c>
      <c r="O139" s="214" t="s">
        <v>35</v>
      </c>
      <c r="P139" s="214" t="s">
        <v>35</v>
      </c>
      <c r="Q139" s="214" t="s">
        <v>35</v>
      </c>
      <c r="R139" s="214" t="s">
        <v>35</v>
      </c>
      <c r="S139" s="214" t="s">
        <v>35</v>
      </c>
      <c r="T139" s="215" t="s">
        <v>35</v>
      </c>
      <c r="U139" s="198"/>
      <c r="V139" s="696"/>
      <c r="W139" s="267" t="s">
        <v>37</v>
      </c>
      <c r="X139" s="16">
        <v>1</v>
      </c>
      <c r="Y139" s="31"/>
      <c r="Z139" s="18"/>
      <c r="AA139" s="18"/>
      <c r="AB139" s="18"/>
      <c r="AC139" s="18" t="s">
        <v>80</v>
      </c>
      <c r="AD139" s="18" t="s">
        <v>80</v>
      </c>
      <c r="AE139" s="18" t="s">
        <v>80</v>
      </c>
      <c r="AF139" s="18" t="s">
        <v>80</v>
      </c>
      <c r="AG139" s="18" t="s">
        <v>80</v>
      </c>
      <c r="AH139" s="18" t="s">
        <v>80</v>
      </c>
      <c r="AI139" s="18" t="s">
        <v>80</v>
      </c>
      <c r="AJ139" s="19" t="s">
        <v>80</v>
      </c>
      <c r="AK139" s="3"/>
      <c r="AL139" s="200"/>
    </row>
    <row r="140" spans="2:38" ht="22.5" customHeight="1" x14ac:dyDescent="0.4">
      <c r="B140" s="714"/>
      <c r="C140" s="196"/>
      <c r="D140" s="3"/>
      <c r="E140" s="3"/>
      <c r="F140" s="696"/>
      <c r="G140" s="264">
        <f>IF(G132="-","-",G132+1)</f>
        <v>5</v>
      </c>
      <c r="H140" s="21">
        <v>2</v>
      </c>
      <c r="I140" s="220"/>
      <c r="J140" s="218"/>
      <c r="K140" s="218"/>
      <c r="L140" s="218"/>
      <c r="M140" s="218" t="s">
        <v>35</v>
      </c>
      <c r="N140" s="218" t="s">
        <v>35</v>
      </c>
      <c r="O140" s="218" t="s">
        <v>35</v>
      </c>
      <c r="P140" s="218" t="s">
        <v>35</v>
      </c>
      <c r="Q140" s="218" t="s">
        <v>35</v>
      </c>
      <c r="R140" s="218" t="s">
        <v>35</v>
      </c>
      <c r="S140" s="218" t="s">
        <v>35</v>
      </c>
      <c r="T140" s="219" t="s">
        <v>35</v>
      </c>
      <c r="U140" s="198"/>
      <c r="V140" s="696"/>
      <c r="W140" s="264" t="str">
        <f>IF(W132="-","-",W132+1)</f>
        <v>-</v>
      </c>
      <c r="X140" s="21">
        <v>2</v>
      </c>
      <c r="Y140" s="26"/>
      <c r="Z140" s="24"/>
      <c r="AA140" s="24"/>
      <c r="AB140" s="24"/>
      <c r="AC140" s="24" t="s">
        <v>80</v>
      </c>
      <c r="AD140" s="24" t="s">
        <v>80</v>
      </c>
      <c r="AE140" s="24" t="s">
        <v>80</v>
      </c>
      <c r="AF140" s="24" t="s">
        <v>80</v>
      </c>
      <c r="AG140" s="24" t="s">
        <v>80</v>
      </c>
      <c r="AH140" s="24" t="s">
        <v>80</v>
      </c>
      <c r="AI140" s="24" t="s">
        <v>80</v>
      </c>
      <c r="AJ140" s="25" t="s">
        <v>80</v>
      </c>
      <c r="AK140" s="3"/>
      <c r="AL140" s="200"/>
    </row>
    <row r="141" spans="2:38" ht="22.5" customHeight="1" thickBot="1" x14ac:dyDescent="0.45">
      <c r="B141" s="715"/>
      <c r="C141" s="202"/>
      <c r="D141" s="4"/>
      <c r="E141" s="4"/>
      <c r="F141" s="697"/>
      <c r="G141" s="266" t="s">
        <v>4</v>
      </c>
      <c r="H141" s="15">
        <v>3</v>
      </c>
      <c r="I141" s="221"/>
      <c r="J141" s="222"/>
      <c r="K141" s="222"/>
      <c r="L141" s="222"/>
      <c r="M141" s="222" t="s">
        <v>35</v>
      </c>
      <c r="N141" s="222" t="s">
        <v>35</v>
      </c>
      <c r="O141" s="222" t="s">
        <v>35</v>
      </c>
      <c r="P141" s="222" t="s">
        <v>35</v>
      </c>
      <c r="Q141" s="222" t="s">
        <v>35</v>
      </c>
      <c r="R141" s="222" t="s">
        <v>35</v>
      </c>
      <c r="S141" s="222" t="s">
        <v>35</v>
      </c>
      <c r="T141" s="229" t="s">
        <v>35</v>
      </c>
      <c r="U141" s="203"/>
      <c r="V141" s="697"/>
      <c r="W141" s="266" t="s">
        <v>4</v>
      </c>
      <c r="X141" s="15">
        <v>3</v>
      </c>
      <c r="Y141" s="27"/>
      <c r="Z141" s="28"/>
      <c r="AA141" s="28"/>
      <c r="AB141" s="28"/>
      <c r="AC141" s="28" t="s">
        <v>80</v>
      </c>
      <c r="AD141" s="28" t="s">
        <v>80</v>
      </c>
      <c r="AE141" s="28" t="s">
        <v>80</v>
      </c>
      <c r="AF141" s="28" t="s">
        <v>80</v>
      </c>
      <c r="AG141" s="28" t="s">
        <v>80</v>
      </c>
      <c r="AH141" s="28" t="s">
        <v>80</v>
      </c>
      <c r="AI141" s="28" t="s">
        <v>80</v>
      </c>
      <c r="AJ141" s="35" t="s">
        <v>80</v>
      </c>
      <c r="AK141" s="4"/>
      <c r="AL141" s="204"/>
    </row>
    <row r="142" spans="2:38" ht="22.5" customHeight="1" thickBot="1" x14ac:dyDescent="0.45">
      <c r="B142" s="274"/>
      <c r="C142" s="196"/>
      <c r="D142" s="4"/>
      <c r="E142" s="3"/>
      <c r="F142" s="254"/>
      <c r="G142" s="255"/>
      <c r="H142" s="201"/>
      <c r="I142" s="256"/>
      <c r="J142" s="256"/>
      <c r="K142" s="256"/>
      <c r="L142" s="256"/>
      <c r="M142" s="256"/>
      <c r="N142" s="256"/>
      <c r="O142" s="256"/>
      <c r="P142" s="256"/>
      <c r="Q142" s="256"/>
      <c r="R142" s="256"/>
      <c r="S142" s="256"/>
      <c r="T142" s="256"/>
      <c r="U142" s="198"/>
      <c r="V142" s="254"/>
      <c r="W142" s="255"/>
      <c r="X142" s="201"/>
      <c r="Y142" s="257"/>
      <c r="Z142" s="257"/>
      <c r="AA142" s="257"/>
      <c r="AB142" s="257"/>
      <c r="AC142" s="257"/>
      <c r="AD142" s="257"/>
      <c r="AE142" s="257"/>
      <c r="AF142" s="257"/>
      <c r="AG142" s="257"/>
      <c r="AH142" s="257"/>
      <c r="AI142" s="257"/>
      <c r="AJ142" s="257"/>
      <c r="AK142" s="3"/>
      <c r="AL142" s="200"/>
    </row>
    <row r="143" spans="2:38" ht="19.5" customHeight="1" thickBot="1" x14ac:dyDescent="0.45">
      <c r="B143" s="713" t="s">
        <v>166</v>
      </c>
      <c r="C143" s="193"/>
      <c r="D143" s="212" t="s">
        <v>160</v>
      </c>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194"/>
      <c r="AE143" s="194"/>
      <c r="AF143" s="194"/>
      <c r="AG143" s="194"/>
      <c r="AH143" s="194"/>
      <c r="AI143" s="194"/>
      <c r="AJ143" s="194"/>
      <c r="AK143" s="194"/>
      <c r="AL143" s="195"/>
    </row>
    <row r="144" spans="2:38" ht="45.75" customHeight="1" thickBot="1" x14ac:dyDescent="0.45">
      <c r="B144" s="714"/>
      <c r="C144" s="196"/>
      <c r="D144" s="211" t="s">
        <v>207</v>
      </c>
      <c r="E144" s="197"/>
      <c r="F144" s="701" t="s">
        <v>169</v>
      </c>
      <c r="G144" s="702"/>
      <c r="H144" s="702"/>
      <c r="I144" s="702"/>
      <c r="J144" s="702"/>
      <c r="K144" s="702"/>
      <c r="L144" s="716"/>
      <c r="M144" s="76" t="s">
        <v>37</v>
      </c>
      <c r="N144" s="75">
        <v>3</v>
      </c>
      <c r="O144" s="77" t="s">
        <v>4</v>
      </c>
      <c r="P144" s="75">
        <v>12</v>
      </c>
      <c r="Q144" s="78" t="s">
        <v>39</v>
      </c>
      <c r="R144" s="3"/>
      <c r="S144" s="3"/>
      <c r="T144" s="3"/>
      <c r="U144" s="198"/>
      <c r="V144" s="698" t="s">
        <v>113</v>
      </c>
      <c r="W144" s="699"/>
      <c r="X144" s="699"/>
      <c r="Y144" s="699"/>
      <c r="Z144" s="699"/>
      <c r="AA144" s="700"/>
      <c r="AB144" s="76" t="s">
        <v>37</v>
      </c>
      <c r="AC144" s="75"/>
      <c r="AD144" s="77" t="s">
        <v>4</v>
      </c>
      <c r="AE144" s="75"/>
      <c r="AF144" s="78" t="s">
        <v>39</v>
      </c>
      <c r="AG144" s="3"/>
      <c r="AH144" s="3"/>
      <c r="AI144" s="3"/>
      <c r="AJ144" s="198"/>
      <c r="AK144" s="198"/>
      <c r="AL144" s="199"/>
    </row>
    <row r="145" spans="2:38" ht="45.75" customHeight="1" thickBot="1" x14ac:dyDescent="0.45">
      <c r="B145" s="714"/>
      <c r="C145" s="196"/>
      <c r="D145" s="210" t="str">
        <f>IF(D144="","",INDEX('※削除不可（９記入例計算式データ）'!$B$3:$B$37,MATCH(D144,'※削除不可（９記入例計算式データ）'!$A$3:$A$37,1)))</f>
        <v>ホーム４</v>
      </c>
      <c r="E145" s="197"/>
      <c r="F145" s="701" t="s">
        <v>197</v>
      </c>
      <c r="G145" s="702"/>
      <c r="H145" s="702"/>
      <c r="I145" s="702"/>
      <c r="J145" s="702"/>
      <c r="K145" s="702"/>
      <c r="L145" s="703"/>
      <c r="M145" s="75">
        <v>2</v>
      </c>
      <c r="N145" s="273" t="s">
        <v>112</v>
      </c>
      <c r="O145" s="710" t="str">
        <f>IF(M145="","-",IF(M145=D148,"〇","増加"))</f>
        <v>〇</v>
      </c>
      <c r="P145" s="711"/>
      <c r="Q145" s="712"/>
      <c r="R145" s="3"/>
      <c r="S145" s="3"/>
      <c r="T145" s="3"/>
      <c r="U145" s="198"/>
      <c r="V145" s="698" t="s">
        <v>200</v>
      </c>
      <c r="W145" s="699"/>
      <c r="X145" s="699"/>
      <c r="Y145" s="699"/>
      <c r="Z145" s="699"/>
      <c r="AA145" s="700"/>
      <c r="AB145" s="75"/>
      <c r="AC145" s="273" t="s">
        <v>112</v>
      </c>
      <c r="AD145" s="710" t="str">
        <f>IF(AB145="","-",IF(AB145=D148,"〇","×"))</f>
        <v>-</v>
      </c>
      <c r="AE145" s="711"/>
      <c r="AF145" s="712"/>
      <c r="AG145" s="3"/>
      <c r="AH145" s="3"/>
      <c r="AI145" s="3"/>
      <c r="AJ145" s="198"/>
      <c r="AK145" s="198"/>
      <c r="AL145" s="199"/>
    </row>
    <row r="146" spans="2:38" ht="25.5" thickBot="1" x14ac:dyDescent="0.45">
      <c r="B146" s="714"/>
      <c r="C146" s="196"/>
      <c r="D146" s="3"/>
      <c r="E146" s="3"/>
      <c r="F146" s="81"/>
      <c r="G146" s="81"/>
      <c r="H146" s="3"/>
      <c r="I146" s="3"/>
      <c r="J146" s="3"/>
      <c r="K146" s="3"/>
      <c r="L146" s="3"/>
      <c r="M146" s="3"/>
      <c r="N146" s="3"/>
      <c r="O146" s="3"/>
      <c r="P146" s="3"/>
      <c r="Q146" s="3"/>
      <c r="R146" s="3"/>
      <c r="S146" s="3"/>
      <c r="T146" s="3"/>
      <c r="U146" s="3"/>
      <c r="V146" s="81"/>
      <c r="W146" s="81"/>
      <c r="X146" s="3"/>
      <c r="Y146" s="3"/>
      <c r="Z146" s="3"/>
      <c r="AA146" s="3"/>
      <c r="AB146" s="3"/>
      <c r="AC146" s="3"/>
      <c r="AD146" s="3"/>
      <c r="AE146" s="3"/>
      <c r="AF146" s="3"/>
      <c r="AG146" s="3"/>
      <c r="AH146" s="3"/>
      <c r="AI146" s="3"/>
      <c r="AJ146" s="3"/>
      <c r="AK146" s="3"/>
      <c r="AL146" s="200"/>
    </row>
    <row r="147" spans="2:38" x14ac:dyDescent="0.4">
      <c r="B147" s="714"/>
      <c r="C147" s="196"/>
      <c r="D147" s="73" t="s">
        <v>105</v>
      </c>
      <c r="E147" s="3"/>
      <c r="F147" s="704"/>
      <c r="G147" s="705"/>
      <c r="H147" s="706"/>
      <c r="I147" s="71" t="s">
        <v>3</v>
      </c>
      <c r="J147" s="72">
        <f>IF($N144="","-",$N144)</f>
        <v>3</v>
      </c>
      <c r="K147" s="71" t="s">
        <v>4</v>
      </c>
      <c r="L147" s="692" t="s">
        <v>111</v>
      </c>
      <c r="M147" s="692"/>
      <c r="N147" s="692"/>
      <c r="O147" s="692"/>
      <c r="P147" s="692"/>
      <c r="Q147" s="692"/>
      <c r="R147" s="692"/>
      <c r="S147" s="692"/>
      <c r="T147" s="693"/>
      <c r="U147" s="198"/>
      <c r="V147" s="704"/>
      <c r="W147" s="705"/>
      <c r="X147" s="706"/>
      <c r="Y147" s="71" t="s">
        <v>3</v>
      </c>
      <c r="Z147" s="72" t="str">
        <f>IF($AC144="","-",$AC144)</f>
        <v>-</v>
      </c>
      <c r="AA147" s="71" t="s">
        <v>4</v>
      </c>
      <c r="AB147" s="692" t="s">
        <v>79</v>
      </c>
      <c r="AC147" s="692"/>
      <c r="AD147" s="692"/>
      <c r="AE147" s="692"/>
      <c r="AF147" s="692"/>
      <c r="AG147" s="692"/>
      <c r="AH147" s="692"/>
      <c r="AI147" s="692"/>
      <c r="AJ147" s="693"/>
      <c r="AK147" s="3"/>
      <c r="AL147" s="200"/>
    </row>
    <row r="148" spans="2:38" ht="30" thickBot="1" x14ac:dyDescent="0.45">
      <c r="B148" s="714"/>
      <c r="C148" s="196"/>
      <c r="D148" s="192">
        <f>IF(D144="","",INDEX('※削除不可（９記入例計算式データ）'!$C$3:$C$37,MATCH(D144,'※削除不可（９記入例計算式データ）'!$A$3:$A$31,1)))</f>
        <v>2</v>
      </c>
      <c r="E148" s="3"/>
      <c r="F148" s="694"/>
      <c r="G148" s="695"/>
      <c r="H148" s="86" t="s">
        <v>38</v>
      </c>
      <c r="I148" s="82">
        <v>1</v>
      </c>
      <c r="J148" s="83">
        <v>2</v>
      </c>
      <c r="K148" s="84">
        <v>3</v>
      </c>
      <c r="L148" s="84">
        <v>4</v>
      </c>
      <c r="M148" s="84">
        <v>5</v>
      </c>
      <c r="N148" s="84">
        <v>6</v>
      </c>
      <c r="O148" s="84">
        <v>7</v>
      </c>
      <c r="P148" s="84">
        <v>8</v>
      </c>
      <c r="Q148" s="84">
        <v>9</v>
      </c>
      <c r="R148" s="84">
        <v>10</v>
      </c>
      <c r="S148" s="84">
        <v>11</v>
      </c>
      <c r="T148" s="85">
        <v>12</v>
      </c>
      <c r="U148" s="201"/>
      <c r="V148" s="694"/>
      <c r="W148" s="695"/>
      <c r="X148" s="86" t="s">
        <v>38</v>
      </c>
      <c r="Y148" s="82">
        <v>1</v>
      </c>
      <c r="Z148" s="83">
        <v>2</v>
      </c>
      <c r="AA148" s="84">
        <v>3</v>
      </c>
      <c r="AB148" s="84">
        <v>4</v>
      </c>
      <c r="AC148" s="84">
        <v>5</v>
      </c>
      <c r="AD148" s="84">
        <v>6</v>
      </c>
      <c r="AE148" s="84">
        <v>7</v>
      </c>
      <c r="AF148" s="84">
        <v>8</v>
      </c>
      <c r="AG148" s="84">
        <v>9</v>
      </c>
      <c r="AH148" s="84">
        <v>10</v>
      </c>
      <c r="AI148" s="84">
        <v>11</v>
      </c>
      <c r="AJ148" s="85">
        <v>12</v>
      </c>
      <c r="AK148" s="3"/>
      <c r="AL148" s="200"/>
    </row>
    <row r="149" spans="2:38" ht="24.75" customHeight="1" x14ac:dyDescent="0.4">
      <c r="B149" s="714"/>
      <c r="C149" s="196"/>
      <c r="D149" s="3"/>
      <c r="E149" s="3"/>
      <c r="F149" s="696" t="s">
        <v>115</v>
      </c>
      <c r="G149" s="262"/>
      <c r="H149" s="16">
        <v>1</v>
      </c>
      <c r="I149" s="213" t="s">
        <v>61</v>
      </c>
      <c r="J149" s="214"/>
      <c r="K149" s="214"/>
      <c r="L149" s="214"/>
      <c r="M149" s="214"/>
      <c r="N149" s="214"/>
      <c r="O149" s="214"/>
      <c r="P149" s="214"/>
      <c r="Q149" s="214"/>
      <c r="R149" s="214"/>
      <c r="S149" s="214"/>
      <c r="T149" s="215"/>
      <c r="U149" s="198"/>
      <c r="V149" s="696" t="s">
        <v>115</v>
      </c>
      <c r="W149" s="262"/>
      <c r="X149" s="16">
        <v>1</v>
      </c>
      <c r="Y149" s="17" t="s">
        <v>60</v>
      </c>
      <c r="Z149" s="18"/>
      <c r="AA149" s="18"/>
      <c r="AB149" s="18"/>
      <c r="AC149" s="18"/>
      <c r="AD149" s="18"/>
      <c r="AE149" s="18"/>
      <c r="AF149" s="18"/>
      <c r="AG149" s="18"/>
      <c r="AH149" s="18"/>
      <c r="AI149" s="18"/>
      <c r="AJ149" s="19"/>
      <c r="AK149" s="3"/>
      <c r="AL149" s="175"/>
    </row>
    <row r="150" spans="2:38" x14ac:dyDescent="0.4">
      <c r="B150" s="714"/>
      <c r="C150" s="196"/>
      <c r="D150" s="3"/>
      <c r="E150" s="3"/>
      <c r="F150" s="696"/>
      <c r="G150" s="263"/>
      <c r="H150" s="21">
        <v>2</v>
      </c>
      <c r="I150" s="216" t="s">
        <v>61</v>
      </c>
      <c r="J150" s="216" t="s">
        <v>61</v>
      </c>
      <c r="K150" s="218"/>
      <c r="L150" s="218"/>
      <c r="M150" s="218"/>
      <c r="N150" s="218"/>
      <c r="O150" s="218"/>
      <c r="P150" s="218"/>
      <c r="Q150" s="218"/>
      <c r="R150" s="218"/>
      <c r="S150" s="218"/>
      <c r="T150" s="219"/>
      <c r="U150" s="198"/>
      <c r="V150" s="696"/>
      <c r="W150" s="263"/>
      <c r="X150" s="21">
        <v>2</v>
      </c>
      <c r="Y150" s="22" t="s">
        <v>110</v>
      </c>
      <c r="Z150" s="23" t="s">
        <v>110</v>
      </c>
      <c r="AA150" s="24"/>
      <c r="AB150" s="24"/>
      <c r="AC150" s="24"/>
      <c r="AD150" s="24"/>
      <c r="AE150" s="24"/>
      <c r="AF150" s="24"/>
      <c r="AG150" s="24"/>
      <c r="AH150" s="24"/>
      <c r="AI150" s="24"/>
      <c r="AJ150" s="25"/>
      <c r="AK150" s="3"/>
      <c r="AL150" s="200"/>
    </row>
    <row r="151" spans="2:38" x14ac:dyDescent="0.4">
      <c r="B151" s="714"/>
      <c r="C151" s="196"/>
      <c r="D151" s="3"/>
      <c r="E151" s="3"/>
      <c r="F151" s="696"/>
      <c r="G151" s="263"/>
      <c r="H151" s="21">
        <v>3</v>
      </c>
      <c r="I151" s="216" t="s">
        <v>61</v>
      </c>
      <c r="J151" s="216" t="s">
        <v>61</v>
      </c>
      <c r="K151" s="217" t="s">
        <v>168</v>
      </c>
      <c r="L151" s="218"/>
      <c r="M151" s="218"/>
      <c r="N151" s="218"/>
      <c r="O151" s="218"/>
      <c r="P151" s="218"/>
      <c r="Q151" s="218"/>
      <c r="R151" s="218"/>
      <c r="S151" s="218"/>
      <c r="T151" s="219"/>
      <c r="U151" s="198"/>
      <c r="V151" s="696"/>
      <c r="W151" s="263"/>
      <c r="X151" s="21">
        <v>3</v>
      </c>
      <c r="Y151" s="22" t="s">
        <v>110</v>
      </c>
      <c r="Z151" s="23" t="s">
        <v>110</v>
      </c>
      <c r="AA151" s="23" t="s">
        <v>110</v>
      </c>
      <c r="AB151" s="24"/>
      <c r="AC151" s="24"/>
      <c r="AD151" s="24"/>
      <c r="AE151" s="24"/>
      <c r="AF151" s="24"/>
      <c r="AG151" s="24"/>
      <c r="AH151" s="24"/>
      <c r="AI151" s="24"/>
      <c r="AJ151" s="25"/>
      <c r="AK151" s="3"/>
      <c r="AL151" s="200"/>
    </row>
    <row r="152" spans="2:38" x14ac:dyDescent="0.4">
      <c r="B152" s="714"/>
      <c r="C152" s="196"/>
      <c r="D152" s="3"/>
      <c r="E152" s="3"/>
      <c r="F152" s="696"/>
      <c r="G152" s="264"/>
      <c r="H152" s="21">
        <v>4</v>
      </c>
      <c r="I152" s="216" t="s">
        <v>61</v>
      </c>
      <c r="J152" s="216" t="s">
        <v>61</v>
      </c>
      <c r="K152" s="217" t="s">
        <v>168</v>
      </c>
      <c r="L152" s="217" t="s">
        <v>168</v>
      </c>
      <c r="M152" s="218"/>
      <c r="N152" s="218"/>
      <c r="O152" s="218"/>
      <c r="P152" s="218"/>
      <c r="Q152" s="218"/>
      <c r="R152" s="218"/>
      <c r="S152" s="218"/>
      <c r="T152" s="219"/>
      <c r="U152" s="198"/>
      <c r="V152" s="696"/>
      <c r="W152" s="264"/>
      <c r="X152" s="21">
        <v>4</v>
      </c>
      <c r="Y152" s="22" t="s">
        <v>80</v>
      </c>
      <c r="Z152" s="23" t="s">
        <v>110</v>
      </c>
      <c r="AA152" s="23" t="s">
        <v>110</v>
      </c>
      <c r="AB152" s="23" t="s">
        <v>110</v>
      </c>
      <c r="AC152" s="24"/>
      <c r="AD152" s="24"/>
      <c r="AE152" s="24"/>
      <c r="AF152" s="24"/>
      <c r="AG152" s="24"/>
      <c r="AH152" s="24"/>
      <c r="AI152" s="24"/>
      <c r="AJ152" s="25"/>
      <c r="AK152" s="3"/>
      <c r="AL152" s="200"/>
    </row>
    <row r="153" spans="2:38" x14ac:dyDescent="0.4">
      <c r="B153" s="714"/>
      <c r="C153" s="196"/>
      <c r="D153" s="3"/>
      <c r="E153" s="3"/>
      <c r="F153" s="696"/>
      <c r="G153" s="264"/>
      <c r="H153" s="21">
        <v>5</v>
      </c>
      <c r="I153" s="216" t="s">
        <v>61</v>
      </c>
      <c r="J153" s="216" t="s">
        <v>61</v>
      </c>
      <c r="K153" s="217" t="s">
        <v>168</v>
      </c>
      <c r="L153" s="217" t="s">
        <v>168</v>
      </c>
      <c r="M153" s="217" t="s">
        <v>168</v>
      </c>
      <c r="N153" s="218"/>
      <c r="O153" s="218"/>
      <c r="P153" s="218"/>
      <c r="Q153" s="218"/>
      <c r="R153" s="218"/>
      <c r="S153" s="218"/>
      <c r="T153" s="219"/>
      <c r="U153" s="198"/>
      <c r="V153" s="696"/>
      <c r="W153" s="264"/>
      <c r="X153" s="21">
        <v>5</v>
      </c>
      <c r="Y153" s="22" t="s">
        <v>80</v>
      </c>
      <c r="Z153" s="23" t="s">
        <v>80</v>
      </c>
      <c r="AA153" s="23" t="s">
        <v>110</v>
      </c>
      <c r="AB153" s="23" t="s">
        <v>110</v>
      </c>
      <c r="AC153" s="23" t="s">
        <v>110</v>
      </c>
      <c r="AD153" s="24"/>
      <c r="AF153" s="24"/>
      <c r="AG153" s="24"/>
      <c r="AH153" s="24"/>
      <c r="AI153" s="24"/>
      <c r="AJ153" s="25"/>
      <c r="AK153" s="3"/>
      <c r="AL153" s="200"/>
    </row>
    <row r="154" spans="2:38" x14ac:dyDescent="0.4">
      <c r="B154" s="714"/>
      <c r="C154" s="196"/>
      <c r="D154" s="3"/>
      <c r="E154" s="3"/>
      <c r="F154" s="696"/>
      <c r="G154" s="264" t="s">
        <v>37</v>
      </c>
      <c r="H154" s="21">
        <v>6</v>
      </c>
      <c r="I154" s="216" t="s">
        <v>61</v>
      </c>
      <c r="J154" s="216" t="s">
        <v>61</v>
      </c>
      <c r="K154" s="217" t="s">
        <v>168</v>
      </c>
      <c r="L154" s="217" t="s">
        <v>168</v>
      </c>
      <c r="M154" s="217" t="s">
        <v>168</v>
      </c>
      <c r="N154" s="217" t="s">
        <v>168</v>
      </c>
      <c r="O154" s="218"/>
      <c r="P154" s="218"/>
      <c r="Q154" s="218"/>
      <c r="R154" s="218"/>
      <c r="S154" s="218"/>
      <c r="T154" s="219"/>
      <c r="U154" s="198"/>
      <c r="V154" s="696"/>
      <c r="W154" s="264" t="s">
        <v>37</v>
      </c>
      <c r="X154" s="21">
        <v>6</v>
      </c>
      <c r="Y154" s="22" t="s">
        <v>80</v>
      </c>
      <c r="Z154" s="23" t="s">
        <v>80</v>
      </c>
      <c r="AA154" s="23" t="s">
        <v>80</v>
      </c>
      <c r="AB154" s="23" t="s">
        <v>110</v>
      </c>
      <c r="AC154" s="23" t="s">
        <v>110</v>
      </c>
      <c r="AD154" s="23" t="s">
        <v>110</v>
      </c>
      <c r="AE154" s="24"/>
      <c r="AF154" s="24"/>
      <c r="AG154" s="24"/>
      <c r="AH154" s="24"/>
      <c r="AI154" s="24"/>
      <c r="AJ154" s="25"/>
      <c r="AK154" s="3"/>
      <c r="AL154" s="200"/>
    </row>
    <row r="155" spans="2:38" x14ac:dyDescent="0.4">
      <c r="B155" s="714"/>
      <c r="C155" s="196"/>
      <c r="D155" s="3"/>
      <c r="E155" s="3"/>
      <c r="F155" s="696"/>
      <c r="G155" s="265">
        <f>J147</f>
        <v>3</v>
      </c>
      <c r="H155" s="21">
        <v>7</v>
      </c>
      <c r="I155" s="220" t="s">
        <v>36</v>
      </c>
      <c r="J155" s="216" t="s">
        <v>61</v>
      </c>
      <c r="K155" s="217" t="s">
        <v>168</v>
      </c>
      <c r="L155" s="217" t="s">
        <v>168</v>
      </c>
      <c r="M155" s="217" t="s">
        <v>168</v>
      </c>
      <c r="N155" s="217" t="s">
        <v>168</v>
      </c>
      <c r="O155" s="217" t="s">
        <v>168</v>
      </c>
      <c r="P155" s="218"/>
      <c r="Q155" s="218"/>
      <c r="R155" s="218"/>
      <c r="S155" s="218"/>
      <c r="T155" s="219"/>
      <c r="U155" s="198"/>
      <c r="V155" s="696"/>
      <c r="W155" s="265" t="str">
        <f>Z147</f>
        <v>-</v>
      </c>
      <c r="X155" s="21">
        <v>7</v>
      </c>
      <c r="Y155" s="22" t="s">
        <v>80</v>
      </c>
      <c r="Z155" s="23" t="s">
        <v>80</v>
      </c>
      <c r="AA155" s="23" t="s">
        <v>80</v>
      </c>
      <c r="AB155" s="23" t="s">
        <v>80</v>
      </c>
      <c r="AC155" s="23" t="s">
        <v>110</v>
      </c>
      <c r="AD155" s="23" t="s">
        <v>110</v>
      </c>
      <c r="AE155" s="23" t="s">
        <v>110</v>
      </c>
      <c r="AF155" s="24"/>
      <c r="AG155" s="24"/>
      <c r="AH155" s="24"/>
      <c r="AI155" s="24"/>
      <c r="AJ155" s="25"/>
      <c r="AK155" s="3"/>
      <c r="AL155" s="200"/>
    </row>
    <row r="156" spans="2:38" x14ac:dyDescent="0.4">
      <c r="B156" s="714"/>
      <c r="C156" s="196"/>
      <c r="D156" s="3"/>
      <c r="E156" s="3"/>
      <c r="F156" s="696"/>
      <c r="G156" s="264" t="s">
        <v>4</v>
      </c>
      <c r="H156" s="21">
        <v>8</v>
      </c>
      <c r="I156" s="220" t="s">
        <v>36</v>
      </c>
      <c r="J156" s="218" t="s">
        <v>36</v>
      </c>
      <c r="K156" s="217" t="s">
        <v>168</v>
      </c>
      <c r="L156" s="217" t="s">
        <v>168</v>
      </c>
      <c r="M156" s="217" t="s">
        <v>168</v>
      </c>
      <c r="N156" s="217" t="s">
        <v>168</v>
      </c>
      <c r="O156" s="217" t="s">
        <v>168</v>
      </c>
      <c r="P156" s="217" t="s">
        <v>168</v>
      </c>
      <c r="Q156" s="218"/>
      <c r="R156" s="218"/>
      <c r="S156" s="218"/>
      <c r="T156" s="219"/>
      <c r="U156" s="198"/>
      <c r="V156" s="696"/>
      <c r="W156" s="264" t="s">
        <v>4</v>
      </c>
      <c r="X156" s="21">
        <v>8</v>
      </c>
      <c r="Y156" s="22" t="s">
        <v>80</v>
      </c>
      <c r="Z156" s="24" t="s">
        <v>80</v>
      </c>
      <c r="AA156" s="23" t="s">
        <v>80</v>
      </c>
      <c r="AB156" s="23" t="s">
        <v>80</v>
      </c>
      <c r="AC156" s="23" t="s">
        <v>80</v>
      </c>
      <c r="AD156" s="23" t="s">
        <v>110</v>
      </c>
      <c r="AE156" s="23" t="s">
        <v>110</v>
      </c>
      <c r="AF156" s="23" t="s">
        <v>110</v>
      </c>
      <c r="AG156" s="24"/>
      <c r="AH156" s="24"/>
      <c r="AI156" s="24"/>
      <c r="AJ156" s="25"/>
      <c r="AK156" s="3"/>
      <c r="AL156" s="200"/>
    </row>
    <row r="157" spans="2:38" x14ac:dyDescent="0.4">
      <c r="B157" s="714"/>
      <c r="C157" s="196"/>
      <c r="D157" s="3"/>
      <c r="E157" s="3"/>
      <c r="F157" s="696"/>
      <c r="G157" s="264"/>
      <c r="H157" s="21">
        <v>9</v>
      </c>
      <c r="I157" s="220" t="s">
        <v>36</v>
      </c>
      <c r="J157" s="218" t="s">
        <v>36</v>
      </c>
      <c r="K157" s="218" t="s">
        <v>36</v>
      </c>
      <c r="L157" s="217" t="s">
        <v>168</v>
      </c>
      <c r="M157" s="217" t="s">
        <v>168</v>
      </c>
      <c r="N157" s="217" t="s">
        <v>168</v>
      </c>
      <c r="O157" s="217" t="s">
        <v>168</v>
      </c>
      <c r="P157" s="217" t="s">
        <v>168</v>
      </c>
      <c r="Q157" s="217" t="s">
        <v>168</v>
      </c>
      <c r="R157" s="218"/>
      <c r="S157" s="218"/>
      <c r="T157" s="219"/>
      <c r="U157" s="198"/>
      <c r="V157" s="696"/>
      <c r="W157" s="264"/>
      <c r="X157" s="21">
        <v>9</v>
      </c>
      <c r="Y157" s="22" t="s">
        <v>80</v>
      </c>
      <c r="Z157" s="24" t="s">
        <v>80</v>
      </c>
      <c r="AA157" s="24" t="s">
        <v>80</v>
      </c>
      <c r="AB157" s="23" t="s">
        <v>80</v>
      </c>
      <c r="AC157" s="23" t="s">
        <v>80</v>
      </c>
      <c r="AD157" s="23" t="s">
        <v>80</v>
      </c>
      <c r="AE157" s="23" t="s">
        <v>110</v>
      </c>
      <c r="AF157" s="23" t="s">
        <v>110</v>
      </c>
      <c r="AG157" s="23" t="s">
        <v>110</v>
      </c>
      <c r="AH157" s="24"/>
      <c r="AI157" s="24"/>
      <c r="AJ157" s="25"/>
      <c r="AK157" s="3"/>
      <c r="AL157" s="200"/>
    </row>
    <row r="158" spans="2:38" x14ac:dyDescent="0.4">
      <c r="B158" s="714"/>
      <c r="C158" s="196"/>
      <c r="D158" s="3"/>
      <c r="E158" s="3"/>
      <c r="F158" s="696"/>
      <c r="G158" s="264"/>
      <c r="H158" s="21">
        <v>10</v>
      </c>
      <c r="I158" s="220" t="s">
        <v>36</v>
      </c>
      <c r="J158" s="218" t="s">
        <v>36</v>
      </c>
      <c r="K158" s="218" t="s">
        <v>36</v>
      </c>
      <c r="L158" s="218" t="s">
        <v>36</v>
      </c>
      <c r="M158" s="217" t="s">
        <v>168</v>
      </c>
      <c r="N158" s="217" t="s">
        <v>168</v>
      </c>
      <c r="O158" s="217" t="s">
        <v>168</v>
      </c>
      <c r="P158" s="217" t="s">
        <v>168</v>
      </c>
      <c r="Q158" s="217" t="s">
        <v>168</v>
      </c>
      <c r="R158" s="217" t="s">
        <v>168</v>
      </c>
      <c r="S158" s="218"/>
      <c r="T158" s="219"/>
      <c r="U158" s="198"/>
      <c r="V158" s="696"/>
      <c r="W158" s="264"/>
      <c r="X158" s="21">
        <v>10</v>
      </c>
      <c r="Y158" s="22" t="s">
        <v>80</v>
      </c>
      <c r="Z158" s="24" t="s">
        <v>80</v>
      </c>
      <c r="AA158" s="24" t="s">
        <v>80</v>
      </c>
      <c r="AB158" s="24" t="s">
        <v>80</v>
      </c>
      <c r="AC158" s="23" t="s">
        <v>80</v>
      </c>
      <c r="AD158" s="23" t="s">
        <v>80</v>
      </c>
      <c r="AE158" s="23" t="s">
        <v>80</v>
      </c>
      <c r="AF158" s="23" t="s">
        <v>110</v>
      </c>
      <c r="AG158" s="23" t="s">
        <v>110</v>
      </c>
      <c r="AH158" s="23" t="s">
        <v>110</v>
      </c>
      <c r="AI158" s="24"/>
      <c r="AJ158" s="25"/>
      <c r="AK158" s="3"/>
      <c r="AL158" s="200"/>
    </row>
    <row r="159" spans="2:38" x14ac:dyDescent="0.4">
      <c r="B159" s="714"/>
      <c r="C159" s="196"/>
      <c r="D159" s="3"/>
      <c r="E159" s="3"/>
      <c r="F159" s="696"/>
      <c r="G159" s="264"/>
      <c r="H159" s="21">
        <v>11</v>
      </c>
      <c r="I159" s="220" t="s">
        <v>36</v>
      </c>
      <c r="J159" s="218" t="s">
        <v>36</v>
      </c>
      <c r="K159" s="218" t="s">
        <v>36</v>
      </c>
      <c r="L159" s="218" t="s">
        <v>36</v>
      </c>
      <c r="M159" s="218" t="s">
        <v>36</v>
      </c>
      <c r="N159" s="217" t="s">
        <v>168</v>
      </c>
      <c r="O159" s="217" t="s">
        <v>168</v>
      </c>
      <c r="P159" s="217" t="s">
        <v>168</v>
      </c>
      <c r="Q159" s="217" t="s">
        <v>168</v>
      </c>
      <c r="R159" s="217" t="s">
        <v>168</v>
      </c>
      <c r="S159" s="217" t="s">
        <v>233</v>
      </c>
      <c r="T159" s="219"/>
      <c r="U159" s="198"/>
      <c r="V159" s="696"/>
      <c r="W159" s="264"/>
      <c r="X159" s="21">
        <v>11</v>
      </c>
      <c r="Y159" s="22" t="s">
        <v>80</v>
      </c>
      <c r="Z159" s="24" t="s">
        <v>80</v>
      </c>
      <c r="AA159" s="24" t="s">
        <v>80</v>
      </c>
      <c r="AB159" s="24" t="s">
        <v>80</v>
      </c>
      <c r="AC159" s="24" t="s">
        <v>80</v>
      </c>
      <c r="AD159" s="24" t="s">
        <v>80</v>
      </c>
      <c r="AE159" s="24" t="s">
        <v>80</v>
      </c>
      <c r="AF159" s="24" t="s">
        <v>80</v>
      </c>
      <c r="AG159" s="23" t="s">
        <v>110</v>
      </c>
      <c r="AH159" s="23" t="s">
        <v>110</v>
      </c>
      <c r="AI159" s="23" t="s">
        <v>110</v>
      </c>
      <c r="AJ159" s="25"/>
      <c r="AK159" s="3"/>
      <c r="AL159" s="200"/>
    </row>
    <row r="160" spans="2:38" ht="25.5" thickBot="1" x14ac:dyDescent="0.45">
      <c r="B160" s="714"/>
      <c r="C160" s="196"/>
      <c r="D160" s="3"/>
      <c r="E160" s="3"/>
      <c r="F160" s="696"/>
      <c r="G160" s="266"/>
      <c r="H160" s="15">
        <v>12</v>
      </c>
      <c r="I160" s="221" t="s">
        <v>36</v>
      </c>
      <c r="J160" s="222" t="s">
        <v>36</v>
      </c>
      <c r="K160" s="222" t="s">
        <v>36</v>
      </c>
      <c r="L160" s="222" t="s">
        <v>36</v>
      </c>
      <c r="M160" s="222" t="s">
        <v>36</v>
      </c>
      <c r="N160" s="222" t="s">
        <v>36</v>
      </c>
      <c r="O160" s="223" t="s">
        <v>168</v>
      </c>
      <c r="P160" s="223" t="s">
        <v>168</v>
      </c>
      <c r="Q160" s="223" t="s">
        <v>168</v>
      </c>
      <c r="R160" s="223" t="s">
        <v>168</v>
      </c>
      <c r="S160" s="223" t="s">
        <v>233</v>
      </c>
      <c r="T160" s="224" t="s">
        <v>233</v>
      </c>
      <c r="U160" s="198"/>
      <c r="V160" s="696"/>
      <c r="W160" s="266"/>
      <c r="X160" s="15">
        <v>12</v>
      </c>
      <c r="Y160" s="22" t="s">
        <v>80</v>
      </c>
      <c r="Z160" s="28" t="s">
        <v>80</v>
      </c>
      <c r="AA160" s="28" t="s">
        <v>80</v>
      </c>
      <c r="AB160" s="28" t="s">
        <v>80</v>
      </c>
      <c r="AC160" s="28" t="s">
        <v>80</v>
      </c>
      <c r="AD160" s="28" t="s">
        <v>80</v>
      </c>
      <c r="AE160" s="29" t="s">
        <v>80</v>
      </c>
      <c r="AF160" s="29" t="s">
        <v>80</v>
      </c>
      <c r="AG160" s="29" t="s">
        <v>80</v>
      </c>
      <c r="AH160" s="29" t="s">
        <v>110</v>
      </c>
      <c r="AI160" s="29" t="s">
        <v>110</v>
      </c>
      <c r="AJ160" s="30" t="s">
        <v>110</v>
      </c>
      <c r="AK160" s="3"/>
      <c r="AL160" s="200"/>
    </row>
    <row r="161" spans="2:38" x14ac:dyDescent="0.4">
      <c r="B161" s="714"/>
      <c r="C161" s="196"/>
      <c r="D161" s="3"/>
      <c r="E161" s="3"/>
      <c r="F161" s="696"/>
      <c r="G161" s="267"/>
      <c r="H161" s="70">
        <v>1</v>
      </c>
      <c r="I161" s="225" t="s">
        <v>35</v>
      </c>
      <c r="J161" s="214" t="s">
        <v>36</v>
      </c>
      <c r="K161" s="214" t="s">
        <v>36</v>
      </c>
      <c r="L161" s="214" t="s">
        <v>36</v>
      </c>
      <c r="M161" s="214" t="s">
        <v>36</v>
      </c>
      <c r="N161" s="214" t="s">
        <v>36</v>
      </c>
      <c r="O161" s="214" t="s">
        <v>36</v>
      </c>
      <c r="P161" s="226" t="s">
        <v>168</v>
      </c>
      <c r="Q161" s="226" t="s">
        <v>168</v>
      </c>
      <c r="R161" s="226" t="s">
        <v>168</v>
      </c>
      <c r="S161" s="226" t="s">
        <v>233</v>
      </c>
      <c r="T161" s="227" t="s">
        <v>233</v>
      </c>
      <c r="U161" s="198"/>
      <c r="V161" s="696"/>
      <c r="W161" s="267"/>
      <c r="X161" s="16">
        <v>1</v>
      </c>
      <c r="Y161" s="65" t="s">
        <v>80</v>
      </c>
      <c r="Z161" s="18" t="s">
        <v>80</v>
      </c>
      <c r="AA161" s="18" t="s">
        <v>80</v>
      </c>
      <c r="AB161" s="18" t="s">
        <v>80</v>
      </c>
      <c r="AC161" s="18" t="s">
        <v>80</v>
      </c>
      <c r="AD161" s="18" t="s">
        <v>80</v>
      </c>
      <c r="AE161" s="18" t="s">
        <v>80</v>
      </c>
      <c r="AF161" s="32" t="s">
        <v>80</v>
      </c>
      <c r="AG161" s="32" t="s">
        <v>80</v>
      </c>
      <c r="AH161" s="32" t="s">
        <v>80</v>
      </c>
      <c r="AI161" s="32" t="s">
        <v>110</v>
      </c>
      <c r="AJ161" s="33" t="s">
        <v>110</v>
      </c>
      <c r="AK161" s="3"/>
      <c r="AL161" s="200"/>
    </row>
    <row r="162" spans="2:38" x14ac:dyDescent="0.4">
      <c r="B162" s="714"/>
      <c r="C162" s="196"/>
      <c r="D162" s="3"/>
      <c r="E162" s="3"/>
      <c r="F162" s="696"/>
      <c r="G162" s="263"/>
      <c r="H162" s="21">
        <v>2</v>
      </c>
      <c r="I162" s="220" t="s">
        <v>35</v>
      </c>
      <c r="J162" s="218" t="s">
        <v>35</v>
      </c>
      <c r="K162" s="218" t="s">
        <v>36</v>
      </c>
      <c r="L162" s="218" t="s">
        <v>36</v>
      </c>
      <c r="M162" s="218" t="s">
        <v>36</v>
      </c>
      <c r="N162" s="218" t="s">
        <v>36</v>
      </c>
      <c r="O162" s="218" t="s">
        <v>36</v>
      </c>
      <c r="P162" s="218" t="s">
        <v>36</v>
      </c>
      <c r="Q162" s="217" t="s">
        <v>168</v>
      </c>
      <c r="R162" s="217" t="s">
        <v>168</v>
      </c>
      <c r="S162" s="217" t="s">
        <v>233</v>
      </c>
      <c r="T162" s="228" t="s">
        <v>233</v>
      </c>
      <c r="U162" s="198"/>
      <c r="V162" s="696"/>
      <c r="W162" s="263"/>
      <c r="X162" s="21">
        <v>2</v>
      </c>
      <c r="Y162" s="67" t="s">
        <v>80</v>
      </c>
      <c r="Z162" s="24" t="s">
        <v>80</v>
      </c>
      <c r="AA162" s="24" t="s">
        <v>80</v>
      </c>
      <c r="AB162" s="24" t="s">
        <v>80</v>
      </c>
      <c r="AC162" s="24" t="s">
        <v>80</v>
      </c>
      <c r="AD162" s="24" t="s">
        <v>80</v>
      </c>
      <c r="AE162" s="24" t="s">
        <v>80</v>
      </c>
      <c r="AF162" s="24" t="s">
        <v>80</v>
      </c>
      <c r="AG162" s="24" t="s">
        <v>80</v>
      </c>
      <c r="AH162" s="23" t="s">
        <v>80</v>
      </c>
      <c r="AI162" s="23" t="s">
        <v>80</v>
      </c>
      <c r="AJ162" s="34" t="s">
        <v>110</v>
      </c>
      <c r="AK162" s="3"/>
      <c r="AL162" s="200"/>
    </row>
    <row r="163" spans="2:38" x14ac:dyDescent="0.4">
      <c r="B163" s="714"/>
      <c r="C163" s="196"/>
      <c r="D163" s="3"/>
      <c r="E163" s="3"/>
      <c r="F163" s="696"/>
      <c r="G163" s="263"/>
      <c r="H163" s="21">
        <v>3</v>
      </c>
      <c r="I163" s="220" t="s">
        <v>35</v>
      </c>
      <c r="J163" s="218" t="s">
        <v>35</v>
      </c>
      <c r="K163" s="218" t="s">
        <v>35</v>
      </c>
      <c r="L163" s="218" t="s">
        <v>36</v>
      </c>
      <c r="M163" s="218" t="s">
        <v>36</v>
      </c>
      <c r="N163" s="218" t="s">
        <v>36</v>
      </c>
      <c r="O163" s="218" t="s">
        <v>36</v>
      </c>
      <c r="P163" s="218" t="s">
        <v>36</v>
      </c>
      <c r="Q163" s="218" t="s">
        <v>36</v>
      </c>
      <c r="R163" s="217" t="s">
        <v>168</v>
      </c>
      <c r="S163" s="217" t="s">
        <v>233</v>
      </c>
      <c r="T163" s="228" t="s">
        <v>233</v>
      </c>
      <c r="U163" s="198"/>
      <c r="V163" s="696"/>
      <c r="W163" s="263"/>
      <c r="X163" s="21">
        <v>3</v>
      </c>
      <c r="Y163" s="66" t="s">
        <v>80</v>
      </c>
      <c r="Z163" s="24" t="s">
        <v>80</v>
      </c>
      <c r="AA163" s="24" t="s">
        <v>80</v>
      </c>
      <c r="AB163" s="24" t="s">
        <v>80</v>
      </c>
      <c r="AC163" s="24" t="s">
        <v>80</v>
      </c>
      <c r="AD163" s="24" t="s">
        <v>80</v>
      </c>
      <c r="AE163" s="24" t="s">
        <v>80</v>
      </c>
      <c r="AF163" s="24" t="s">
        <v>80</v>
      </c>
      <c r="AG163" s="24" t="s">
        <v>80</v>
      </c>
      <c r="AH163" s="23" t="s">
        <v>80</v>
      </c>
      <c r="AI163" s="23" t="s">
        <v>80</v>
      </c>
      <c r="AJ163" s="34" t="s">
        <v>80</v>
      </c>
      <c r="AK163" s="3"/>
      <c r="AL163" s="200"/>
    </row>
    <row r="164" spans="2:38" x14ac:dyDescent="0.4">
      <c r="B164" s="714"/>
      <c r="C164" s="196"/>
      <c r="D164" s="3"/>
      <c r="E164" s="3"/>
      <c r="F164" s="696"/>
      <c r="G164" s="264"/>
      <c r="H164" s="21">
        <v>4</v>
      </c>
      <c r="I164" s="220"/>
      <c r="J164" s="218"/>
      <c r="K164" s="218"/>
      <c r="L164" s="218"/>
      <c r="M164" s="218" t="s">
        <v>36</v>
      </c>
      <c r="N164" s="218" t="s">
        <v>36</v>
      </c>
      <c r="O164" s="218" t="s">
        <v>36</v>
      </c>
      <c r="P164" s="218" t="s">
        <v>36</v>
      </c>
      <c r="Q164" s="218" t="s">
        <v>36</v>
      </c>
      <c r="R164" s="218" t="s">
        <v>36</v>
      </c>
      <c r="S164" s="218" t="s">
        <v>233</v>
      </c>
      <c r="T164" s="278" t="s">
        <v>233</v>
      </c>
      <c r="U164" s="198"/>
      <c r="V164" s="696"/>
      <c r="W164" s="264"/>
      <c r="X164" s="21">
        <v>4</v>
      </c>
      <c r="Y164" s="26"/>
      <c r="Z164" s="24"/>
      <c r="AA164" s="24"/>
      <c r="AB164" s="24"/>
      <c r="AC164" s="24" t="s">
        <v>80</v>
      </c>
      <c r="AD164" s="24" t="s">
        <v>80</v>
      </c>
      <c r="AE164" s="24" t="s">
        <v>80</v>
      </c>
      <c r="AF164" s="24" t="s">
        <v>80</v>
      </c>
      <c r="AG164" s="24" t="s">
        <v>80</v>
      </c>
      <c r="AH164" s="24" t="s">
        <v>80</v>
      </c>
      <c r="AI164" s="24" t="s">
        <v>80</v>
      </c>
      <c r="AJ164" s="34" t="s">
        <v>80</v>
      </c>
      <c r="AK164" s="3"/>
      <c r="AL164" s="200"/>
    </row>
    <row r="165" spans="2:38" x14ac:dyDescent="0.4">
      <c r="B165" s="714"/>
      <c r="C165" s="196"/>
      <c r="D165" s="3"/>
      <c r="E165" s="3"/>
      <c r="F165" s="696"/>
      <c r="G165" s="264" t="s">
        <v>37</v>
      </c>
      <c r="H165" s="21">
        <v>5</v>
      </c>
      <c r="I165" s="220"/>
      <c r="J165" s="218"/>
      <c r="K165" s="218"/>
      <c r="L165" s="218"/>
      <c r="M165" s="218" t="s">
        <v>35</v>
      </c>
      <c r="N165" s="218" t="s">
        <v>36</v>
      </c>
      <c r="O165" s="218" t="s">
        <v>36</v>
      </c>
      <c r="P165" s="218" t="s">
        <v>36</v>
      </c>
      <c r="Q165" s="218" t="s">
        <v>36</v>
      </c>
      <c r="R165" s="218" t="s">
        <v>36</v>
      </c>
      <c r="S165" s="218" t="s">
        <v>36</v>
      </c>
      <c r="T165" s="219" t="s">
        <v>233</v>
      </c>
      <c r="U165" s="198"/>
      <c r="V165" s="696"/>
      <c r="W165" s="264" t="s">
        <v>37</v>
      </c>
      <c r="X165" s="21">
        <v>5</v>
      </c>
      <c r="Y165" s="26"/>
      <c r="Z165" s="24"/>
      <c r="AA165" s="24"/>
      <c r="AB165" s="24"/>
      <c r="AC165" s="24" t="s">
        <v>80</v>
      </c>
      <c r="AD165" s="24" t="s">
        <v>80</v>
      </c>
      <c r="AE165" s="24" t="s">
        <v>80</v>
      </c>
      <c r="AF165" s="24" t="s">
        <v>80</v>
      </c>
      <c r="AG165" s="24" t="s">
        <v>80</v>
      </c>
      <c r="AH165" s="24" t="s">
        <v>80</v>
      </c>
      <c r="AI165" s="24" t="s">
        <v>80</v>
      </c>
      <c r="AJ165" s="25" t="s">
        <v>80</v>
      </c>
      <c r="AK165" s="3"/>
      <c r="AL165" s="200"/>
    </row>
    <row r="166" spans="2:38" x14ac:dyDescent="0.4">
      <c r="B166" s="714"/>
      <c r="C166" s="196"/>
      <c r="D166" s="3"/>
      <c r="E166" s="3"/>
      <c r="F166" s="696"/>
      <c r="G166" s="264">
        <f>IF(G155="-","-",G155+1)</f>
        <v>4</v>
      </c>
      <c r="H166" s="21">
        <v>6</v>
      </c>
      <c r="I166" s="220"/>
      <c r="J166" s="218"/>
      <c r="K166" s="218"/>
      <c r="L166" s="218"/>
      <c r="M166" s="218" t="s">
        <v>35</v>
      </c>
      <c r="N166" s="218" t="s">
        <v>35</v>
      </c>
      <c r="O166" s="218" t="s">
        <v>36</v>
      </c>
      <c r="P166" s="218" t="s">
        <v>36</v>
      </c>
      <c r="Q166" s="218" t="s">
        <v>36</v>
      </c>
      <c r="R166" s="218" t="s">
        <v>36</v>
      </c>
      <c r="S166" s="218" t="s">
        <v>36</v>
      </c>
      <c r="T166" s="219" t="s">
        <v>36</v>
      </c>
      <c r="U166" s="198"/>
      <c r="V166" s="696"/>
      <c r="W166" s="264" t="str">
        <f>IF(W155="-","-",W155+1)</f>
        <v>-</v>
      </c>
      <c r="X166" s="21">
        <v>6</v>
      </c>
      <c r="Y166" s="26"/>
      <c r="Z166" s="24"/>
      <c r="AA166" s="24"/>
      <c r="AB166" s="24"/>
      <c r="AC166" s="24" t="s">
        <v>80</v>
      </c>
      <c r="AD166" s="24" t="s">
        <v>80</v>
      </c>
      <c r="AE166" s="24" t="s">
        <v>80</v>
      </c>
      <c r="AF166" s="24" t="s">
        <v>80</v>
      </c>
      <c r="AG166" s="24" t="s">
        <v>80</v>
      </c>
      <c r="AH166" s="24" t="s">
        <v>80</v>
      </c>
      <c r="AI166" s="24" t="s">
        <v>80</v>
      </c>
      <c r="AJ166" s="25" t="s">
        <v>80</v>
      </c>
      <c r="AK166" s="3"/>
      <c r="AL166" s="200"/>
    </row>
    <row r="167" spans="2:38" x14ac:dyDescent="0.4">
      <c r="B167" s="714"/>
      <c r="C167" s="196"/>
      <c r="D167" s="3"/>
      <c r="E167" s="3"/>
      <c r="F167" s="696"/>
      <c r="G167" s="264" t="s">
        <v>4</v>
      </c>
      <c r="H167" s="21">
        <v>7</v>
      </c>
      <c r="I167" s="220"/>
      <c r="J167" s="218"/>
      <c r="K167" s="218"/>
      <c r="L167" s="218"/>
      <c r="M167" s="218" t="s">
        <v>35</v>
      </c>
      <c r="N167" s="218" t="s">
        <v>35</v>
      </c>
      <c r="O167" s="218" t="s">
        <v>35</v>
      </c>
      <c r="P167" s="218" t="s">
        <v>36</v>
      </c>
      <c r="Q167" s="218" t="s">
        <v>36</v>
      </c>
      <c r="R167" s="218" t="s">
        <v>36</v>
      </c>
      <c r="S167" s="218" t="s">
        <v>36</v>
      </c>
      <c r="T167" s="219" t="s">
        <v>36</v>
      </c>
      <c r="U167" s="198"/>
      <c r="V167" s="696"/>
      <c r="W167" s="264" t="s">
        <v>4</v>
      </c>
      <c r="X167" s="21">
        <v>7</v>
      </c>
      <c r="Y167" s="26"/>
      <c r="Z167" s="24"/>
      <c r="AA167" s="24"/>
      <c r="AB167" s="24"/>
      <c r="AC167" s="24" t="s">
        <v>80</v>
      </c>
      <c r="AD167" s="24" t="s">
        <v>80</v>
      </c>
      <c r="AE167" s="24" t="s">
        <v>80</v>
      </c>
      <c r="AF167" s="24" t="s">
        <v>80</v>
      </c>
      <c r="AG167" s="24" t="s">
        <v>80</v>
      </c>
      <c r="AH167" s="24" t="s">
        <v>80</v>
      </c>
      <c r="AI167" s="24" t="s">
        <v>80</v>
      </c>
      <c r="AJ167" s="25" t="s">
        <v>80</v>
      </c>
      <c r="AK167" s="3"/>
      <c r="AL167" s="200"/>
    </row>
    <row r="168" spans="2:38" x14ac:dyDescent="0.4">
      <c r="B168" s="714"/>
      <c r="C168" s="196"/>
      <c r="D168" s="3"/>
      <c r="E168" s="3"/>
      <c r="F168" s="696"/>
      <c r="G168" s="264"/>
      <c r="H168" s="21">
        <v>8</v>
      </c>
      <c r="I168" s="220"/>
      <c r="J168" s="218"/>
      <c r="K168" s="218"/>
      <c r="L168" s="218"/>
      <c r="M168" s="218" t="s">
        <v>35</v>
      </c>
      <c r="N168" s="218" t="s">
        <v>35</v>
      </c>
      <c r="O168" s="218" t="s">
        <v>35</v>
      </c>
      <c r="P168" s="218" t="s">
        <v>35</v>
      </c>
      <c r="Q168" s="218" t="s">
        <v>36</v>
      </c>
      <c r="R168" s="218" t="s">
        <v>36</v>
      </c>
      <c r="S168" s="218" t="s">
        <v>36</v>
      </c>
      <c r="T168" s="219" t="s">
        <v>36</v>
      </c>
      <c r="U168" s="198"/>
      <c r="V168" s="696"/>
      <c r="W168" s="264"/>
      <c r="X168" s="21">
        <v>8</v>
      </c>
      <c r="Y168" s="26"/>
      <c r="Z168" s="24"/>
      <c r="AA168" s="24"/>
      <c r="AB168" s="24"/>
      <c r="AC168" s="24" t="s">
        <v>80</v>
      </c>
      <c r="AD168" s="24" t="s">
        <v>80</v>
      </c>
      <c r="AE168" s="24" t="s">
        <v>80</v>
      </c>
      <c r="AF168" s="24" t="s">
        <v>80</v>
      </c>
      <c r="AG168" s="24" t="s">
        <v>80</v>
      </c>
      <c r="AH168" s="24" t="s">
        <v>80</v>
      </c>
      <c r="AI168" s="24" t="s">
        <v>80</v>
      </c>
      <c r="AJ168" s="25" t="s">
        <v>80</v>
      </c>
      <c r="AK168" s="3"/>
      <c r="AL168" s="200"/>
    </row>
    <row r="169" spans="2:38" x14ac:dyDescent="0.4">
      <c r="B169" s="714"/>
      <c r="C169" s="196"/>
      <c r="D169" s="3"/>
      <c r="E169" s="3"/>
      <c r="F169" s="696"/>
      <c r="G169" s="264"/>
      <c r="H169" s="21">
        <v>9</v>
      </c>
      <c r="I169" s="220"/>
      <c r="J169" s="218"/>
      <c r="K169" s="218"/>
      <c r="L169" s="218"/>
      <c r="M169" s="218" t="s">
        <v>35</v>
      </c>
      <c r="N169" s="218" t="s">
        <v>35</v>
      </c>
      <c r="O169" s="218" t="s">
        <v>35</v>
      </c>
      <c r="P169" s="218" t="s">
        <v>35</v>
      </c>
      <c r="Q169" s="218" t="s">
        <v>35</v>
      </c>
      <c r="R169" s="218" t="s">
        <v>36</v>
      </c>
      <c r="S169" s="218" t="s">
        <v>36</v>
      </c>
      <c r="T169" s="219" t="s">
        <v>36</v>
      </c>
      <c r="U169" s="198"/>
      <c r="V169" s="696"/>
      <c r="W169" s="264"/>
      <c r="X169" s="21">
        <v>9</v>
      </c>
      <c r="Y169" s="26"/>
      <c r="Z169" s="24"/>
      <c r="AA169" s="24"/>
      <c r="AB169" s="24"/>
      <c r="AC169" s="24" t="s">
        <v>80</v>
      </c>
      <c r="AD169" s="24" t="s">
        <v>80</v>
      </c>
      <c r="AE169" s="24" t="s">
        <v>80</v>
      </c>
      <c r="AF169" s="24" t="s">
        <v>80</v>
      </c>
      <c r="AG169" s="24" t="s">
        <v>80</v>
      </c>
      <c r="AH169" s="24" t="s">
        <v>80</v>
      </c>
      <c r="AI169" s="24" t="s">
        <v>80</v>
      </c>
      <c r="AJ169" s="25" t="s">
        <v>80</v>
      </c>
      <c r="AK169" s="3"/>
      <c r="AL169" s="200"/>
    </row>
    <row r="170" spans="2:38" x14ac:dyDescent="0.4">
      <c r="B170" s="714"/>
      <c r="C170" s="196"/>
      <c r="D170" s="3"/>
      <c r="E170" s="3"/>
      <c r="F170" s="696"/>
      <c r="G170" s="264"/>
      <c r="H170" s="21">
        <v>10</v>
      </c>
      <c r="I170" s="220"/>
      <c r="J170" s="218"/>
      <c r="K170" s="218"/>
      <c r="L170" s="218"/>
      <c r="M170" s="218" t="s">
        <v>35</v>
      </c>
      <c r="N170" s="218" t="s">
        <v>35</v>
      </c>
      <c r="O170" s="218" t="s">
        <v>35</v>
      </c>
      <c r="P170" s="218" t="s">
        <v>35</v>
      </c>
      <c r="Q170" s="218" t="s">
        <v>35</v>
      </c>
      <c r="R170" s="218" t="s">
        <v>35</v>
      </c>
      <c r="S170" s="218" t="s">
        <v>36</v>
      </c>
      <c r="T170" s="219" t="s">
        <v>36</v>
      </c>
      <c r="U170" s="198"/>
      <c r="V170" s="696"/>
      <c r="W170" s="264"/>
      <c r="X170" s="21">
        <v>10</v>
      </c>
      <c r="Y170" s="26"/>
      <c r="Z170" s="24"/>
      <c r="AA170" s="24"/>
      <c r="AB170" s="24"/>
      <c r="AC170" s="24" t="s">
        <v>80</v>
      </c>
      <c r="AD170" s="24" t="s">
        <v>80</v>
      </c>
      <c r="AE170" s="24" t="s">
        <v>80</v>
      </c>
      <c r="AF170" s="24" t="s">
        <v>80</v>
      </c>
      <c r="AG170" s="24" t="s">
        <v>80</v>
      </c>
      <c r="AH170" s="24" t="s">
        <v>80</v>
      </c>
      <c r="AI170" s="24" t="s">
        <v>80</v>
      </c>
      <c r="AJ170" s="25" t="s">
        <v>80</v>
      </c>
      <c r="AK170" s="3"/>
      <c r="AL170" s="200"/>
    </row>
    <row r="171" spans="2:38" x14ac:dyDescent="0.4">
      <c r="B171" s="714"/>
      <c r="C171" s="196"/>
      <c r="D171" s="3"/>
      <c r="E171" s="3"/>
      <c r="F171" s="696"/>
      <c r="G171" s="264"/>
      <c r="H171" s="21">
        <v>11</v>
      </c>
      <c r="I171" s="220"/>
      <c r="J171" s="218"/>
      <c r="K171" s="218"/>
      <c r="L171" s="218"/>
      <c r="M171" s="218" t="s">
        <v>35</v>
      </c>
      <c r="N171" s="218" t="s">
        <v>35</v>
      </c>
      <c r="O171" s="218" t="s">
        <v>35</v>
      </c>
      <c r="P171" s="218" t="s">
        <v>35</v>
      </c>
      <c r="Q171" s="218" t="s">
        <v>35</v>
      </c>
      <c r="R171" s="218" t="s">
        <v>35</v>
      </c>
      <c r="S171" s="218" t="s">
        <v>35</v>
      </c>
      <c r="T171" s="219" t="s">
        <v>36</v>
      </c>
      <c r="U171" s="198"/>
      <c r="V171" s="696"/>
      <c r="W171" s="264"/>
      <c r="X171" s="21">
        <v>11</v>
      </c>
      <c r="Y171" s="26"/>
      <c r="Z171" s="24"/>
      <c r="AA171" s="24"/>
      <c r="AB171" s="24"/>
      <c r="AC171" s="24" t="s">
        <v>80</v>
      </c>
      <c r="AD171" s="24" t="s">
        <v>80</v>
      </c>
      <c r="AE171" s="24" t="s">
        <v>80</v>
      </c>
      <c r="AF171" s="24" t="s">
        <v>80</v>
      </c>
      <c r="AG171" s="24" t="s">
        <v>80</v>
      </c>
      <c r="AH171" s="24" t="s">
        <v>80</v>
      </c>
      <c r="AI171" s="24" t="s">
        <v>80</v>
      </c>
      <c r="AJ171" s="25" t="s">
        <v>80</v>
      </c>
      <c r="AK171" s="3"/>
      <c r="AL171" s="200"/>
    </row>
    <row r="172" spans="2:38" ht="25.5" thickBot="1" x14ac:dyDescent="0.45">
      <c r="B172" s="714"/>
      <c r="C172" s="196"/>
      <c r="D172" s="3"/>
      <c r="E172" s="3"/>
      <c r="F172" s="696"/>
      <c r="G172" s="266"/>
      <c r="H172" s="15">
        <v>12</v>
      </c>
      <c r="I172" s="221"/>
      <c r="J172" s="222"/>
      <c r="K172" s="222"/>
      <c r="L172" s="222"/>
      <c r="M172" s="222" t="s">
        <v>35</v>
      </c>
      <c r="N172" s="222" t="s">
        <v>35</v>
      </c>
      <c r="O172" s="222" t="s">
        <v>35</v>
      </c>
      <c r="P172" s="222" t="s">
        <v>35</v>
      </c>
      <c r="Q172" s="222" t="s">
        <v>35</v>
      </c>
      <c r="R172" s="222" t="s">
        <v>35</v>
      </c>
      <c r="S172" s="222" t="s">
        <v>35</v>
      </c>
      <c r="T172" s="229" t="s">
        <v>35</v>
      </c>
      <c r="U172" s="198"/>
      <c r="V172" s="696"/>
      <c r="W172" s="266"/>
      <c r="X172" s="15">
        <v>12</v>
      </c>
      <c r="Y172" s="27"/>
      <c r="Z172" s="28"/>
      <c r="AA172" s="28"/>
      <c r="AB172" s="28"/>
      <c r="AC172" s="28" t="s">
        <v>80</v>
      </c>
      <c r="AD172" s="28" t="s">
        <v>80</v>
      </c>
      <c r="AE172" s="28" t="s">
        <v>80</v>
      </c>
      <c r="AF172" s="28" t="s">
        <v>80</v>
      </c>
      <c r="AG172" s="28" t="s">
        <v>80</v>
      </c>
      <c r="AH172" s="28" t="s">
        <v>80</v>
      </c>
      <c r="AI172" s="28" t="s">
        <v>80</v>
      </c>
      <c r="AJ172" s="35" t="s">
        <v>80</v>
      </c>
      <c r="AK172" s="3"/>
      <c r="AL172" s="200"/>
    </row>
    <row r="173" spans="2:38" x14ac:dyDescent="0.4">
      <c r="B173" s="714"/>
      <c r="C173" s="196"/>
      <c r="D173" s="3"/>
      <c r="E173" s="3"/>
      <c r="F173" s="696"/>
      <c r="G173" s="267" t="s">
        <v>37</v>
      </c>
      <c r="H173" s="16">
        <v>1</v>
      </c>
      <c r="I173" s="225"/>
      <c r="J173" s="214"/>
      <c r="K173" s="214"/>
      <c r="L173" s="214"/>
      <c r="M173" s="214" t="s">
        <v>35</v>
      </c>
      <c r="N173" s="214" t="s">
        <v>35</v>
      </c>
      <c r="O173" s="214" t="s">
        <v>35</v>
      </c>
      <c r="P173" s="214" t="s">
        <v>35</v>
      </c>
      <c r="Q173" s="214" t="s">
        <v>35</v>
      </c>
      <c r="R173" s="214" t="s">
        <v>35</v>
      </c>
      <c r="S173" s="214" t="s">
        <v>35</v>
      </c>
      <c r="T173" s="215" t="s">
        <v>35</v>
      </c>
      <c r="U173" s="198"/>
      <c r="V173" s="696"/>
      <c r="W173" s="267" t="s">
        <v>37</v>
      </c>
      <c r="X173" s="16">
        <v>1</v>
      </c>
      <c r="Y173" s="31"/>
      <c r="Z173" s="18"/>
      <c r="AA173" s="18"/>
      <c r="AB173" s="18"/>
      <c r="AC173" s="18" t="s">
        <v>80</v>
      </c>
      <c r="AD173" s="18" t="s">
        <v>80</v>
      </c>
      <c r="AE173" s="18" t="s">
        <v>80</v>
      </c>
      <c r="AF173" s="18" t="s">
        <v>80</v>
      </c>
      <c r="AG173" s="18" t="s">
        <v>80</v>
      </c>
      <c r="AH173" s="18" t="s">
        <v>80</v>
      </c>
      <c r="AI173" s="18" t="s">
        <v>80</v>
      </c>
      <c r="AJ173" s="19" t="s">
        <v>80</v>
      </c>
      <c r="AK173" s="3"/>
      <c r="AL173" s="200"/>
    </row>
    <row r="174" spans="2:38" x14ac:dyDescent="0.4">
      <c r="B174" s="714"/>
      <c r="C174" s="196"/>
      <c r="D174" s="3"/>
      <c r="E174" s="3"/>
      <c r="F174" s="696"/>
      <c r="G174" s="264">
        <f>IF(G166="-","-",G166+1)</f>
        <v>5</v>
      </c>
      <c r="H174" s="21">
        <v>2</v>
      </c>
      <c r="I174" s="220"/>
      <c r="J174" s="218"/>
      <c r="K174" s="218"/>
      <c r="L174" s="218"/>
      <c r="M174" s="218" t="s">
        <v>35</v>
      </c>
      <c r="N174" s="218" t="s">
        <v>35</v>
      </c>
      <c r="O174" s="218" t="s">
        <v>35</v>
      </c>
      <c r="P174" s="218" t="s">
        <v>35</v>
      </c>
      <c r="Q174" s="218" t="s">
        <v>35</v>
      </c>
      <c r="R174" s="218" t="s">
        <v>35</v>
      </c>
      <c r="S174" s="218" t="s">
        <v>35</v>
      </c>
      <c r="T174" s="219" t="s">
        <v>35</v>
      </c>
      <c r="U174" s="198"/>
      <c r="V174" s="696"/>
      <c r="W174" s="264" t="str">
        <f>IF(W166="-","-",W166+1)</f>
        <v>-</v>
      </c>
      <c r="X174" s="21">
        <v>2</v>
      </c>
      <c r="Y174" s="26"/>
      <c r="Z174" s="24"/>
      <c r="AA174" s="24"/>
      <c r="AB174" s="24"/>
      <c r="AC174" s="24" t="s">
        <v>80</v>
      </c>
      <c r="AD174" s="24" t="s">
        <v>80</v>
      </c>
      <c r="AE174" s="24" t="s">
        <v>80</v>
      </c>
      <c r="AF174" s="24" t="s">
        <v>80</v>
      </c>
      <c r="AG174" s="24" t="s">
        <v>80</v>
      </c>
      <c r="AH174" s="24" t="s">
        <v>80</v>
      </c>
      <c r="AI174" s="24" t="s">
        <v>80</v>
      </c>
      <c r="AJ174" s="25" t="s">
        <v>80</v>
      </c>
      <c r="AK174" s="3"/>
      <c r="AL174" s="200"/>
    </row>
    <row r="175" spans="2:38" ht="25.5" thickBot="1" x14ac:dyDescent="0.45">
      <c r="B175" s="715"/>
      <c r="C175" s="202"/>
      <c r="D175" s="4"/>
      <c r="E175" s="4"/>
      <c r="F175" s="697"/>
      <c r="G175" s="266" t="s">
        <v>4</v>
      </c>
      <c r="H175" s="15">
        <v>3</v>
      </c>
      <c r="I175" s="221"/>
      <c r="J175" s="222"/>
      <c r="K175" s="222"/>
      <c r="L175" s="222"/>
      <c r="M175" s="222" t="s">
        <v>35</v>
      </c>
      <c r="N175" s="222" t="s">
        <v>35</v>
      </c>
      <c r="O175" s="222" t="s">
        <v>35</v>
      </c>
      <c r="P175" s="222" t="s">
        <v>35</v>
      </c>
      <c r="Q175" s="222" t="s">
        <v>35</v>
      </c>
      <c r="R175" s="222" t="s">
        <v>35</v>
      </c>
      <c r="S175" s="222" t="s">
        <v>35</v>
      </c>
      <c r="T175" s="229" t="s">
        <v>35</v>
      </c>
      <c r="U175" s="203"/>
      <c r="V175" s="697"/>
      <c r="W175" s="266" t="s">
        <v>4</v>
      </c>
      <c r="X175" s="15">
        <v>3</v>
      </c>
      <c r="Y175" s="27"/>
      <c r="Z175" s="28"/>
      <c r="AA175" s="28"/>
      <c r="AB175" s="28"/>
      <c r="AC175" s="28" t="s">
        <v>80</v>
      </c>
      <c r="AD175" s="28" t="s">
        <v>80</v>
      </c>
      <c r="AE175" s="28" t="s">
        <v>80</v>
      </c>
      <c r="AF175" s="28" t="s">
        <v>80</v>
      </c>
      <c r="AG175" s="28" t="s">
        <v>80</v>
      </c>
      <c r="AH175" s="28" t="s">
        <v>80</v>
      </c>
      <c r="AI175" s="28" t="s">
        <v>80</v>
      </c>
      <c r="AJ175" s="35" t="s">
        <v>80</v>
      </c>
      <c r="AK175" s="4"/>
      <c r="AL175" s="204"/>
    </row>
    <row r="176" spans="2:38" ht="25.5" thickBot="1" x14ac:dyDescent="0.45">
      <c r="B176" s="274"/>
      <c r="C176" s="196"/>
      <c r="D176" s="4"/>
      <c r="E176" s="3"/>
      <c r="F176" s="254"/>
      <c r="G176" s="255"/>
      <c r="H176" s="201"/>
      <c r="I176" s="256"/>
      <c r="J176" s="256"/>
      <c r="K176" s="256"/>
      <c r="L176" s="256"/>
      <c r="M176" s="256"/>
      <c r="N176" s="256"/>
      <c r="O176" s="256"/>
      <c r="P176" s="256"/>
      <c r="Q176" s="256"/>
      <c r="R176" s="256"/>
      <c r="S176" s="256"/>
      <c r="T176" s="256"/>
      <c r="U176" s="198"/>
      <c r="V176" s="254"/>
      <c r="W176" s="255"/>
      <c r="X176" s="201"/>
      <c r="Y176" s="257"/>
      <c r="Z176" s="257"/>
      <c r="AA176" s="257"/>
      <c r="AB176" s="257"/>
      <c r="AC176" s="257"/>
      <c r="AD176" s="257"/>
      <c r="AE176" s="257"/>
      <c r="AF176" s="257"/>
      <c r="AG176" s="257"/>
      <c r="AH176" s="257"/>
      <c r="AI176" s="257"/>
      <c r="AJ176" s="257"/>
      <c r="AK176" s="3"/>
      <c r="AL176" s="200"/>
    </row>
  </sheetData>
  <sheetProtection algorithmName="SHA-512" hashValue="H6AR6z2S1z7NtA4TDtWVaj34RElNL4dVUf/Jf/56ciin3Cm97O2ZSkOAlPHrd8BoISFKGBujJIqB4cuGxXJe5Q==" saltValue="XmdlGI4ssVx6Wi6pfmHPPQ==" spinCount="100000" sheet="1" objects="1" scenarios="1"/>
  <protectedRanges>
    <protectedRange sqref="AG4 AI4" name="範囲5_1"/>
  </protectedRanges>
  <mergeCells count="80">
    <mergeCell ref="F148:G148"/>
    <mergeCell ref="V148:W148"/>
    <mergeCell ref="B143:B175"/>
    <mergeCell ref="F144:L144"/>
    <mergeCell ref="V144:AA144"/>
    <mergeCell ref="F145:L145"/>
    <mergeCell ref="O145:Q145"/>
    <mergeCell ref="V145:AA145"/>
    <mergeCell ref="F149:F175"/>
    <mergeCell ref="V149:V175"/>
    <mergeCell ref="AD145:AF145"/>
    <mergeCell ref="F147:H147"/>
    <mergeCell ref="L147:T147"/>
    <mergeCell ref="V147:X147"/>
    <mergeCell ref="AB147:AJ147"/>
    <mergeCell ref="F114:G114"/>
    <mergeCell ref="V114:W114"/>
    <mergeCell ref="B109:B141"/>
    <mergeCell ref="F110:L110"/>
    <mergeCell ref="V110:AA110"/>
    <mergeCell ref="F111:L111"/>
    <mergeCell ref="O111:Q111"/>
    <mergeCell ref="V111:AA111"/>
    <mergeCell ref="F115:F141"/>
    <mergeCell ref="V115:V141"/>
    <mergeCell ref="AD111:AF111"/>
    <mergeCell ref="F113:H113"/>
    <mergeCell ref="L113:T113"/>
    <mergeCell ref="V113:X113"/>
    <mergeCell ref="AB113:AJ113"/>
    <mergeCell ref="AD77:AF77"/>
    <mergeCell ref="F79:H79"/>
    <mergeCell ref="L79:T79"/>
    <mergeCell ref="V79:X79"/>
    <mergeCell ref="AB79:AJ79"/>
    <mergeCell ref="AD43:AF43"/>
    <mergeCell ref="F45:H45"/>
    <mergeCell ref="L45:T45"/>
    <mergeCell ref="V45:X45"/>
    <mergeCell ref="AB45:AJ45"/>
    <mergeCell ref="B75:B107"/>
    <mergeCell ref="F76:L76"/>
    <mergeCell ref="V76:AA76"/>
    <mergeCell ref="F77:L77"/>
    <mergeCell ref="O77:Q77"/>
    <mergeCell ref="V77:AA77"/>
    <mergeCell ref="F81:F107"/>
    <mergeCell ref="V81:V107"/>
    <mergeCell ref="F80:G80"/>
    <mergeCell ref="V80:W80"/>
    <mergeCell ref="B41:B73"/>
    <mergeCell ref="F42:L42"/>
    <mergeCell ref="V42:AA42"/>
    <mergeCell ref="F43:L43"/>
    <mergeCell ref="O43:Q43"/>
    <mergeCell ref="V43:AA43"/>
    <mergeCell ref="F46:G46"/>
    <mergeCell ref="V46:W46"/>
    <mergeCell ref="F47:F73"/>
    <mergeCell ref="V47:V73"/>
    <mergeCell ref="D1:E1"/>
    <mergeCell ref="F2:AJ2"/>
    <mergeCell ref="AA4:AE4"/>
    <mergeCell ref="F12:G12"/>
    <mergeCell ref="V12:W12"/>
    <mergeCell ref="AL4:BD4"/>
    <mergeCell ref="AL5:DD5"/>
    <mergeCell ref="B7:B39"/>
    <mergeCell ref="F8:L8"/>
    <mergeCell ref="V8:AA8"/>
    <mergeCell ref="F9:L9"/>
    <mergeCell ref="O9:Q9"/>
    <mergeCell ref="V9:AA9"/>
    <mergeCell ref="AD9:AF9"/>
    <mergeCell ref="F11:H11"/>
    <mergeCell ref="L11:T11"/>
    <mergeCell ref="V11:X11"/>
    <mergeCell ref="AB11:AJ11"/>
    <mergeCell ref="F13:F39"/>
    <mergeCell ref="V13:V39"/>
  </mergeCells>
  <phoneticPr fontId="2"/>
  <conditionalFormatting sqref="I13:I27 Y13:Y27">
    <cfRule type="cellIs" dxfId="19" priority="58" operator="equal">
      <formula>$P$8</formula>
    </cfRule>
  </conditionalFormatting>
  <conditionalFormatting sqref="Y12:AJ12">
    <cfRule type="cellIs" priority="59" operator="equal">
      <formula>$AE$8</formula>
    </cfRule>
    <cfRule type="cellIs" dxfId="18" priority="60" operator="equal">
      <formula>$AE$8</formula>
    </cfRule>
  </conditionalFormatting>
  <conditionalFormatting sqref="I12:T12">
    <cfRule type="cellIs" priority="56" operator="equal">
      <formula>$P$8</formula>
    </cfRule>
    <cfRule type="cellIs" dxfId="17" priority="57" operator="equal">
      <formula>$P$8</formula>
    </cfRule>
  </conditionalFormatting>
  <conditionalFormatting sqref="J14:J19">
    <cfRule type="cellIs" dxfId="16" priority="55" operator="equal">
      <formula>$P$8</formula>
    </cfRule>
  </conditionalFormatting>
  <conditionalFormatting sqref="I47:I61 Y47:Y61">
    <cfRule type="cellIs" dxfId="15" priority="52" operator="equal">
      <formula>$P$8</formula>
    </cfRule>
  </conditionalFormatting>
  <conditionalFormatting sqref="Y46:AJ46">
    <cfRule type="cellIs" priority="53" operator="equal">
      <formula>$AE$42</formula>
    </cfRule>
    <cfRule type="cellIs" dxfId="14" priority="54" operator="equal">
      <formula>$AE$42</formula>
    </cfRule>
  </conditionalFormatting>
  <conditionalFormatting sqref="I46:T46">
    <cfRule type="cellIs" priority="50" operator="equal">
      <formula>$P$42</formula>
    </cfRule>
    <cfRule type="cellIs" dxfId="13" priority="51" operator="equal">
      <formula>$P$42</formula>
    </cfRule>
  </conditionalFormatting>
  <conditionalFormatting sqref="J48:J53">
    <cfRule type="cellIs" dxfId="12" priority="49" operator="equal">
      <formula>$P$8</formula>
    </cfRule>
  </conditionalFormatting>
  <conditionalFormatting sqref="I81:I95 Y81:Y95">
    <cfRule type="cellIs" dxfId="11" priority="46" operator="equal">
      <formula>$P$8</formula>
    </cfRule>
  </conditionalFormatting>
  <conditionalFormatting sqref="Y80:AJ80">
    <cfRule type="cellIs" priority="47" operator="equal">
      <formula>$AE76</formula>
    </cfRule>
    <cfRule type="cellIs" dxfId="10" priority="48" operator="equal">
      <formula>$AE76</formula>
    </cfRule>
  </conditionalFormatting>
  <conditionalFormatting sqref="I80:T80">
    <cfRule type="cellIs" priority="44" operator="equal">
      <formula>$P76</formula>
    </cfRule>
    <cfRule type="cellIs" dxfId="9" priority="45" operator="equal">
      <formula>$P76</formula>
    </cfRule>
  </conditionalFormatting>
  <conditionalFormatting sqref="J82:J87">
    <cfRule type="cellIs" dxfId="8" priority="43" operator="equal">
      <formula>$P$8</formula>
    </cfRule>
  </conditionalFormatting>
  <conditionalFormatting sqref="I115:I129 Y115:Y129">
    <cfRule type="cellIs" dxfId="7" priority="42" operator="equal">
      <formula>$P$8</formula>
    </cfRule>
  </conditionalFormatting>
  <conditionalFormatting sqref="J116:J121">
    <cfRule type="cellIs" dxfId="6" priority="41" operator="equal">
      <formula>$P$8</formula>
    </cfRule>
  </conditionalFormatting>
  <conditionalFormatting sqref="I149:I163 Y149:Y163">
    <cfRule type="cellIs" dxfId="5" priority="40" operator="equal">
      <formula>$P$8</formula>
    </cfRule>
  </conditionalFormatting>
  <conditionalFormatting sqref="J150:J155">
    <cfRule type="cellIs" dxfId="4" priority="39" operator="equal">
      <formula>$P$8</formula>
    </cfRule>
  </conditionalFormatting>
  <conditionalFormatting sqref="Y114:AJ114">
    <cfRule type="cellIs" priority="27" operator="equal">
      <formula>$AE110</formula>
    </cfRule>
    <cfRule type="cellIs" dxfId="3" priority="28" operator="equal">
      <formula>$AE110</formula>
    </cfRule>
  </conditionalFormatting>
  <conditionalFormatting sqref="I114:T114">
    <cfRule type="cellIs" priority="25" operator="equal">
      <formula>$P110</formula>
    </cfRule>
    <cfRule type="cellIs" dxfId="2" priority="26" operator="equal">
      <formula>$P110</formula>
    </cfRule>
  </conditionalFormatting>
  <conditionalFormatting sqref="Y148:AJ148">
    <cfRule type="cellIs" priority="23" operator="equal">
      <formula>$AE144</formula>
    </cfRule>
    <cfRule type="cellIs" dxfId="1" priority="24" operator="equal">
      <formula>$AE144</formula>
    </cfRule>
  </conditionalFormatting>
  <conditionalFormatting sqref="I148:T148">
    <cfRule type="cellIs" priority="21" operator="equal">
      <formula>$P144</formula>
    </cfRule>
    <cfRule type="cellIs" dxfId="0" priority="22" operator="equal">
      <formula>$P144</formula>
    </cfRule>
  </conditionalFormatting>
  <pageMargins left="0.70866141732283472" right="0.47244094488188981" top="0.51181102362204722" bottom="0.74803149606299213" header="0.31496062992125984" footer="0.35433070866141736"/>
  <pageSetup paperSize="9" scale="36" fitToHeight="0" orientation="portrait" r:id="rId1"/>
  <headerFooter>
    <oddFooter>&amp;C&amp;"BIZ UDPゴシック,太字"&amp;22&amp;P/&amp;N</oddFooter>
  </headerFooter>
  <rowBreaks count="2" manualBreakCount="2">
    <brk id="73" min="3" max="36" man="1"/>
    <brk id="141" min="3" max="3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'※削除不可（９記入例計算式データ）'!$A$2:$A$37</xm:f>
          </x14:formula1>
          <xm:sqref>D8 D42 D76 D110 D144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55" zoomScaleNormal="55" workbookViewId="0">
      <selection activeCell="O4" sqref="O4"/>
    </sheetView>
  </sheetViews>
  <sheetFormatPr defaultRowHeight="18.75" x14ac:dyDescent="0.4"/>
  <cols>
    <col min="1" max="1" width="9" style="42"/>
    <col min="2" max="2" width="15.125" style="42" bestFit="1" customWidth="1"/>
    <col min="3" max="3" width="9" style="42"/>
    <col min="4" max="4" width="15.125" style="101" bestFit="1" customWidth="1"/>
    <col min="5" max="5" width="14.25" style="101" bestFit="1" customWidth="1"/>
    <col min="6" max="7" width="14.25" style="101" customWidth="1"/>
    <col min="8" max="9" width="9.5" style="42" customWidth="1"/>
    <col min="10" max="10" width="5.5" style="42" customWidth="1"/>
    <col min="11" max="12" width="7.25" style="42" customWidth="1"/>
    <col min="13" max="13" width="7.5" style="42" bestFit="1" customWidth="1"/>
    <col min="14" max="14" width="13.875" style="42" customWidth="1"/>
    <col min="15" max="15" width="9" style="104" bestFit="1" customWidth="1"/>
    <col min="16" max="16" width="16" style="104" bestFit="1" customWidth="1"/>
    <col min="17" max="17" width="11.5" style="104" bestFit="1" customWidth="1"/>
    <col min="18" max="18" width="13.75" style="104" bestFit="1" customWidth="1"/>
    <col min="19" max="19" width="7.375" style="103" bestFit="1" customWidth="1"/>
    <col min="20" max="20" width="5.875" customWidth="1"/>
    <col min="21" max="21" width="8.125" style="42" customWidth="1"/>
    <col min="22" max="22" width="3.5" customWidth="1"/>
    <col min="23" max="23" width="14.375" style="42" customWidth="1"/>
    <col min="24" max="24" width="9.875" bestFit="1" customWidth="1"/>
    <col min="25" max="25" width="13.75" bestFit="1" customWidth="1"/>
  </cols>
  <sheetData>
    <row r="1" spans="1:23" ht="26.25" customHeight="1" x14ac:dyDescent="0.4">
      <c r="B1" s="42" t="s">
        <v>143</v>
      </c>
      <c r="C1" s="40" t="s">
        <v>105</v>
      </c>
      <c r="D1" s="100" t="s">
        <v>106</v>
      </c>
      <c r="E1" s="100" t="s">
        <v>107</v>
      </c>
      <c r="F1" s="100" t="s">
        <v>120</v>
      </c>
      <c r="G1" s="100" t="s">
        <v>61</v>
      </c>
      <c r="H1" s="40" t="s">
        <v>144</v>
      </c>
      <c r="I1" s="40" t="s">
        <v>231</v>
      </c>
      <c r="K1" s="40" t="s">
        <v>116</v>
      </c>
      <c r="L1" s="68"/>
      <c r="N1" s="40" t="s">
        <v>1</v>
      </c>
      <c r="O1" s="40" t="s">
        <v>105</v>
      </c>
      <c r="P1" s="100" t="s">
        <v>106</v>
      </c>
      <c r="Q1" s="100" t="s">
        <v>107</v>
      </c>
      <c r="R1" s="40" t="s">
        <v>108</v>
      </c>
      <c r="S1" s="292" t="s">
        <v>232</v>
      </c>
      <c r="U1" s="40" t="s">
        <v>135</v>
      </c>
    </row>
    <row r="2" spans="1:23" ht="26.25" customHeight="1" x14ac:dyDescent="0.4">
      <c r="C2" s="190"/>
      <c r="D2" s="191"/>
      <c r="E2" s="191"/>
      <c r="F2" s="102"/>
      <c r="G2" s="102"/>
      <c r="H2" s="68"/>
      <c r="I2" s="68"/>
      <c r="K2" s="40"/>
      <c r="L2" s="68"/>
      <c r="N2" s="40"/>
      <c r="O2" s="40"/>
      <c r="P2" s="100"/>
      <c r="Q2" s="100"/>
      <c r="R2" s="40"/>
      <c r="S2" s="168" t="s">
        <v>231</v>
      </c>
      <c r="U2" s="88"/>
    </row>
    <row r="3" spans="1:23" x14ac:dyDescent="0.4">
      <c r="A3" s="73" t="s">
        <v>81</v>
      </c>
      <c r="B3" s="40" t="str">
        <f>INDEX('【記入例】9-１(ＧＨ)その２'!$B$14:$B$999874,ROW(A1)*10-9)</f>
        <v>ホーム１</v>
      </c>
      <c r="C3" s="40">
        <f>INDEX('【記入例】9-１(ＧＨ)その２'!$D$14:$D$999874,ROW(A1)*10-9)</f>
        <v>21</v>
      </c>
      <c r="D3" s="40">
        <f>INDEX('【記入例】9-１(ＧＨ)その２'!$N$18:$N$999874,ROW(A1)*10-9)</f>
        <v>17.273972602739725</v>
      </c>
      <c r="E3" s="40">
        <f>INDEX('【記入例】9-１(ＧＨ)その２'!$O$18:$O$999874,ROW(A1)*10-9)</f>
        <v>11.239726027397261</v>
      </c>
      <c r="F3" s="40">
        <f>IFERROR(INDEX('【記入例】9-１(ＧＨ)その２'!$AB$16:$AB$999874,ROW(A1)*10-9),"0")</f>
        <v>1.6360730593607304</v>
      </c>
      <c r="G3" s="40">
        <f>INDEX('【記入例】9-１(ＧＨ)その２'!$AB$19:$AB$999874,ROW(A1)*10-9)</f>
        <v>1.9350000000000001</v>
      </c>
      <c r="H3" s="40" t="str">
        <f>INDEX('【記入例】9-１(ＧＨ)その２'!$R$22:$R$999874,ROW(A1)*10-9)</f>
        <v>年度</v>
      </c>
      <c r="I3" s="40">
        <f>IF(H3="推定",G3,F3)</f>
        <v>1.6360730593607304</v>
      </c>
      <c r="K3" s="40">
        <f>COUNTIF('【記入例】９－２（ＧＨ）その３'!$D$8:$D$799775,A3)</f>
        <v>0</v>
      </c>
      <c r="L3" s="68"/>
      <c r="M3" s="42" t="s">
        <v>77</v>
      </c>
      <c r="N3" s="73" t="str">
        <f>IF('【記入例】９(ＧＨ)その１'!D17="","",'【記入例】９(ＧＨ)その１'!D17)</f>
        <v>ホーム１</v>
      </c>
      <c r="O3" s="169">
        <f>SUMIF($B$3:$B$37,N3,$C$3:$C$37)</f>
        <v>22</v>
      </c>
      <c r="P3" s="169">
        <f>ROUNDUP(SUMIF($B$3:$B$37,N3,$D$3:$D$37),1)</f>
        <v>18.200000000000003</v>
      </c>
      <c r="Q3" s="169">
        <f>ROUNDUP(SUMIF($B$3:$B$37,N3,$E$3:$E$37),1)</f>
        <v>12.2</v>
      </c>
      <c r="R3" s="169">
        <f>ROUND(SUMIF($B$3:$B$37,N3,$D$3:$D$37),0)</f>
        <v>18</v>
      </c>
      <c r="S3" s="169">
        <f>ROUND(SUMIF($B$3:$B$37,N3,$I$3:$I$37),1)</f>
        <v>1.8</v>
      </c>
      <c r="U3" s="89">
        <f>COUNTIF($B$3:$B$37,N3)</f>
        <v>2</v>
      </c>
    </row>
    <row r="4" spans="1:23" x14ac:dyDescent="0.4">
      <c r="A4" s="73" t="s">
        <v>82</v>
      </c>
      <c r="B4" s="40" t="str">
        <f>INDEX('【記入例】9-１(ＧＨ)その２'!$B$14:$B$999874,ROW(A2)*10-9)</f>
        <v>ホーム１</v>
      </c>
      <c r="C4" s="40">
        <f>INDEX('【記入例】9-１(ＧＨ)その２'!$D$14:$D$999874,ROW(A2)*10-9)</f>
        <v>1</v>
      </c>
      <c r="D4" s="40">
        <f>INDEX('【記入例】9-１(ＧＨ)その２'!$N$18:$N$999874,ROW(A2)*10-9)</f>
        <v>0.9</v>
      </c>
      <c r="E4" s="40">
        <f>INDEX('【記入例】9-１(ＧＨ)その２'!$O$18:$O$999874,ROW(A2)*10-9)</f>
        <v>0.9</v>
      </c>
      <c r="F4" s="40" t="str">
        <f>IFERROR(INDEX('【記入例】9-１(ＧＨ)その２'!$AB$16:$AB$999874,ROW(A2)*10-9),"0")</f>
        <v>0</v>
      </c>
      <c r="G4" s="40">
        <f>INDEX('【記入例】9-１(ＧＨ)その２'!$AB$19:$AB$999874,ROW(A2)*10-9)</f>
        <v>0.15</v>
      </c>
      <c r="H4" s="40" t="str">
        <f>INDEX('【記入例】9-１(ＧＨ)その２'!$R$22:$R$999874,ROW(A2)*10-9)</f>
        <v>推定</v>
      </c>
      <c r="I4" s="40">
        <f t="shared" ref="I4:I37" si="0">IF(H4="推定",G4,F4)</f>
        <v>0.15</v>
      </c>
      <c r="K4" s="40">
        <f>COUNTIF('【記入例】９－２（ＧＨ）その３'!$D$8:$D$799775,A4)</f>
        <v>1</v>
      </c>
      <c r="L4" s="68"/>
      <c r="M4" s="42" t="s">
        <v>78</v>
      </c>
      <c r="N4" s="73" t="str">
        <f>IF('【記入例】９(ＧＨ)その１'!D18="","",'【記入例】９(ＧＨ)その１'!D18)</f>
        <v>ホーム２</v>
      </c>
      <c r="O4" s="169">
        <f>SUMIF($B$3:$B$37,N4,$C$3:$C$37)</f>
        <v>21</v>
      </c>
      <c r="P4" s="169">
        <f t="shared" ref="P4:P26" si="1">ROUNDUP(SUMIF($B$3:$B$37,N4,$D$3:$D$37),1)</f>
        <v>14.299999999999999</v>
      </c>
      <c r="Q4" s="169">
        <f t="shared" ref="Q4:Q26" si="2">ROUNDUP(SUMIF($B$3:$B$37,N4,$E$3:$E$37),1)</f>
        <v>10.9</v>
      </c>
      <c r="R4" s="169">
        <f t="shared" ref="R4:R27" si="3">ROUND(SUMIF($B$3:$B$37,N4,$D$3:$D$37),0)</f>
        <v>14</v>
      </c>
      <c r="S4" s="169">
        <f t="shared" ref="S4:S27" si="4">ROUND(SUMIF($B$3:$B$37,N4,$I$3:$I$37),1)</f>
        <v>1.4</v>
      </c>
      <c r="U4" s="89">
        <f t="shared" ref="U4:U26" si="5">COUNTIF($B$3:$B$37,N4)</f>
        <v>1</v>
      </c>
    </row>
    <row r="5" spans="1:23" x14ac:dyDescent="0.4">
      <c r="A5" s="73" t="s">
        <v>83</v>
      </c>
      <c r="B5" s="40" t="str">
        <f>INDEX('【記入例】9-１(ＧＨ)その２'!$B$14:$B$999874,ROW(A3)*10-9)</f>
        <v>ホーム２</v>
      </c>
      <c r="C5" s="40">
        <f>INDEX('【記入例】9-１(ＧＨ)その２'!$D$14:$D$999874,ROW(A3)*10-9)</f>
        <v>21</v>
      </c>
      <c r="D5" s="40">
        <f>INDEX('【記入例】9-１(ＧＨ)その２'!$N$18:$N$999874,ROW(A3)*10-9)</f>
        <v>14.262295081967213</v>
      </c>
      <c r="E5" s="40">
        <f>INDEX('【記入例】9-１(ＧＨ)その２'!$O$18:$O$999874,ROW(A3)*10-9)</f>
        <v>10.811475409836065</v>
      </c>
      <c r="F5" s="40">
        <f>IFERROR(INDEX('【記入例】9-１(ＧＨ)その２'!$AB$16:$AB$999874,ROW(A3)*10-9),"0")</f>
        <v>1.4373861566484516</v>
      </c>
      <c r="G5" s="40">
        <f>INDEX('【記入例】9-１(ＧＨ)その２'!$AB$19:$AB$999874,ROW(A3)*10-9)</f>
        <v>1.4750000000000001</v>
      </c>
      <c r="H5" s="40" t="str">
        <f>INDEX('【記入例】9-１(ＧＨ)その２'!$R$22:$R$999874,ROW(A3)*10-9)</f>
        <v>実⑥</v>
      </c>
      <c r="I5" s="40">
        <f>IF(H5="推定",G5,F5)</f>
        <v>1.4373861566484516</v>
      </c>
      <c r="J5" s="68"/>
      <c r="K5" s="40">
        <f>COUNTIF('【記入例】９－２（ＧＨ）その３'!$D$8:$D$799775,A5)</f>
        <v>1</v>
      </c>
      <c r="L5" s="68"/>
      <c r="M5" s="42" t="s">
        <v>9</v>
      </c>
      <c r="N5" s="73" t="str">
        <f>IF('【記入例】９(ＧＨ)その１'!D19="","",'【記入例】９(ＧＨ)その１'!D19)</f>
        <v>ホーム３</v>
      </c>
      <c r="O5" s="169">
        <f t="shared" ref="O5:O26" si="6">SUMIF($B$3:$B$37,N5,$C$3:$C$37)</f>
        <v>15</v>
      </c>
      <c r="P5" s="169">
        <f t="shared" si="1"/>
        <v>4.5</v>
      </c>
      <c r="Q5" s="169">
        <f t="shared" si="2"/>
        <v>3.5</v>
      </c>
      <c r="R5" s="169">
        <f t="shared" si="3"/>
        <v>4</v>
      </c>
      <c r="S5" s="169">
        <f t="shared" si="4"/>
        <v>0.5</v>
      </c>
      <c r="U5" s="89">
        <f t="shared" si="5"/>
        <v>1</v>
      </c>
    </row>
    <row r="6" spans="1:23" x14ac:dyDescent="0.4">
      <c r="A6" s="73" t="s">
        <v>84</v>
      </c>
      <c r="B6" s="40" t="str">
        <f>INDEX('【記入例】9-１(ＧＨ)その２'!$B$14:$B$999874,ROW(A4)*10-9)</f>
        <v>ホーム３</v>
      </c>
      <c r="C6" s="40">
        <f>INDEX('【記入例】9-１(ＧＨ)その２'!$D$14:$D$999874,ROW(A4)*10-9)</f>
        <v>15</v>
      </c>
      <c r="D6" s="40">
        <f>INDEX('【記入例】9-１(ＧＨ)その２'!$N$18:$N$999874,ROW(A4)*10-9)</f>
        <v>4.4891304347826084</v>
      </c>
      <c r="E6" s="40">
        <f>INDEX('【記入例】9-１(ＧＨ)その２'!$O$18:$O$999874,ROW(A4)*10-9)</f>
        <v>3.4891304347826084</v>
      </c>
      <c r="F6" s="40">
        <f>IFERROR(INDEX('【記入例】9-１(ＧＨ)その２'!$AB$16:$AB$999874,ROW(A4)*10-9),"0")</f>
        <v>0.47041062801932365</v>
      </c>
      <c r="G6" s="40">
        <f>INDEX('【記入例】9-１(ＧＨ)その２'!$AB$19:$AB$999874,ROW(A4)*10-9)</f>
        <v>0.5</v>
      </c>
      <c r="H6" s="40" t="str">
        <f>INDEX('【記入例】9-１(ＧＨ)その２'!$R$22:$R$999874,ROW(A4)*10-9)</f>
        <v>前３</v>
      </c>
      <c r="I6" s="40">
        <f t="shared" si="0"/>
        <v>0.47041062801932365</v>
      </c>
      <c r="J6" s="68"/>
      <c r="K6" s="40">
        <f>COUNTIF('【記入例】９－２（ＧＨ）その３'!$D$8:$D$799775,A6)</f>
        <v>1</v>
      </c>
      <c r="L6" s="68"/>
      <c r="M6" s="42" t="s">
        <v>13</v>
      </c>
      <c r="N6" s="73" t="str">
        <f>IF('【記入例】９(ＧＨ)その１'!D20="","",'【記入例】９(ＧＨ)その１'!D20)</f>
        <v>ホーム４</v>
      </c>
      <c r="O6" s="169">
        <f t="shared" si="6"/>
        <v>7</v>
      </c>
      <c r="P6" s="169">
        <f t="shared" si="1"/>
        <v>7.8</v>
      </c>
      <c r="Q6" s="169">
        <f t="shared" si="2"/>
        <v>5</v>
      </c>
      <c r="R6" s="169">
        <f t="shared" si="3"/>
        <v>8</v>
      </c>
      <c r="S6" s="169">
        <f t="shared" si="4"/>
        <v>0.6</v>
      </c>
      <c r="U6" s="89">
        <f t="shared" si="5"/>
        <v>2</v>
      </c>
    </row>
    <row r="7" spans="1:23" x14ac:dyDescent="0.4">
      <c r="A7" s="73" t="s">
        <v>85</v>
      </c>
      <c r="B7" s="40" t="str">
        <f>INDEX('【記入例】9-１(ＧＨ)その２'!$B$14:$B$999874,ROW(A5)*10-9)</f>
        <v>ホーム４</v>
      </c>
      <c r="C7" s="40">
        <f>INDEX('【記入例】9-１(ＧＨ)その２'!$D$14:$D$999874,ROW(A5)*10-9)</f>
        <v>5</v>
      </c>
      <c r="D7" s="40">
        <f>INDEX('【記入例】9-１(ＧＨ)その２'!$N$18:$N$999874,ROW(A5)*10-9)</f>
        <v>5.9836065573770494</v>
      </c>
      <c r="E7" s="40">
        <f>INDEX('【記入例】9-１(ＧＨ)その２'!$O$18:$O$999874,ROW(A5)*10-9)</f>
        <v>4.9836065573770494</v>
      </c>
      <c r="F7" s="40">
        <f>IFERROR(INDEX('【記入例】9-１(ＧＨ)その２'!$AB$16:$AB$999874,ROW(A5)*10-9),"0")</f>
        <v>0.60928961748633881</v>
      </c>
      <c r="G7" s="40">
        <f>INDEX('【記入例】9-１(ＧＨ)その２'!$AB$19:$AB$999874,ROW(A5)*10-9)</f>
        <v>1.0499999999999998</v>
      </c>
      <c r="H7" s="40" t="str">
        <f>INDEX('【記入例】9-１(ＧＨ)その２'!$R$22:$R$999874,ROW(A5)*10-9)</f>
        <v>実⑥</v>
      </c>
      <c r="I7" s="40">
        <f t="shared" si="0"/>
        <v>0.60928961748633881</v>
      </c>
      <c r="J7" s="68"/>
      <c r="K7" s="40">
        <f>COUNTIF('【記入例】９－２（ＧＨ）その３'!$D$8:$D$799775,A7)</f>
        <v>1</v>
      </c>
      <c r="L7" s="68"/>
      <c r="M7" s="42" t="s">
        <v>14</v>
      </c>
      <c r="N7" s="73" t="str">
        <f>IF('【記入例】９(ＧＨ)その１'!D21="","",'【記入例】９(ＧＨ)その１'!D21)</f>
        <v>ホーム５</v>
      </c>
      <c r="O7" s="169">
        <f t="shared" si="6"/>
        <v>21</v>
      </c>
      <c r="P7" s="169">
        <f t="shared" si="1"/>
        <v>17.3</v>
      </c>
      <c r="Q7" s="169">
        <f t="shared" si="2"/>
        <v>11.299999999999999</v>
      </c>
      <c r="R7" s="169">
        <f t="shared" si="3"/>
        <v>17</v>
      </c>
      <c r="S7" s="169">
        <f t="shared" si="4"/>
        <v>1.6</v>
      </c>
      <c r="U7" s="89">
        <f t="shared" si="5"/>
        <v>2</v>
      </c>
    </row>
    <row r="8" spans="1:23" s="247" customFormat="1" ht="19.5" thickBot="1" x14ac:dyDescent="0.45">
      <c r="A8" s="6" t="s">
        <v>86</v>
      </c>
      <c r="B8" s="244" t="str">
        <f>INDEX('【記入例】9-１(ＧＨ)その２'!$B$14:$B$999874,ROW(A6)*10-9)</f>
        <v>ホーム４</v>
      </c>
      <c r="C8" s="244">
        <f>INDEX('【記入例】9-１(ＧＨ)その２'!$D$14:$D$999874,ROW(A6)*10-9)</f>
        <v>2</v>
      </c>
      <c r="D8" s="244">
        <f>INDEX('【記入例】9-１(ＧＨ)その２'!$N$18:$N$999874,ROW(A6)*10-9)</f>
        <v>1.8</v>
      </c>
      <c r="E8" s="244">
        <f>INDEX('【記入例】9-１(ＧＨ)その２'!$O$18:$O$999874,ROW(A6)*10-9)</f>
        <v>0</v>
      </c>
      <c r="F8" s="244" t="str">
        <f>IFERROR(INDEX('【記入例】9-１(ＧＨ)その２'!$AB$16:$AB$999874,ROW(A6)*10-9),"0")</f>
        <v>0</v>
      </c>
      <c r="G8" s="244">
        <f>INDEX('【記入例】9-１(ＧＨ)その２'!$AB$19:$AB$999874,ROW(A6)*10-9)</f>
        <v>0</v>
      </c>
      <c r="H8" s="244" t="str">
        <f>INDEX('【記入例】9-１(ＧＨ)その２'!$R$22:$R$999874,ROW(A6)*10-9)</f>
        <v>推定</v>
      </c>
      <c r="I8" s="244">
        <f t="shared" si="0"/>
        <v>0</v>
      </c>
      <c r="J8" s="245"/>
      <c r="K8" s="244">
        <f>COUNTIF('【記入例】９－２（ＧＨ）その３'!$D$8:$D$799775,A8)</f>
        <v>1</v>
      </c>
      <c r="L8" s="245"/>
      <c r="M8" s="245" t="s">
        <v>15</v>
      </c>
      <c r="N8" s="6" t="str">
        <f>IF('【記入例】９(ＧＨ)その１'!D22="","",'【記入例】９(ＧＨ)その１'!D22)</f>
        <v>ホーム６</v>
      </c>
      <c r="O8" s="246">
        <f t="shared" si="6"/>
        <v>0</v>
      </c>
      <c r="P8" s="246">
        <f t="shared" si="1"/>
        <v>0</v>
      </c>
      <c r="Q8" s="246">
        <f t="shared" si="2"/>
        <v>0</v>
      </c>
      <c r="R8" s="246">
        <f t="shared" si="3"/>
        <v>0</v>
      </c>
      <c r="S8" s="246">
        <f t="shared" si="4"/>
        <v>0</v>
      </c>
      <c r="U8" s="248">
        <f t="shared" si="5"/>
        <v>0</v>
      </c>
      <c r="W8" s="245"/>
    </row>
    <row r="9" spans="1:23" s="243" customFormat="1" x14ac:dyDescent="0.4">
      <c r="A9" s="89" t="s">
        <v>87</v>
      </c>
      <c r="B9" s="88" t="str">
        <f>INDEX('【記入例】9-１(ＧＨ)その２'!$B$14:$B$999874,ROW(A7)*10-9)</f>
        <v>ホーム５</v>
      </c>
      <c r="C9" s="88">
        <f>INDEX('【記入例】9-１(ＧＨ)その２'!$D$14:$D$999874,ROW(A7)*10-9)</f>
        <v>21</v>
      </c>
      <c r="D9" s="88">
        <f>INDEX('【記入例】9-１(ＧＨ)その２'!$N$18:$N$999874,ROW(A7)*10-9)</f>
        <v>9.5479452054794525</v>
      </c>
      <c r="E9" s="88">
        <f>INDEX('【記入例】9-１(ＧＨ)その２'!$O$18:$O$999874,ROW(A7)*10-9)</f>
        <v>9.0479452054794525</v>
      </c>
      <c r="F9" s="88">
        <f>IFERROR(INDEX('【記入例】9-１(ＧＨ)その２'!$AB$16:$AB$999874,ROW(A7)*10-9),"0")</f>
        <v>1.3925418569254184</v>
      </c>
      <c r="G9" s="88">
        <f>INDEX('【記入例】9-１(ＧＨ)その２'!$AB$19:$AB$999874,ROW(A7)*10-9)</f>
        <v>1.5350000000000001</v>
      </c>
      <c r="H9" s="88" t="str">
        <f>INDEX('【記入例】9-１(ＧＨ)その２'!$R$22:$R$999874,ROW(A7)*10-9)</f>
        <v>年度</v>
      </c>
      <c r="I9" s="88">
        <f t="shared" si="0"/>
        <v>1.3925418569254184</v>
      </c>
      <c r="J9" s="68"/>
      <c r="K9" s="88">
        <f>COUNTIF('【記入例】９－２（ＧＨ）その３'!$D$8:$D$799775,A9)</f>
        <v>0</v>
      </c>
      <c r="L9" s="68"/>
      <c r="M9" s="68" t="s">
        <v>16</v>
      </c>
      <c r="N9" s="89" t="str">
        <f>IF('【記入例】９(ＧＨ)その１'!D23="","",'【記入例】９(ＧＨ)その１'!D23)</f>
        <v>ホーム７</v>
      </c>
      <c r="O9" s="242">
        <f t="shared" si="6"/>
        <v>0</v>
      </c>
      <c r="P9" s="242">
        <f t="shared" si="1"/>
        <v>0</v>
      </c>
      <c r="Q9" s="242">
        <f t="shared" si="2"/>
        <v>0</v>
      </c>
      <c r="R9" s="242">
        <f t="shared" si="3"/>
        <v>0</v>
      </c>
      <c r="S9" s="242">
        <f t="shared" si="4"/>
        <v>0</v>
      </c>
      <c r="U9" s="89">
        <f t="shared" si="5"/>
        <v>0</v>
      </c>
      <c r="W9" s="68"/>
    </row>
    <row r="10" spans="1:23" s="243" customFormat="1" x14ac:dyDescent="0.4">
      <c r="A10" s="73" t="s">
        <v>88</v>
      </c>
      <c r="B10" s="40" t="str">
        <f>INDEX('【記入例】9-１(ＧＨ)その２'!$B$14:$B$999874,ROW(A8)*10-9)</f>
        <v>ホーム５</v>
      </c>
      <c r="C10" s="40">
        <f>INDEX('【記入例】9-１(ＧＨ)その２'!$D$14:$D$999874,ROW(A8)*10-9)</f>
        <v>0</v>
      </c>
      <c r="D10" s="40">
        <f>INDEX('【記入例】9-１(ＧＨ)その２'!$N$18:$N$999874,ROW(A8)*10-9)</f>
        <v>7.7260273972602738</v>
      </c>
      <c r="E10" s="40">
        <f>INDEX('【記入例】9-１(ＧＨ)その２'!$O$18:$O$999874,ROW(A8)*10-9)</f>
        <v>2.1917808219178081</v>
      </c>
      <c r="F10" s="40">
        <f>IFERROR(INDEX('【記入例】9-１(ＧＨ)その２'!$AB$16:$AB$999874,ROW(A8)*10-9),"0")</f>
        <v>0.24353120243531201</v>
      </c>
      <c r="G10" s="40">
        <f>INDEX('【記入例】9-１(ＧＨ)その２'!$AB$19:$AB$999874,ROW(A8)*10-9)</f>
        <v>0.4</v>
      </c>
      <c r="H10" s="40" t="str">
        <f>INDEX('【記入例】9-１(ＧＨ)その２'!$R$22:$R$999874,ROW(A8)*10-9)</f>
        <v>年度</v>
      </c>
      <c r="I10" s="40">
        <f t="shared" si="0"/>
        <v>0.24353120243531201</v>
      </c>
      <c r="J10" s="68"/>
      <c r="K10" s="40">
        <f>COUNTIF('【記入例】９－２（ＧＨ）その３'!$D$8:$D$799775,A10)</f>
        <v>0</v>
      </c>
      <c r="L10" s="68"/>
      <c r="M10" s="68" t="s">
        <v>17</v>
      </c>
      <c r="N10" s="73" t="str">
        <f>IF('【記入例】９(ＧＨ)その１'!D24="","",'【記入例】９(ＧＨ)その１'!D24)</f>
        <v>ホーム８</v>
      </c>
      <c r="O10" s="169">
        <f t="shared" si="6"/>
        <v>0</v>
      </c>
      <c r="P10" s="169">
        <f t="shared" si="1"/>
        <v>0</v>
      </c>
      <c r="Q10" s="169">
        <f t="shared" si="2"/>
        <v>0</v>
      </c>
      <c r="R10" s="169">
        <f t="shared" si="3"/>
        <v>0</v>
      </c>
      <c r="S10" s="169">
        <f t="shared" si="4"/>
        <v>0</v>
      </c>
      <c r="U10" s="89">
        <f t="shared" si="5"/>
        <v>0</v>
      </c>
      <c r="W10" s="68"/>
    </row>
    <row r="11" spans="1:23" s="243" customFormat="1" x14ac:dyDescent="0.4">
      <c r="A11" s="73" t="s">
        <v>89</v>
      </c>
      <c r="B11" s="40">
        <f>INDEX('【記入例】9-１(ＧＨ)その２'!$B$14:$B$999874,ROW(A9)*10-9)</f>
        <v>0</v>
      </c>
      <c r="C11" s="40">
        <f>INDEX('【記入例】9-１(ＧＨ)その２'!$D$14:$D$999874,ROW(A9)*10-9)</f>
        <v>0</v>
      </c>
      <c r="D11" s="40" t="str">
        <f>INDEX('【記入例】9-１(ＧＨ)その２'!$N$18:$N$999874,ROW(A9)*10-9)</f>
        <v>０</v>
      </c>
      <c r="E11" s="40" t="str">
        <f>INDEX('【記入例】9-１(ＧＨ)その２'!$O$18:$O$999874,ROW(A9)*10-9)</f>
        <v>0</v>
      </c>
      <c r="F11" s="40" t="str">
        <f>IFERROR(INDEX('【記入例】9-１(ＧＨ)その２'!$AB$16:$AB$999874,ROW(A9)*10-9),"0")</f>
        <v>0</v>
      </c>
      <c r="G11" s="40">
        <f>INDEX('【記入例】9-１(ＧＨ)その２'!$AB$19:$AB$999874,ROW(A9)*10-9)</f>
        <v>0</v>
      </c>
      <c r="H11" s="40" t="str">
        <f>INDEX('【記入例】9-１(ＧＨ)その２'!$R$22:$R$999874,ROW(A9)*10-9)</f>
        <v/>
      </c>
      <c r="I11" s="40" t="str">
        <f t="shared" si="0"/>
        <v>0</v>
      </c>
      <c r="J11" s="68"/>
      <c r="K11" s="40">
        <f>COUNTIF('【記入例】９－２（ＧＨ）その３'!$D$8:$D$799775,A11)</f>
        <v>0</v>
      </c>
      <c r="L11" s="68"/>
      <c r="M11" s="68" t="s">
        <v>18</v>
      </c>
      <c r="N11" s="73" t="str">
        <f>IF('【記入例】９(ＧＨ)その１'!D25="","",'【記入例】９(ＧＨ)その１'!D25)</f>
        <v/>
      </c>
      <c r="O11" s="169">
        <f t="shared" si="6"/>
        <v>0</v>
      </c>
      <c r="P11" s="169">
        <f t="shared" si="1"/>
        <v>0</v>
      </c>
      <c r="Q11" s="169">
        <f t="shared" si="2"/>
        <v>0</v>
      </c>
      <c r="R11" s="169">
        <f t="shared" si="3"/>
        <v>0</v>
      </c>
      <c r="S11" s="169">
        <f t="shared" si="4"/>
        <v>0</v>
      </c>
      <c r="U11" s="89">
        <f t="shared" si="5"/>
        <v>0</v>
      </c>
      <c r="W11" s="68"/>
    </row>
    <row r="12" spans="1:23" s="243" customFormat="1" x14ac:dyDescent="0.4">
      <c r="A12" s="73" t="s">
        <v>90</v>
      </c>
      <c r="B12" s="40">
        <f>INDEX('【記入例】9-１(ＧＨ)その２'!$B$14:$B$999874,ROW(A10)*10-9)</f>
        <v>0</v>
      </c>
      <c r="C12" s="40">
        <f>INDEX('【記入例】9-１(ＧＨ)その２'!$D$14:$D$999874,ROW(A10)*10-9)</f>
        <v>0</v>
      </c>
      <c r="D12" s="40" t="str">
        <f>INDEX('【記入例】9-１(ＧＨ)その２'!$N$18:$N$999874,ROW(A10)*10-9)</f>
        <v>０</v>
      </c>
      <c r="E12" s="40" t="str">
        <f>INDEX('【記入例】9-１(ＧＨ)その２'!$O$18:$O$999874,ROW(A10)*10-9)</f>
        <v>0</v>
      </c>
      <c r="F12" s="40" t="str">
        <f>IFERROR(INDEX('【記入例】9-１(ＧＨ)その２'!$AB$16:$AB$999874,ROW(A10)*10-9),"0")</f>
        <v>0</v>
      </c>
      <c r="G12" s="40">
        <f>INDEX('【記入例】9-１(ＧＨ)その２'!$AB$19:$AB$999874,ROW(A10)*10-9)</f>
        <v>0</v>
      </c>
      <c r="H12" s="40" t="str">
        <f>INDEX('【記入例】9-１(ＧＨ)その２'!$R$22:$R$999874,ROW(A10)*10-9)</f>
        <v/>
      </c>
      <c r="I12" s="40" t="str">
        <f t="shared" si="0"/>
        <v>0</v>
      </c>
      <c r="J12" s="68"/>
      <c r="K12" s="40">
        <f>COUNTIF('【記入例】９－２（ＧＨ）その３'!$D$8:$D$799775,A12)</f>
        <v>0</v>
      </c>
      <c r="L12" s="68"/>
      <c r="M12" s="68" t="s">
        <v>19</v>
      </c>
      <c r="N12" s="73" t="str">
        <f>IF('【記入例】９(ＧＨ)その１'!D26="","",'【記入例】９(ＧＨ)その１'!D26)</f>
        <v/>
      </c>
      <c r="O12" s="169">
        <f t="shared" si="6"/>
        <v>0</v>
      </c>
      <c r="P12" s="169">
        <f t="shared" si="1"/>
        <v>0</v>
      </c>
      <c r="Q12" s="169">
        <f t="shared" si="2"/>
        <v>0</v>
      </c>
      <c r="R12" s="169">
        <f t="shared" si="3"/>
        <v>0</v>
      </c>
      <c r="S12" s="169">
        <f t="shared" si="4"/>
        <v>0</v>
      </c>
      <c r="U12" s="89">
        <f t="shared" si="5"/>
        <v>0</v>
      </c>
      <c r="W12" s="68"/>
    </row>
    <row r="13" spans="1:23" s="243" customFormat="1" x14ac:dyDescent="0.4">
      <c r="A13" s="73" t="s">
        <v>91</v>
      </c>
      <c r="B13" s="40">
        <f>INDEX('【記入例】9-１(ＧＨ)その２'!$B$14:$B$999874,ROW(A11)*10-9)</f>
        <v>0</v>
      </c>
      <c r="C13" s="40">
        <f>INDEX('【記入例】9-１(ＧＨ)その２'!$D$14:$D$999874,ROW(A11)*10-9)</f>
        <v>0</v>
      </c>
      <c r="D13" s="40" t="str">
        <f>INDEX('【記入例】9-１(ＧＨ)その２'!$N$18:$N$999874,ROW(A11)*10-9)</f>
        <v>０</v>
      </c>
      <c r="E13" s="40" t="str">
        <f>INDEX('【記入例】9-１(ＧＨ)その２'!$O$18:$O$999874,ROW(A11)*10-9)</f>
        <v>0</v>
      </c>
      <c r="F13" s="40" t="str">
        <f>IFERROR(INDEX('【記入例】9-１(ＧＨ)その２'!$AB$16:$AB$999874,ROW(A11)*10-9),"0")</f>
        <v>0</v>
      </c>
      <c r="G13" s="40">
        <f>INDEX('【記入例】9-１(ＧＨ)その２'!$AB$19:$AB$999874,ROW(A11)*10-9)</f>
        <v>0</v>
      </c>
      <c r="H13" s="40" t="str">
        <f>INDEX('【記入例】9-１(ＧＨ)その２'!$R$22:$R$999874,ROW(A11)*10-9)</f>
        <v/>
      </c>
      <c r="I13" s="40" t="str">
        <f t="shared" si="0"/>
        <v>0</v>
      </c>
      <c r="J13" s="68"/>
      <c r="K13" s="40">
        <f>COUNTIF('【記入例】９－２（ＧＨ）その３'!$D$8:$D$799775,A13)</f>
        <v>0</v>
      </c>
      <c r="L13" s="68"/>
      <c r="M13" s="68" t="s">
        <v>20</v>
      </c>
      <c r="N13" s="73" t="str">
        <f>IF('【記入例】９(ＧＨ)その１'!D27="","",'【記入例】９(ＧＨ)その１'!D27)</f>
        <v/>
      </c>
      <c r="O13" s="169">
        <f t="shared" si="6"/>
        <v>0</v>
      </c>
      <c r="P13" s="169">
        <f t="shared" si="1"/>
        <v>0</v>
      </c>
      <c r="Q13" s="169">
        <f t="shared" si="2"/>
        <v>0</v>
      </c>
      <c r="R13" s="169">
        <f t="shared" si="3"/>
        <v>0</v>
      </c>
      <c r="S13" s="169">
        <f t="shared" si="4"/>
        <v>0</v>
      </c>
      <c r="U13" s="89">
        <f t="shared" si="5"/>
        <v>0</v>
      </c>
      <c r="W13" s="68"/>
    </row>
    <row r="14" spans="1:23" s="247" customFormat="1" ht="19.5" thickBot="1" x14ac:dyDescent="0.45">
      <c r="A14" s="6" t="s">
        <v>178</v>
      </c>
      <c r="B14" s="244">
        <f>INDEX('【記入例】9-１(ＧＨ)その２'!$B$14:$B$999874,ROW(A12)*10-9)</f>
        <v>0</v>
      </c>
      <c r="C14" s="244">
        <f>INDEX('【記入例】9-１(ＧＨ)その２'!$D$14:$D$999874,ROW(A12)*10-9)</f>
        <v>0</v>
      </c>
      <c r="D14" s="244" t="str">
        <f>INDEX('【記入例】9-１(ＧＨ)その２'!$N$18:$N$999874,ROW(A12)*10-9)</f>
        <v>０</v>
      </c>
      <c r="E14" s="244" t="str">
        <f>INDEX('【記入例】9-１(ＧＨ)その２'!$O$18:$O$999874,ROW(A12)*10-9)</f>
        <v>0</v>
      </c>
      <c r="F14" s="244" t="str">
        <f>IFERROR(INDEX('【記入例】9-１(ＧＨ)その２'!$AB$16:$AB$999874,ROW(A12)*10-9),"0")</f>
        <v>0</v>
      </c>
      <c r="G14" s="244">
        <f>INDEX('【記入例】9-１(ＧＨ)その２'!$AB$19:$AB$999874,ROW(A12)*10-9)</f>
        <v>0</v>
      </c>
      <c r="H14" s="244" t="str">
        <f>INDEX('【記入例】9-１(ＧＨ)その２'!$R$22:$R$999874,ROW(A12)*10-9)</f>
        <v/>
      </c>
      <c r="I14" s="244" t="str">
        <f t="shared" si="0"/>
        <v>0</v>
      </c>
      <c r="J14" s="245"/>
      <c r="K14" s="244">
        <f>COUNTIF('【記入例】９－２（ＧＨ）その３'!$D$8:$D$799775,A14)</f>
        <v>0</v>
      </c>
      <c r="L14" s="245"/>
      <c r="M14" s="245" t="s">
        <v>21</v>
      </c>
      <c r="N14" s="6" t="str">
        <f>IF('【記入例】９(ＧＨ)その１'!D28="","",'【記入例】９(ＧＨ)その１'!D28)</f>
        <v/>
      </c>
      <c r="O14" s="246">
        <f t="shared" si="6"/>
        <v>0</v>
      </c>
      <c r="P14" s="246">
        <f t="shared" si="1"/>
        <v>0</v>
      </c>
      <c r="Q14" s="246">
        <f t="shared" si="2"/>
        <v>0</v>
      </c>
      <c r="R14" s="246">
        <f t="shared" si="3"/>
        <v>0</v>
      </c>
      <c r="S14" s="246">
        <f t="shared" si="4"/>
        <v>0</v>
      </c>
      <c r="U14" s="248">
        <f t="shared" si="5"/>
        <v>0</v>
      </c>
      <c r="W14" s="245"/>
    </row>
    <row r="15" spans="1:23" s="253" customFormat="1" x14ac:dyDescent="0.4">
      <c r="A15" s="249" t="s">
        <v>92</v>
      </c>
      <c r="B15" s="250">
        <f>INDEX('【記入例】9-１(ＧＨ)その２'!$B$14:$B$999874,ROW(A13)*10-9)</f>
        <v>0</v>
      </c>
      <c r="C15" s="250">
        <f>INDEX('【記入例】9-１(ＧＨ)その２'!$D$14:$D$999874,ROW(A13)*10-9)</f>
        <v>0</v>
      </c>
      <c r="D15" s="250" t="str">
        <f>INDEX('【記入例】9-１(ＧＨ)その２'!$N$18:$N$999874,ROW(A13)*10-9)</f>
        <v>０</v>
      </c>
      <c r="E15" s="250" t="str">
        <f>INDEX('【記入例】9-１(ＧＨ)その２'!$O$18:$O$999874,ROW(A13)*10-9)</f>
        <v>0</v>
      </c>
      <c r="F15" s="250" t="str">
        <f>IFERROR(INDEX('【記入例】9-１(ＧＨ)その２'!$AB$16:$AB$999874,ROW(A13)*10-9),"0")</f>
        <v>0</v>
      </c>
      <c r="G15" s="250">
        <f>INDEX('【記入例】9-１(ＧＨ)その２'!$AB$19:$AB$999874,ROW(A13)*10-9)</f>
        <v>0</v>
      </c>
      <c r="H15" s="250" t="str">
        <f>INDEX('【記入例】9-１(ＧＨ)その２'!$R$22:$R$999874,ROW(A13)*10-9)</f>
        <v/>
      </c>
      <c r="I15" s="250" t="str">
        <f t="shared" si="0"/>
        <v>0</v>
      </c>
      <c r="J15" s="251"/>
      <c r="K15" s="250">
        <f>COUNTIF('【記入例】９－２（ＧＨ）その３'!$D$8:$D$799775,A15)</f>
        <v>0</v>
      </c>
      <c r="L15" s="251"/>
      <c r="M15" s="251" t="s">
        <v>22</v>
      </c>
      <c r="N15" s="249" t="str">
        <f>IF('【記入例】９(ＧＨ)その１'!D29="","",'【記入例】９(ＧＨ)その１'!D29)</f>
        <v/>
      </c>
      <c r="O15" s="252">
        <f t="shared" si="6"/>
        <v>0</v>
      </c>
      <c r="P15" s="252">
        <f t="shared" si="1"/>
        <v>0</v>
      </c>
      <c r="Q15" s="252">
        <f t="shared" si="2"/>
        <v>0</v>
      </c>
      <c r="R15" s="252">
        <f t="shared" si="3"/>
        <v>0</v>
      </c>
      <c r="S15" s="252">
        <f t="shared" si="4"/>
        <v>0</v>
      </c>
      <c r="U15" s="249">
        <f t="shared" si="5"/>
        <v>0</v>
      </c>
      <c r="W15" s="251"/>
    </row>
    <row r="16" spans="1:23" s="243" customFormat="1" x14ac:dyDescent="0.4">
      <c r="A16" s="73" t="s">
        <v>93</v>
      </c>
      <c r="B16" s="40">
        <f>INDEX('【記入例】9-１(ＧＨ)その２'!$B$14:$B$999874,ROW(A14)*10-9)</f>
        <v>0</v>
      </c>
      <c r="C16" s="40">
        <f>INDEX('【記入例】9-１(ＧＨ)その２'!$D$14:$D$999874,ROW(A14)*10-9)</f>
        <v>0</v>
      </c>
      <c r="D16" s="40" t="str">
        <f>INDEX('【記入例】9-１(ＧＨ)その２'!$N$18:$N$999874,ROW(A14)*10-9)</f>
        <v>０</v>
      </c>
      <c r="E16" s="40" t="str">
        <f>INDEX('【記入例】9-１(ＧＨ)その２'!$O$18:$O$999874,ROW(A14)*10-9)</f>
        <v>0</v>
      </c>
      <c r="F16" s="40" t="str">
        <f>IFERROR(INDEX('【記入例】9-１(ＧＨ)その２'!$AB$16:$AB$999874,ROW(A14)*10-9),"0")</f>
        <v>0</v>
      </c>
      <c r="G16" s="40">
        <f>INDEX('【記入例】9-１(ＧＨ)その２'!$AB$19:$AB$999874,ROW(A14)*10-9)</f>
        <v>0</v>
      </c>
      <c r="H16" s="40" t="str">
        <f>INDEX('【記入例】9-１(ＧＨ)その２'!$R$22:$R$999874,ROW(A14)*10-9)</f>
        <v/>
      </c>
      <c r="I16" s="40" t="str">
        <f t="shared" si="0"/>
        <v>0</v>
      </c>
      <c r="J16" s="68"/>
      <c r="K16" s="40">
        <f>COUNTIF('【記入例】９－２（ＧＨ）その３'!$D$8:$D$799775,A16)</f>
        <v>0</v>
      </c>
      <c r="L16" s="68"/>
      <c r="M16" s="68" t="s">
        <v>23</v>
      </c>
      <c r="N16" s="73" t="str">
        <f>IF('【記入例】９(ＧＨ)その１'!D30="","",'【記入例】９(ＧＨ)その１'!D30)</f>
        <v/>
      </c>
      <c r="O16" s="169">
        <f t="shared" si="6"/>
        <v>0</v>
      </c>
      <c r="P16" s="169">
        <f t="shared" si="1"/>
        <v>0</v>
      </c>
      <c r="Q16" s="169">
        <f t="shared" si="2"/>
        <v>0</v>
      </c>
      <c r="R16" s="169">
        <f t="shared" si="3"/>
        <v>0</v>
      </c>
      <c r="S16" s="169">
        <f t="shared" si="4"/>
        <v>0</v>
      </c>
      <c r="U16" s="89">
        <f t="shared" si="5"/>
        <v>0</v>
      </c>
      <c r="W16" s="68"/>
    </row>
    <row r="17" spans="1:26" s="243" customFormat="1" x14ac:dyDescent="0.4">
      <c r="A17" s="73" t="s">
        <v>94</v>
      </c>
      <c r="B17" s="40">
        <f>INDEX('【記入例】9-１(ＧＨ)その２'!$B$14:$B$999874,ROW(A15)*10-9)</f>
        <v>0</v>
      </c>
      <c r="C17" s="40">
        <f>INDEX('【記入例】9-１(ＧＨ)その２'!$D$14:$D$999874,ROW(A15)*10-9)</f>
        <v>0</v>
      </c>
      <c r="D17" s="40" t="str">
        <f>INDEX('【記入例】9-１(ＧＨ)その２'!$N$18:$N$999874,ROW(A15)*10-9)</f>
        <v>０</v>
      </c>
      <c r="E17" s="40" t="str">
        <f>INDEX('【記入例】9-１(ＧＨ)その２'!$O$18:$O$999874,ROW(A15)*10-9)</f>
        <v>0</v>
      </c>
      <c r="F17" s="40" t="str">
        <f>IFERROR(INDEX('【記入例】9-１(ＧＨ)その２'!$AB$16:$AB$999874,ROW(A15)*10-9),"0")</f>
        <v>0</v>
      </c>
      <c r="G17" s="40">
        <f>INDEX('【記入例】9-１(ＧＨ)その２'!$AB$19:$AB$999874,ROW(A15)*10-9)</f>
        <v>0</v>
      </c>
      <c r="H17" s="40" t="str">
        <f>INDEX('【記入例】9-１(ＧＨ)その２'!$R$22:$R$999874,ROW(A15)*10-9)</f>
        <v/>
      </c>
      <c r="I17" s="40" t="str">
        <f t="shared" si="0"/>
        <v>0</v>
      </c>
      <c r="J17" s="68"/>
      <c r="K17" s="40">
        <f>COUNTIF('【記入例】９－２（ＧＨ）その３'!$D$8:$D$799775,A17)</f>
        <v>0</v>
      </c>
      <c r="L17" s="68"/>
      <c r="M17" s="68" t="s">
        <v>24</v>
      </c>
      <c r="N17" s="73" t="str">
        <f>IF('【記入例】９(ＧＨ)その１'!D31="","",'【記入例】９(ＧＨ)その１'!D31)</f>
        <v/>
      </c>
      <c r="O17" s="169">
        <f t="shared" si="6"/>
        <v>0</v>
      </c>
      <c r="P17" s="169">
        <f t="shared" si="1"/>
        <v>0</v>
      </c>
      <c r="Q17" s="169">
        <f t="shared" si="2"/>
        <v>0</v>
      </c>
      <c r="R17" s="169">
        <f t="shared" si="3"/>
        <v>0</v>
      </c>
      <c r="S17" s="169">
        <f t="shared" si="4"/>
        <v>0</v>
      </c>
      <c r="U17" s="89">
        <f t="shared" si="5"/>
        <v>0</v>
      </c>
      <c r="W17" s="68"/>
    </row>
    <row r="18" spans="1:26" s="243" customFormat="1" x14ac:dyDescent="0.4">
      <c r="A18" s="73" t="s">
        <v>95</v>
      </c>
      <c r="B18" s="40">
        <f>INDEX('【記入例】9-１(ＧＨ)その２'!$B$14:$B$999874,ROW(A16)*10-9)</f>
        <v>0</v>
      </c>
      <c r="C18" s="40">
        <f>INDEX('【記入例】9-１(ＧＨ)その２'!$D$14:$D$999874,ROW(A16)*10-9)</f>
        <v>0</v>
      </c>
      <c r="D18" s="40" t="str">
        <f>INDEX('【記入例】9-１(ＧＨ)その２'!$N$18:$N$999874,ROW(A16)*10-9)</f>
        <v>０</v>
      </c>
      <c r="E18" s="40" t="str">
        <f>INDEX('【記入例】9-１(ＧＨ)その２'!$O$18:$O$999874,ROW(A16)*10-9)</f>
        <v>0</v>
      </c>
      <c r="F18" s="40" t="str">
        <f>IFERROR(INDEX('【記入例】9-１(ＧＨ)その２'!$AB$16:$AB$999874,ROW(A16)*10-9),"0")</f>
        <v>0</v>
      </c>
      <c r="G18" s="40">
        <f>INDEX('【記入例】9-１(ＧＨ)その２'!$AB$19:$AB$999874,ROW(A16)*10-9)</f>
        <v>0</v>
      </c>
      <c r="H18" s="40" t="str">
        <f>INDEX('【記入例】9-１(ＧＨ)その２'!$R$22:$R$999874,ROW(A16)*10-9)</f>
        <v/>
      </c>
      <c r="I18" s="40" t="str">
        <f t="shared" si="0"/>
        <v>0</v>
      </c>
      <c r="J18" s="68"/>
      <c r="K18" s="40">
        <f>COUNTIF('【記入例】９－２（ＧＨ）その３'!$D$8:$D$799775,A18)</f>
        <v>0</v>
      </c>
      <c r="L18" s="68"/>
      <c r="M18" s="68" t="s">
        <v>25</v>
      </c>
      <c r="N18" s="73" t="str">
        <f>IF('【記入例】９(ＧＨ)その１'!D32="","",'【記入例】９(ＧＨ)その１'!D32)</f>
        <v/>
      </c>
      <c r="O18" s="169">
        <f t="shared" si="6"/>
        <v>0</v>
      </c>
      <c r="P18" s="169">
        <f t="shared" si="1"/>
        <v>0</v>
      </c>
      <c r="Q18" s="169">
        <f t="shared" si="2"/>
        <v>0</v>
      </c>
      <c r="R18" s="169">
        <f t="shared" si="3"/>
        <v>0</v>
      </c>
      <c r="S18" s="169">
        <f t="shared" si="4"/>
        <v>0</v>
      </c>
      <c r="U18" s="89">
        <f t="shared" si="5"/>
        <v>0</v>
      </c>
      <c r="W18" s="68"/>
    </row>
    <row r="19" spans="1:26" s="243" customFormat="1" x14ac:dyDescent="0.4">
      <c r="A19" s="73" t="s">
        <v>96</v>
      </c>
      <c r="B19" s="40">
        <f>INDEX('【記入例】9-１(ＧＨ)その２'!$B$14:$B$999874,ROW(A17)*10-9)</f>
        <v>0</v>
      </c>
      <c r="C19" s="40">
        <f>INDEX('【記入例】9-１(ＧＨ)その２'!$D$14:$D$999874,ROW(A17)*10-9)</f>
        <v>0</v>
      </c>
      <c r="D19" s="40" t="str">
        <f>INDEX('【記入例】9-１(ＧＨ)その２'!$N$18:$N$999874,ROW(A17)*10-9)</f>
        <v>０</v>
      </c>
      <c r="E19" s="40" t="str">
        <f>INDEX('【記入例】9-１(ＧＨ)その２'!$O$18:$O$999874,ROW(A17)*10-9)</f>
        <v>0</v>
      </c>
      <c r="F19" s="40" t="str">
        <f>IFERROR(INDEX('【記入例】9-１(ＧＨ)その２'!$AB$16:$AB$999874,ROW(A17)*10-9),"0")</f>
        <v>0</v>
      </c>
      <c r="G19" s="40">
        <f>INDEX('【記入例】9-１(ＧＨ)その２'!$AB$19:$AB$999874,ROW(A17)*10-9)</f>
        <v>0</v>
      </c>
      <c r="H19" s="40" t="str">
        <f>INDEX('【記入例】9-１(ＧＨ)その２'!$R$22:$R$999874,ROW(A17)*10-9)</f>
        <v/>
      </c>
      <c r="I19" s="40" t="str">
        <f t="shared" si="0"/>
        <v>0</v>
      </c>
      <c r="J19" s="68"/>
      <c r="K19" s="40">
        <f>COUNTIF('【記入例】９－２（ＧＨ）その３'!$D$8:$D$799775,A19)</f>
        <v>0</v>
      </c>
      <c r="L19" s="68"/>
      <c r="M19" s="68" t="s">
        <v>26</v>
      </c>
      <c r="N19" s="73" t="str">
        <f>IF('【記入例】９(ＧＨ)その１'!D33="","",'【記入例】９(ＧＨ)その１'!D33)</f>
        <v/>
      </c>
      <c r="O19" s="169">
        <f t="shared" si="6"/>
        <v>0</v>
      </c>
      <c r="P19" s="169">
        <f t="shared" si="1"/>
        <v>0</v>
      </c>
      <c r="Q19" s="169">
        <f t="shared" si="2"/>
        <v>0</v>
      </c>
      <c r="R19" s="169">
        <f t="shared" si="3"/>
        <v>0</v>
      </c>
      <c r="S19" s="169">
        <f t="shared" si="4"/>
        <v>0</v>
      </c>
      <c r="U19" s="89">
        <f t="shared" si="5"/>
        <v>0</v>
      </c>
      <c r="W19" s="68"/>
    </row>
    <row r="20" spans="1:26" s="247" customFormat="1" ht="19.5" thickBot="1" x14ac:dyDescent="0.45">
      <c r="A20" s="6" t="s">
        <v>37</v>
      </c>
      <c r="B20" s="244">
        <f>INDEX('【記入例】9-１(ＧＨ)その２'!$B$14:$B$999874,ROW(A18)*10-9)</f>
        <v>0</v>
      </c>
      <c r="C20" s="244">
        <f>INDEX('【記入例】9-１(ＧＨ)その２'!$D$14:$D$999874,ROW(A18)*10-9)</f>
        <v>0</v>
      </c>
      <c r="D20" s="244" t="str">
        <f>INDEX('【記入例】9-１(ＧＨ)その２'!$N$18:$N$999874,ROW(A18)*10-9)</f>
        <v>０</v>
      </c>
      <c r="E20" s="244" t="str">
        <f>INDEX('【記入例】9-１(ＧＨ)その２'!$O$18:$O$999874,ROW(A18)*10-9)</f>
        <v>0</v>
      </c>
      <c r="F20" s="244" t="str">
        <f>IFERROR(INDEX('【記入例】9-１(ＧＨ)その２'!$AB$16:$AB$999874,ROW(A18)*10-9),"0")</f>
        <v>0</v>
      </c>
      <c r="G20" s="244">
        <f>INDEX('【記入例】9-１(ＧＨ)その２'!$AB$19:$AB$999874,ROW(A18)*10-9)</f>
        <v>0</v>
      </c>
      <c r="H20" s="244" t="str">
        <f>INDEX('【記入例】9-１(ＧＨ)その２'!$R$22:$R$999874,ROW(A18)*10-9)</f>
        <v/>
      </c>
      <c r="I20" s="244" t="str">
        <f t="shared" si="0"/>
        <v>0</v>
      </c>
      <c r="J20" s="245"/>
      <c r="K20" s="244">
        <f>COUNTIF('【記入例】９－２（ＧＨ）その３'!$D$8:$D$799775,A20)</f>
        <v>0</v>
      </c>
      <c r="L20" s="245"/>
      <c r="M20" s="245" t="s">
        <v>27</v>
      </c>
      <c r="N20" s="6" t="str">
        <f>IF('【記入例】９(ＧＨ)その１'!D34="","",'【記入例】９(ＧＨ)その１'!D34)</f>
        <v/>
      </c>
      <c r="O20" s="246">
        <f t="shared" si="6"/>
        <v>0</v>
      </c>
      <c r="P20" s="246">
        <f t="shared" si="1"/>
        <v>0</v>
      </c>
      <c r="Q20" s="246">
        <f t="shared" si="2"/>
        <v>0</v>
      </c>
      <c r="R20" s="246">
        <f t="shared" si="3"/>
        <v>0</v>
      </c>
      <c r="S20" s="246">
        <f t="shared" si="4"/>
        <v>0</v>
      </c>
      <c r="U20" s="248">
        <f t="shared" si="5"/>
        <v>0</v>
      </c>
      <c r="W20" s="245"/>
    </row>
    <row r="21" spans="1:26" s="253" customFormat="1" x14ac:dyDescent="0.4">
      <c r="A21" s="249" t="s">
        <v>97</v>
      </c>
      <c r="B21" s="250">
        <f>INDEX('【記入例】9-１(ＧＨ)その２'!$B$14:$B$999874,ROW(A19)*10-9)</f>
        <v>0</v>
      </c>
      <c r="C21" s="250">
        <f>INDEX('【記入例】9-１(ＧＨ)その２'!$D$14:$D$999874,ROW(A19)*10-9)</f>
        <v>0</v>
      </c>
      <c r="D21" s="250" t="str">
        <f>INDEX('【記入例】9-１(ＧＨ)その２'!$N$18:$N$999874,ROW(A19)*10-9)</f>
        <v>０</v>
      </c>
      <c r="E21" s="250" t="str">
        <f>INDEX('【記入例】9-１(ＧＨ)その２'!$O$18:$O$999874,ROW(A19)*10-9)</f>
        <v>0</v>
      </c>
      <c r="F21" s="250" t="str">
        <f>IFERROR(INDEX('【記入例】9-１(ＧＨ)その２'!$AB$16:$AB$999874,ROW(A19)*10-9),"0")</f>
        <v>0</v>
      </c>
      <c r="G21" s="250">
        <f>INDEX('【記入例】9-１(ＧＨ)その２'!$AB$19:$AB$999874,ROW(A19)*10-9)</f>
        <v>0</v>
      </c>
      <c r="H21" s="250" t="str">
        <f>INDEX('【記入例】9-１(ＧＨ)その２'!$R$22:$R$999874,ROW(A19)*10-9)</f>
        <v/>
      </c>
      <c r="I21" s="250" t="str">
        <f t="shared" si="0"/>
        <v>0</v>
      </c>
      <c r="J21" s="251"/>
      <c r="K21" s="250">
        <f>COUNTIF('【記入例】９－２（ＧＨ）その３'!$D$8:$D$799775,A21)</f>
        <v>0</v>
      </c>
      <c r="L21" s="251"/>
      <c r="M21" s="251" t="s">
        <v>28</v>
      </c>
      <c r="N21" s="249" t="str">
        <f>IF('【記入例】９(ＧＨ)その１'!D35="","",'【記入例】９(ＧＨ)その１'!D35)</f>
        <v/>
      </c>
      <c r="O21" s="252">
        <f t="shared" si="6"/>
        <v>0</v>
      </c>
      <c r="P21" s="252">
        <f t="shared" si="1"/>
        <v>0</v>
      </c>
      <c r="Q21" s="252">
        <f t="shared" si="2"/>
        <v>0</v>
      </c>
      <c r="R21" s="252">
        <f t="shared" si="3"/>
        <v>0</v>
      </c>
      <c r="S21" s="252">
        <f t="shared" si="4"/>
        <v>0</v>
      </c>
      <c r="U21" s="249">
        <f t="shared" si="5"/>
        <v>0</v>
      </c>
      <c r="W21" s="251"/>
    </row>
    <row r="22" spans="1:26" s="243" customFormat="1" x14ac:dyDescent="0.4">
      <c r="A22" s="73" t="s">
        <v>98</v>
      </c>
      <c r="B22" s="40">
        <f>INDEX('【記入例】9-１(ＧＨ)その２'!$B$14:$B$999874,ROW(A20)*10-9)</f>
        <v>0</v>
      </c>
      <c r="C22" s="40">
        <f>INDEX('【記入例】9-１(ＧＨ)その２'!$D$14:$D$999874,ROW(A20)*10-9)</f>
        <v>0</v>
      </c>
      <c r="D22" s="40" t="str">
        <f>INDEX('【記入例】9-１(ＧＨ)その２'!$N$18:$N$999874,ROW(A20)*10-9)</f>
        <v>０</v>
      </c>
      <c r="E22" s="40" t="str">
        <f>INDEX('【記入例】9-１(ＧＨ)その２'!$O$18:$O$999874,ROW(A20)*10-9)</f>
        <v>0</v>
      </c>
      <c r="F22" s="40" t="str">
        <f>IFERROR(INDEX('【記入例】9-１(ＧＨ)その２'!$AB$16:$AB$999874,ROW(A20)*10-9),"0")</f>
        <v>0</v>
      </c>
      <c r="G22" s="40">
        <f>INDEX('【記入例】9-１(ＧＨ)その２'!$AB$19:$AB$999874,ROW(A20)*10-9)</f>
        <v>0</v>
      </c>
      <c r="H22" s="40" t="str">
        <f>INDEX('【記入例】9-１(ＧＨ)その２'!$R$22:$R$999874,ROW(A20)*10-9)</f>
        <v/>
      </c>
      <c r="I22" s="40" t="str">
        <f t="shared" si="0"/>
        <v>0</v>
      </c>
      <c r="J22" s="68"/>
      <c r="K22" s="40">
        <f>COUNTIF('【記入例】９－２（ＧＨ）その３'!$D$8:$D$799775,A22)</f>
        <v>0</v>
      </c>
      <c r="L22" s="68"/>
      <c r="M22" s="68" t="s">
        <v>29</v>
      </c>
      <c r="N22" s="73" t="str">
        <f>IF('【記入例】９(ＧＨ)その１'!D36="","",'【記入例】９(ＧＨ)その１'!D36)</f>
        <v/>
      </c>
      <c r="O22" s="169">
        <f t="shared" si="6"/>
        <v>0</v>
      </c>
      <c r="P22" s="169">
        <f t="shared" si="1"/>
        <v>0</v>
      </c>
      <c r="Q22" s="169">
        <f t="shared" si="2"/>
        <v>0</v>
      </c>
      <c r="R22" s="169">
        <f t="shared" si="3"/>
        <v>0</v>
      </c>
      <c r="S22" s="169">
        <f t="shared" si="4"/>
        <v>0</v>
      </c>
      <c r="U22" s="89">
        <f t="shared" si="5"/>
        <v>0</v>
      </c>
      <c r="W22" s="68"/>
    </row>
    <row r="23" spans="1:26" s="243" customFormat="1" x14ac:dyDescent="0.4">
      <c r="A23" s="73" t="s">
        <v>99</v>
      </c>
      <c r="B23" s="40">
        <f>INDEX('【記入例】9-１(ＧＨ)その２'!$B$14:$B$999874,ROW(A21)*10-9)</f>
        <v>0</v>
      </c>
      <c r="C23" s="40">
        <f>INDEX('【記入例】9-１(ＧＨ)その２'!$D$14:$D$999874,ROW(A21)*10-9)</f>
        <v>0</v>
      </c>
      <c r="D23" s="40" t="str">
        <f>INDEX('【記入例】9-１(ＧＨ)その２'!$N$18:$N$999874,ROW(A21)*10-9)</f>
        <v>０</v>
      </c>
      <c r="E23" s="40" t="str">
        <f>INDEX('【記入例】9-１(ＧＨ)その２'!$O$18:$O$999874,ROW(A21)*10-9)</f>
        <v>0</v>
      </c>
      <c r="F23" s="40" t="str">
        <f>IFERROR(INDEX('【記入例】9-１(ＧＨ)その２'!$AB$16:$AB$999874,ROW(A21)*10-9),"0")</f>
        <v>0</v>
      </c>
      <c r="G23" s="40">
        <f>INDEX('【記入例】9-１(ＧＨ)その２'!$AB$19:$AB$999874,ROW(A21)*10-9)</f>
        <v>0</v>
      </c>
      <c r="H23" s="40" t="str">
        <f>INDEX('【記入例】9-１(ＧＨ)その２'!$R$22:$R$999874,ROW(A21)*10-9)</f>
        <v/>
      </c>
      <c r="I23" s="40" t="str">
        <f t="shared" si="0"/>
        <v>0</v>
      </c>
      <c r="J23" s="68"/>
      <c r="K23" s="40">
        <f>COUNTIF('【記入例】９－２（ＧＨ）その３'!$D$8:$D$799775,A23)</f>
        <v>0</v>
      </c>
      <c r="L23" s="68"/>
      <c r="M23" s="68" t="s">
        <v>30</v>
      </c>
      <c r="N23" s="73" t="str">
        <f>IF('【記入例】９(ＧＨ)その１'!D37="","",'【記入例】９(ＧＨ)その１'!D37)</f>
        <v/>
      </c>
      <c r="O23" s="169">
        <f t="shared" si="6"/>
        <v>0</v>
      </c>
      <c r="P23" s="169">
        <f t="shared" si="1"/>
        <v>0</v>
      </c>
      <c r="Q23" s="169">
        <f>ROUNDUP(SUMIF($B$3:$B$37,N23,$E$3:$E$37),1)</f>
        <v>0</v>
      </c>
      <c r="R23" s="169">
        <f t="shared" si="3"/>
        <v>0</v>
      </c>
      <c r="S23" s="169">
        <f t="shared" si="4"/>
        <v>0</v>
      </c>
      <c r="U23" s="89">
        <f t="shared" si="5"/>
        <v>0</v>
      </c>
      <c r="W23" s="68"/>
    </row>
    <row r="24" spans="1:26" s="243" customFormat="1" x14ac:dyDescent="0.4">
      <c r="A24" s="73" t="s">
        <v>100</v>
      </c>
      <c r="B24" s="40">
        <f>INDEX('【記入例】9-１(ＧＨ)その２'!$B$14:$B$999874,ROW(A22)*10-9)</f>
        <v>0</v>
      </c>
      <c r="C24" s="40">
        <f>INDEX('【記入例】9-１(ＧＨ)その２'!$D$14:$D$999874,ROW(A22)*10-9)</f>
        <v>0</v>
      </c>
      <c r="D24" s="40" t="str">
        <f>INDEX('【記入例】9-１(ＧＨ)その２'!$N$18:$N$999874,ROW(A22)*10-9)</f>
        <v>０</v>
      </c>
      <c r="E24" s="40" t="str">
        <f>INDEX('【記入例】9-１(ＧＨ)その２'!$O$18:$O$999874,ROW(A22)*10-9)</f>
        <v>0</v>
      </c>
      <c r="F24" s="40" t="str">
        <f>IFERROR(INDEX('【記入例】9-１(ＧＨ)その２'!$AB$16:$AB$999874,ROW(A22)*10-9),"0")</f>
        <v>0</v>
      </c>
      <c r="G24" s="40">
        <f>INDEX('【記入例】9-１(ＧＨ)その２'!$AB$19:$AB$999874,ROW(A22)*10-9)</f>
        <v>0</v>
      </c>
      <c r="H24" s="40" t="str">
        <f>INDEX('【記入例】9-１(ＧＨ)その２'!$R$22:$R$999874,ROW(A22)*10-9)</f>
        <v/>
      </c>
      <c r="I24" s="40" t="str">
        <f t="shared" si="0"/>
        <v>0</v>
      </c>
      <c r="J24" s="68"/>
      <c r="K24" s="40">
        <f>COUNTIF('【記入例】９－２（ＧＨ）その３'!$D$8:$D$799775,A24)</f>
        <v>0</v>
      </c>
      <c r="L24" s="68"/>
      <c r="M24" s="68" t="s">
        <v>57</v>
      </c>
      <c r="N24" s="73" t="str">
        <f>IF('【記入例】９(ＧＨ)その１'!D38="","",'【記入例】９(ＧＨ)その１'!D38)</f>
        <v/>
      </c>
      <c r="O24" s="169">
        <f t="shared" si="6"/>
        <v>0</v>
      </c>
      <c r="P24" s="169">
        <f t="shared" si="1"/>
        <v>0</v>
      </c>
      <c r="Q24" s="169">
        <f t="shared" si="2"/>
        <v>0</v>
      </c>
      <c r="R24" s="169">
        <f t="shared" si="3"/>
        <v>0</v>
      </c>
      <c r="S24" s="169">
        <f t="shared" si="4"/>
        <v>0</v>
      </c>
      <c r="U24" s="89">
        <f t="shared" si="5"/>
        <v>0</v>
      </c>
      <c r="W24" s="68"/>
    </row>
    <row r="25" spans="1:26" s="243" customFormat="1" x14ac:dyDescent="0.4">
      <c r="A25" s="73" t="s">
        <v>101</v>
      </c>
      <c r="B25" s="40">
        <f>INDEX('【記入例】9-１(ＧＨ)その２'!$B$14:$B$999874,ROW(A23)*10-9)</f>
        <v>0</v>
      </c>
      <c r="C25" s="40">
        <f>INDEX('【記入例】9-１(ＧＨ)その２'!$D$14:$D$999874,ROW(A23)*10-9)</f>
        <v>0</v>
      </c>
      <c r="D25" s="40" t="str">
        <f>INDEX('【記入例】9-１(ＧＨ)その２'!$N$18:$N$999874,ROW(A23)*10-9)</f>
        <v>０</v>
      </c>
      <c r="E25" s="40" t="str">
        <f>INDEX('【記入例】9-１(ＧＨ)その２'!$O$18:$O$999874,ROW(A23)*10-9)</f>
        <v>0</v>
      </c>
      <c r="F25" s="40" t="str">
        <f>IFERROR(INDEX('【記入例】9-１(ＧＨ)その２'!$AB$16:$AB$999874,ROW(A23)*10-9),"0")</f>
        <v>0</v>
      </c>
      <c r="G25" s="40">
        <f>INDEX('【記入例】9-１(ＧＨ)その２'!$AB$19:$AB$999874,ROW(A23)*10-9)</f>
        <v>0</v>
      </c>
      <c r="H25" s="40" t="str">
        <f>INDEX('【記入例】9-１(ＧＨ)その２'!$R$22:$R$999874,ROW(A23)*10-9)</f>
        <v/>
      </c>
      <c r="I25" s="40" t="str">
        <f t="shared" si="0"/>
        <v>0</v>
      </c>
      <c r="J25" s="68"/>
      <c r="K25" s="40">
        <f>COUNTIF('【記入例】９－２（ＧＨ）その３'!$D$8:$D$799775,A25)</f>
        <v>0</v>
      </c>
      <c r="L25" s="68"/>
      <c r="M25" s="68" t="s">
        <v>58</v>
      </c>
      <c r="N25" s="73" t="str">
        <f>IF('【記入例】９(ＧＨ)その１'!D39="","",'【記入例】９(ＧＨ)その１'!D39)</f>
        <v/>
      </c>
      <c r="O25" s="169">
        <f t="shared" si="6"/>
        <v>0</v>
      </c>
      <c r="P25" s="169">
        <f t="shared" si="1"/>
        <v>0</v>
      </c>
      <c r="Q25" s="169">
        <f t="shared" si="2"/>
        <v>0</v>
      </c>
      <c r="R25" s="169">
        <f t="shared" si="3"/>
        <v>0</v>
      </c>
      <c r="S25" s="169">
        <f t="shared" si="4"/>
        <v>0</v>
      </c>
      <c r="U25" s="89">
        <f t="shared" si="5"/>
        <v>0</v>
      </c>
      <c r="W25" s="68"/>
    </row>
    <row r="26" spans="1:26" s="247" customFormat="1" ht="19.5" thickBot="1" x14ac:dyDescent="0.45">
      <c r="A26" s="6" t="s">
        <v>102</v>
      </c>
      <c r="B26" s="244">
        <f>INDEX('【記入例】9-１(ＧＨ)その２'!$B$14:$B$999874,ROW(A24)*10-9)</f>
        <v>0</v>
      </c>
      <c r="C26" s="244">
        <f>INDEX('【記入例】9-１(ＧＨ)その２'!$D$14:$D$999874,ROW(A24)*10-9)</f>
        <v>0</v>
      </c>
      <c r="D26" s="244" t="str">
        <f>INDEX('【記入例】9-１(ＧＨ)その２'!$N$18:$N$999874,ROW(A24)*10-9)</f>
        <v>０</v>
      </c>
      <c r="E26" s="244" t="str">
        <f>INDEX('【記入例】9-１(ＧＨ)その２'!$O$18:$O$999874,ROW(A24)*10-9)</f>
        <v>0</v>
      </c>
      <c r="F26" s="244" t="str">
        <f>IFERROR(INDEX('【記入例】9-１(ＧＨ)その２'!$AB$16:$AB$999874,ROW(A24)*10-9),"0")</f>
        <v>0</v>
      </c>
      <c r="G26" s="244">
        <f>INDEX('【記入例】9-１(ＧＨ)その２'!$AB$19:$AB$999874,ROW(A24)*10-9)</f>
        <v>0</v>
      </c>
      <c r="H26" s="244" t="str">
        <f>INDEX('【記入例】9-１(ＧＨ)その２'!$R$22:$R$999874,ROW(A24)*10-9)</f>
        <v/>
      </c>
      <c r="I26" s="244" t="str">
        <f t="shared" si="0"/>
        <v>0</v>
      </c>
      <c r="J26" s="245"/>
      <c r="K26" s="244">
        <f>COUNTIF('【記入例】９－２（ＧＨ）その３'!$D$8:$D$799775,A26)</f>
        <v>0</v>
      </c>
      <c r="L26" s="245"/>
      <c r="M26" s="245" t="s">
        <v>118</v>
      </c>
      <c r="N26" s="6" t="str">
        <f>IF('【記入例】９(ＧＨ)その１'!D40="","",'【記入例】９(ＧＨ)その１'!D40)</f>
        <v/>
      </c>
      <c r="O26" s="246">
        <f t="shared" si="6"/>
        <v>0</v>
      </c>
      <c r="P26" s="246">
        <f t="shared" si="1"/>
        <v>0</v>
      </c>
      <c r="Q26" s="246">
        <f t="shared" si="2"/>
        <v>0</v>
      </c>
      <c r="R26" s="246">
        <f t="shared" si="3"/>
        <v>0</v>
      </c>
      <c r="S26" s="246">
        <f t="shared" si="4"/>
        <v>0</v>
      </c>
      <c r="U26" s="248">
        <f t="shared" si="5"/>
        <v>0</v>
      </c>
      <c r="W26" s="245"/>
    </row>
    <row r="27" spans="1:26" s="253" customFormat="1" x14ac:dyDescent="0.4">
      <c r="A27" s="249" t="s">
        <v>103</v>
      </c>
      <c r="B27" s="250">
        <f>INDEX('【記入例】9-１(ＧＨ)その２'!$B$14:$B$999874,ROW(A25)*10-9)</f>
        <v>0</v>
      </c>
      <c r="C27" s="250">
        <f>INDEX('【記入例】9-１(ＧＨ)その２'!$D$14:$D$999874,ROW(A25)*10-9)</f>
        <v>0</v>
      </c>
      <c r="D27" s="250" t="str">
        <f>INDEX('【記入例】9-１(ＧＨ)その２'!$N$18:$N$999874,ROW(A25)*10-9)</f>
        <v>０</v>
      </c>
      <c r="E27" s="250" t="str">
        <f>INDEX('【記入例】9-１(ＧＨ)その２'!$O$18:$O$999874,ROW(A25)*10-9)</f>
        <v>0</v>
      </c>
      <c r="F27" s="250" t="str">
        <f>IFERROR(INDEX('【記入例】9-１(ＧＨ)その２'!$AB$16:$AB$999874,ROW(A25)*10-9),"0")</f>
        <v>0</v>
      </c>
      <c r="G27" s="250">
        <f>INDEX('【記入例】9-１(ＧＨ)その２'!$AB$19:$AB$999874,ROW(A25)*10-9)</f>
        <v>0</v>
      </c>
      <c r="H27" s="250" t="str">
        <f>INDEX('【記入例】9-１(ＧＨ)その２'!$R$22:$R$999874,ROW(A25)*10-9)</f>
        <v/>
      </c>
      <c r="I27" s="250" t="str">
        <f t="shared" si="0"/>
        <v>0</v>
      </c>
      <c r="J27" s="251"/>
      <c r="K27" s="250">
        <f>COUNTIF('【記入例】９－２（ＧＨ）その３'!$D$8:$D$799775,A27)</f>
        <v>0</v>
      </c>
      <c r="L27" s="251"/>
      <c r="M27" s="251" t="s">
        <v>136</v>
      </c>
      <c r="N27" s="249" t="str">
        <f>IF('【記入例】９(ＧＨ)その１'!D41="","",'【記入例】９(ＧＨ)その１'!D41)</f>
        <v/>
      </c>
      <c r="O27" s="252">
        <f>SUMIF($B$3:$B$37,N27,$C$3:$C$37)</f>
        <v>0</v>
      </c>
      <c r="P27" s="252">
        <f>ROUNDUP(SUMIF($B$3:$B$37,N27,$D$3:$D$37),1)</f>
        <v>0</v>
      </c>
      <c r="Q27" s="252">
        <f>ROUNDUP(SUMIF($B$3:$B$37,N27,$E$3:$E$37),1)</f>
        <v>0</v>
      </c>
      <c r="R27" s="252">
        <f t="shared" si="3"/>
        <v>0</v>
      </c>
      <c r="S27" s="252">
        <f t="shared" si="4"/>
        <v>0</v>
      </c>
      <c r="U27" s="249">
        <f>COUNTIF($B$3:$B$37,N27)</f>
        <v>0</v>
      </c>
      <c r="W27" s="251"/>
    </row>
    <row r="28" spans="1:26" s="243" customFormat="1" x14ac:dyDescent="0.4">
      <c r="A28" s="73" t="s">
        <v>104</v>
      </c>
      <c r="B28" s="40">
        <f>INDEX('【記入例】9-１(ＧＨ)その２'!$B$14:$B$999874,ROW(A26)*10-9)</f>
        <v>0</v>
      </c>
      <c r="C28" s="40">
        <f>INDEX('【記入例】9-１(ＧＨ)その２'!$D$14:$D$999874,ROW(A26)*10-9)</f>
        <v>0</v>
      </c>
      <c r="D28" s="40" t="str">
        <f>INDEX('【記入例】9-１(ＧＨ)その２'!$N$18:$N$999874,ROW(A26)*10-9)</f>
        <v>０</v>
      </c>
      <c r="E28" s="40" t="str">
        <f>INDEX('【記入例】9-１(ＧＨ)その２'!$O$18:$O$999874,ROW(A26)*10-9)</f>
        <v>0</v>
      </c>
      <c r="F28" s="40" t="str">
        <f>IFERROR(INDEX('【記入例】9-１(ＧＨ)その２'!$AB$16:$AB$999874,ROW(A26)*10-9),"0")</f>
        <v>0</v>
      </c>
      <c r="G28" s="40">
        <f>INDEX('【記入例】9-１(ＧＨ)その２'!$AB$19:$AB$999874,ROW(A26)*10-9)</f>
        <v>0</v>
      </c>
      <c r="H28" s="40" t="str">
        <f>INDEX('【記入例】9-１(ＧＨ)その２'!$R$22:$R$999874,ROW(A26)*10-9)</f>
        <v/>
      </c>
      <c r="I28" s="40" t="str">
        <f t="shared" si="0"/>
        <v>0</v>
      </c>
      <c r="J28" s="68"/>
      <c r="K28" s="40">
        <f>COUNTIF('【記入例】９－２（ＧＨ）その３'!$D$8:$D$799775,A28)</f>
        <v>0</v>
      </c>
      <c r="L28" s="68"/>
      <c r="M28" s="68"/>
      <c r="N28" s="68"/>
      <c r="O28" s="68"/>
      <c r="P28" s="68"/>
      <c r="Q28" s="68"/>
      <c r="R28" s="68"/>
      <c r="S28" s="68"/>
      <c r="T28" s="68"/>
      <c r="U28" s="68"/>
      <c r="V28" s="68"/>
      <c r="W28" s="68"/>
      <c r="X28" s="68"/>
      <c r="Y28" s="68"/>
      <c r="Z28" s="68"/>
    </row>
    <row r="29" spans="1:26" s="243" customFormat="1" x14ac:dyDescent="0.4">
      <c r="A29" s="73" t="s">
        <v>184</v>
      </c>
      <c r="B29" s="40">
        <f>INDEX('【記入例】9-１(ＧＨ)その２'!$B$14:$B$999874,ROW(A27)*10-9)</f>
        <v>0</v>
      </c>
      <c r="C29" s="40">
        <f>INDEX('【記入例】9-１(ＧＨ)その２'!$D$14:$D$999874,ROW(A27)*10-9)</f>
        <v>0</v>
      </c>
      <c r="D29" s="40" t="str">
        <f>INDEX('【記入例】9-１(ＧＨ)その２'!$N$18:$N$999874,ROW(A27)*10-9)</f>
        <v>０</v>
      </c>
      <c r="E29" s="40" t="str">
        <f>INDEX('【記入例】9-１(ＧＨ)その２'!$O$18:$O$999874,ROW(A27)*10-9)</f>
        <v>0</v>
      </c>
      <c r="F29" s="40" t="str">
        <f>IFERROR(INDEX('【記入例】9-１(ＧＨ)その２'!$AB$16:$AB$999874,ROW(A27)*10-9),"0")</f>
        <v>0</v>
      </c>
      <c r="G29" s="40">
        <f>INDEX('【記入例】9-１(ＧＨ)その２'!$AB$19:$AB$999874,ROW(A27)*10-9)</f>
        <v>0</v>
      </c>
      <c r="H29" s="40" t="str">
        <f>INDEX('【記入例】9-１(ＧＨ)その２'!$R$22:$R$999874,ROW(A27)*10-9)</f>
        <v/>
      </c>
      <c r="I29" s="40" t="str">
        <f t="shared" si="0"/>
        <v>0</v>
      </c>
      <c r="J29" s="68"/>
      <c r="K29" s="40">
        <f>COUNTIF('【記入例】９－２（ＧＨ）その３'!$D$8:$D$799775,A29)</f>
        <v>0</v>
      </c>
      <c r="L29" s="68"/>
      <c r="M29" s="68"/>
      <c r="N29" s="68"/>
      <c r="O29" s="68"/>
      <c r="P29" s="68"/>
      <c r="Q29" s="68"/>
      <c r="R29" s="68"/>
      <c r="S29" s="68"/>
      <c r="T29" s="68"/>
      <c r="U29" s="68"/>
      <c r="V29" s="68"/>
      <c r="W29" s="68"/>
      <c r="X29" s="68"/>
      <c r="Y29" s="68"/>
      <c r="Z29" s="68"/>
    </row>
    <row r="30" spans="1:26" s="243" customFormat="1" x14ac:dyDescent="0.4">
      <c r="A30" s="73" t="s">
        <v>185</v>
      </c>
      <c r="B30" s="40">
        <f>INDEX('【記入例】9-１(ＧＨ)その２'!$B$14:$B$999874,ROW(A28)*10-9)</f>
        <v>0</v>
      </c>
      <c r="C30" s="40">
        <f>INDEX('【記入例】9-１(ＧＨ)その２'!$D$14:$D$999874,ROW(A28)*10-9)</f>
        <v>0</v>
      </c>
      <c r="D30" s="40" t="str">
        <f>INDEX('【記入例】9-１(ＧＨ)その２'!$N$18:$N$999874,ROW(A28)*10-9)</f>
        <v>０</v>
      </c>
      <c r="E30" s="40" t="str">
        <f>INDEX('【記入例】9-１(ＧＨ)その２'!$O$18:$O$999874,ROW(A28)*10-9)</f>
        <v>0</v>
      </c>
      <c r="F30" s="40" t="str">
        <f>IFERROR(INDEX('【記入例】9-１(ＧＨ)その２'!$AB$16:$AB$999874,ROW(A28)*10-9),"0")</f>
        <v>0</v>
      </c>
      <c r="G30" s="40">
        <f>INDEX('【記入例】9-１(ＧＨ)その２'!$AB$19:$AB$999874,ROW(A28)*10-9)</f>
        <v>0</v>
      </c>
      <c r="H30" s="40" t="str">
        <f>INDEX('【記入例】9-１(ＧＨ)その２'!$R$22:$R$999874,ROW(A28)*10-9)</f>
        <v/>
      </c>
      <c r="I30" s="40" t="str">
        <f t="shared" si="0"/>
        <v>0</v>
      </c>
      <c r="J30" s="68"/>
      <c r="K30" s="40">
        <f>COUNTIF('【記入例】９－２（ＧＨ）その３'!$D$8:$D$799775,A30)</f>
        <v>0</v>
      </c>
      <c r="L30" s="68"/>
      <c r="M30" s="68"/>
      <c r="N30" s="68"/>
      <c r="O30" s="68"/>
      <c r="P30" s="68"/>
      <c r="Q30" s="68"/>
      <c r="R30" s="68"/>
      <c r="S30" s="68"/>
      <c r="T30" s="68"/>
      <c r="U30" s="68"/>
      <c r="V30" s="68"/>
      <c r="W30" s="68"/>
      <c r="X30" s="68"/>
      <c r="Y30" s="68"/>
      <c r="Z30" s="68"/>
    </row>
    <row r="31" spans="1:26" s="243" customFormat="1" x14ac:dyDescent="0.4">
      <c r="A31" s="73" t="s">
        <v>186</v>
      </c>
      <c r="B31" s="40">
        <f>INDEX('【記入例】9-１(ＧＨ)その２'!$B$14:$B$999874,ROW(A29)*10-9)</f>
        <v>0</v>
      </c>
      <c r="C31" s="40">
        <f>INDEX('【記入例】9-１(ＧＨ)その２'!$D$14:$D$999874,ROW(A29)*10-9)</f>
        <v>0</v>
      </c>
      <c r="D31" s="40" t="str">
        <f>INDEX('【記入例】9-１(ＧＨ)その２'!$N$18:$N$999874,ROW(A29)*10-9)</f>
        <v>０</v>
      </c>
      <c r="E31" s="40" t="str">
        <f>INDEX('【記入例】9-１(ＧＨ)その２'!$O$18:$O$999874,ROW(A29)*10-9)</f>
        <v>0</v>
      </c>
      <c r="F31" s="40" t="str">
        <f>IFERROR(INDEX('【記入例】9-１(ＧＨ)その２'!$AB$16:$AB$999874,ROW(A29)*10-9),"0")</f>
        <v>0</v>
      </c>
      <c r="G31" s="40">
        <f>INDEX('【記入例】9-１(ＧＨ)その２'!$AB$19:$AB$999874,ROW(A29)*10-9)</f>
        <v>0</v>
      </c>
      <c r="H31" s="40" t="str">
        <f>INDEX('【記入例】9-１(ＧＨ)その２'!$R$22:$R$999874,ROW(A29)*10-9)</f>
        <v/>
      </c>
      <c r="I31" s="40" t="str">
        <f t="shared" si="0"/>
        <v>0</v>
      </c>
      <c r="J31" s="68"/>
      <c r="K31" s="40">
        <f>COUNTIF('【記入例】９－２（ＧＨ）その３'!$D$8:$D$799775,A31)</f>
        <v>0</v>
      </c>
      <c r="L31" s="68"/>
      <c r="M31" s="68"/>
      <c r="N31" s="68"/>
      <c r="O31" s="68"/>
      <c r="P31" s="68"/>
      <c r="Q31" s="68"/>
      <c r="R31" s="68"/>
      <c r="S31" s="68"/>
      <c r="T31" s="68"/>
      <c r="U31" s="68"/>
      <c r="V31" s="68"/>
      <c r="W31" s="68"/>
      <c r="X31" s="68"/>
      <c r="Y31" s="68"/>
      <c r="Z31" s="68"/>
    </row>
    <row r="32" spans="1:26" s="247" customFormat="1" ht="19.5" thickBot="1" x14ac:dyDescent="0.45">
      <c r="A32" s="6" t="s">
        <v>187</v>
      </c>
      <c r="B32" s="244">
        <f>INDEX('【記入例】9-１(ＧＨ)その２'!$B$14:$B$999874,ROW(A30)*10-9)</f>
        <v>0</v>
      </c>
      <c r="C32" s="244">
        <f>INDEX('【記入例】9-１(ＧＨ)その２'!$D$14:$D$999874,ROW(A30)*10-9)</f>
        <v>0</v>
      </c>
      <c r="D32" s="244" t="str">
        <f>INDEX('【記入例】9-１(ＧＨ)その２'!$N$18:$N$999874,ROW(A30)*10-9)</f>
        <v>０</v>
      </c>
      <c r="E32" s="244" t="str">
        <f>INDEX('【記入例】9-１(ＧＨ)その２'!$O$18:$O$999874,ROW(A30)*10-9)</f>
        <v>0</v>
      </c>
      <c r="F32" s="244" t="str">
        <f>IFERROR(INDEX('【記入例】9-１(ＧＨ)その２'!$AB$16:$AB$999874,ROW(A30)*10-9),"0")</f>
        <v>0</v>
      </c>
      <c r="G32" s="244">
        <f>INDEX('【記入例】9-１(ＧＨ)その２'!$AB$19:$AB$999874,ROW(A30)*10-9)</f>
        <v>0</v>
      </c>
      <c r="H32" s="244" t="str">
        <f>INDEX('【記入例】9-１(ＧＨ)その２'!$R$22:$R$999874,ROW(A30)*10-9)</f>
        <v/>
      </c>
      <c r="I32" s="244" t="str">
        <f t="shared" si="0"/>
        <v>0</v>
      </c>
      <c r="J32" s="245"/>
      <c r="K32" s="244">
        <f>COUNTIF('【記入例】９－２（ＧＨ）その３'!$D$8:$D$799775,A32)</f>
        <v>0</v>
      </c>
      <c r="L32" s="245"/>
      <c r="M32" s="245"/>
      <c r="N32" s="245"/>
      <c r="O32" s="245"/>
      <c r="P32" s="245"/>
      <c r="Q32" s="245"/>
      <c r="R32" s="245"/>
      <c r="S32" s="245"/>
      <c r="T32" s="245"/>
      <c r="U32" s="245"/>
      <c r="V32" s="245"/>
      <c r="W32" s="245"/>
      <c r="X32" s="245"/>
      <c r="Y32" s="245"/>
      <c r="Z32" s="245"/>
    </row>
    <row r="33" spans="1:26" x14ac:dyDescent="0.4">
      <c r="A33" s="89" t="s">
        <v>188</v>
      </c>
      <c r="B33" s="88">
        <f>INDEX('【記入例】9-１(ＧＨ)その２'!$B$14:$B$999874,ROW(A31)*10-9)</f>
        <v>0</v>
      </c>
      <c r="C33" s="88">
        <f>INDEX('【記入例】9-１(ＧＨ)その２'!$D$14:$D$999874,ROW(A31)*10-9)</f>
        <v>0</v>
      </c>
      <c r="D33" s="88" t="str">
        <f>INDEX('【記入例】9-１(ＧＨ)その２'!$N$18:$N$999874,ROW(A31)*10-9)</f>
        <v>０</v>
      </c>
      <c r="E33" s="88" t="str">
        <f>INDEX('【記入例】9-１(ＧＨ)その２'!$O$18:$O$999874,ROW(A31)*10-9)</f>
        <v>0</v>
      </c>
      <c r="F33" s="88" t="str">
        <f>IFERROR(INDEX('【記入例】9-１(ＧＨ)その２'!$AB$16:$AB$999874,ROW(A31)*10-9),"0")</f>
        <v>0</v>
      </c>
      <c r="G33" s="88">
        <f>INDEX('【記入例】9-１(ＧＨ)その２'!$AB$19:$AB$999874,ROW(A31)*10-9)</f>
        <v>0</v>
      </c>
      <c r="H33" s="88" t="str">
        <f>INDEX('【記入例】9-１(ＧＨ)その２'!$R$22:$R$999874,ROW(A31)*10-9)</f>
        <v/>
      </c>
      <c r="I33" s="88" t="str">
        <f t="shared" si="0"/>
        <v>0</v>
      </c>
      <c r="K33" s="88">
        <f>COUNTIF('【記入例】９－２（ＧＨ）その３'!$D$8:$D$799775,A33)</f>
        <v>0</v>
      </c>
      <c r="L33" s="68"/>
      <c r="O33" s="42"/>
      <c r="P33" s="42"/>
      <c r="Q33" s="42"/>
      <c r="R33" s="42"/>
      <c r="S33" s="42"/>
      <c r="T33" s="42"/>
      <c r="V33" s="42"/>
      <c r="X33" s="42"/>
      <c r="Y33" s="42"/>
      <c r="Z33" s="42"/>
    </row>
    <row r="34" spans="1:26" x14ac:dyDescent="0.4">
      <c r="A34" s="73" t="s">
        <v>189</v>
      </c>
      <c r="B34" s="40">
        <f>INDEX('【記入例】9-１(ＧＨ)その２'!$B$14:$B$999874,ROW(A32)*10-9)</f>
        <v>0</v>
      </c>
      <c r="C34" s="40">
        <f>INDEX('【記入例】9-１(ＧＨ)その２'!$D$14:$D$999874,ROW(A32)*10-9)</f>
        <v>0</v>
      </c>
      <c r="D34" s="40" t="str">
        <f>INDEX('【記入例】9-１(ＧＨ)その２'!$N$18:$N$999874,ROW(A32)*10-9)</f>
        <v>０</v>
      </c>
      <c r="E34" s="40" t="str">
        <f>INDEX('【記入例】9-１(ＧＨ)その２'!$O$18:$O$999874,ROW(A32)*10-9)</f>
        <v>0</v>
      </c>
      <c r="F34" s="40" t="str">
        <f>IFERROR(INDEX('【記入例】9-１(ＧＨ)その２'!$AB$16:$AB$999874,ROW(A32)*10-9),"0")</f>
        <v>0</v>
      </c>
      <c r="G34" s="40">
        <f>INDEX('【記入例】9-１(ＧＨ)その２'!$AB$19:$AB$999874,ROW(A32)*10-9)</f>
        <v>0</v>
      </c>
      <c r="H34" s="40" t="str">
        <f>INDEX('【記入例】9-１(ＧＨ)その２'!$R$22:$R$999874,ROW(A32)*10-9)</f>
        <v/>
      </c>
      <c r="I34" s="40" t="str">
        <f t="shared" si="0"/>
        <v>0</v>
      </c>
      <c r="K34" s="40">
        <f>COUNTIF('【記入例】９－２（ＧＨ）その３'!$D$8:$D$799775,A34)</f>
        <v>0</v>
      </c>
      <c r="L34" s="68"/>
      <c r="V34" s="42"/>
      <c r="X34" s="42"/>
      <c r="Y34" s="42"/>
      <c r="Z34" s="42"/>
    </row>
    <row r="35" spans="1:26" x14ac:dyDescent="0.4">
      <c r="A35" s="73" t="s">
        <v>190</v>
      </c>
      <c r="B35" s="40">
        <f>INDEX('【記入例】9-１(ＧＨ)その２'!$B$14:$B$999874,ROW(A33)*10-9)</f>
        <v>0</v>
      </c>
      <c r="C35" s="40">
        <f>INDEX('【記入例】9-１(ＧＨ)その２'!$D$14:$D$999874,ROW(A33)*10-9)</f>
        <v>0</v>
      </c>
      <c r="D35" s="40" t="str">
        <f>INDEX('【記入例】9-１(ＧＨ)その２'!$N$18:$N$999874,ROW(A33)*10-9)</f>
        <v>０</v>
      </c>
      <c r="E35" s="40" t="str">
        <f>INDEX('【記入例】9-１(ＧＨ)その２'!$O$18:$O$999874,ROW(A33)*10-9)</f>
        <v>0</v>
      </c>
      <c r="F35" s="40" t="str">
        <f>IFERROR(INDEX('【記入例】9-１(ＧＨ)その２'!$AB$16:$AB$999874,ROW(A33)*10-9),"0")</f>
        <v>0</v>
      </c>
      <c r="G35" s="40">
        <f>INDEX('【記入例】9-１(ＧＨ)その２'!$AB$19:$AB$999874,ROW(A33)*10-9)</f>
        <v>0</v>
      </c>
      <c r="H35" s="40" t="str">
        <f>INDEX('【記入例】9-１(ＧＨ)その２'!$R$22:$R$999874,ROW(A33)*10-9)</f>
        <v/>
      </c>
      <c r="I35" s="40" t="str">
        <f t="shared" si="0"/>
        <v>0</v>
      </c>
      <c r="K35" s="40">
        <f>COUNTIF('【記入例】９－２（ＧＨ）その３'!$D$8:$D$799775,A35)</f>
        <v>0</v>
      </c>
      <c r="L35" s="68"/>
      <c r="V35" s="42"/>
      <c r="X35" s="42"/>
      <c r="Y35" s="42"/>
      <c r="Z35" s="42"/>
    </row>
    <row r="36" spans="1:26" x14ac:dyDescent="0.4">
      <c r="A36" s="73" t="s">
        <v>191</v>
      </c>
      <c r="B36" s="40">
        <f>INDEX('【記入例】9-１(ＧＨ)その２'!$B$14:$B$999874,ROW(A34)*10-9)</f>
        <v>0</v>
      </c>
      <c r="C36" s="40">
        <f>INDEX('【記入例】9-１(ＧＨ)その２'!$D$14:$D$999874,ROW(A34)*10-9)</f>
        <v>0</v>
      </c>
      <c r="D36" s="40" t="str">
        <f>INDEX('【記入例】9-１(ＧＨ)その２'!$N$18:$N$999874,ROW(A34)*10-9)</f>
        <v>０</v>
      </c>
      <c r="E36" s="40" t="str">
        <f>INDEX('【記入例】9-１(ＧＨ)その２'!$O$18:$O$999874,ROW(A34)*10-9)</f>
        <v>0</v>
      </c>
      <c r="F36" s="40" t="str">
        <f>IFERROR(INDEX('【記入例】9-１(ＧＨ)その２'!$AB$16:$AB$999874,ROW(A34)*10-9),"0")</f>
        <v>0</v>
      </c>
      <c r="G36" s="40">
        <f>INDEX('【記入例】9-１(ＧＨ)その２'!$AB$19:$AB$999874,ROW(A34)*10-9)</f>
        <v>0</v>
      </c>
      <c r="H36" s="40" t="str">
        <f>INDEX('【記入例】9-１(ＧＨ)その２'!$R$22:$R$999874,ROW(A34)*10-9)</f>
        <v/>
      </c>
      <c r="I36" s="40" t="str">
        <f t="shared" si="0"/>
        <v>0</v>
      </c>
      <c r="K36" s="40">
        <f>COUNTIF('【記入例】９－２（ＧＨ）その３'!$D$8:$D$799775,A36)</f>
        <v>0</v>
      </c>
      <c r="L36" s="68"/>
      <c r="V36" s="42"/>
      <c r="X36" s="42"/>
      <c r="Y36" s="42"/>
      <c r="Z36" s="42"/>
    </row>
    <row r="37" spans="1:26" x14ac:dyDescent="0.4">
      <c r="A37" s="73" t="s">
        <v>192</v>
      </c>
      <c r="B37" s="40">
        <f>INDEX('【記入例】9-１(ＧＨ)その２'!$B$14:$B$999874,ROW(A35)*10-9)</f>
        <v>0</v>
      </c>
      <c r="C37" s="40">
        <f>INDEX('【記入例】9-１(ＧＨ)その２'!$D$14:$D$999874,ROW(A35)*10-9)</f>
        <v>0</v>
      </c>
      <c r="D37" s="40" t="str">
        <f>INDEX('【記入例】9-１(ＧＨ)その２'!$N$18:$N$999874,ROW(A35)*10-9)</f>
        <v>０</v>
      </c>
      <c r="E37" s="40" t="str">
        <f>INDEX('【記入例】9-１(ＧＨ)その２'!$O$18:$O$999874,ROW(A35)*10-9)</f>
        <v>0</v>
      </c>
      <c r="F37" s="40" t="str">
        <f>IFERROR(INDEX('【記入例】9-１(ＧＨ)その２'!$AB$16:$AB$999874,ROW(A35)*10-9),"0")</f>
        <v>0</v>
      </c>
      <c r="G37" s="40">
        <f>INDEX('【記入例】9-１(ＧＨ)その２'!$AB$19:$AB$999874,ROW(A35)*10-9)</f>
        <v>0</v>
      </c>
      <c r="H37" s="40" t="str">
        <f>INDEX('【記入例】9-１(ＧＨ)その２'!$R$22:$R$999874,ROW(A35)*10-9)</f>
        <v/>
      </c>
      <c r="I37" s="40" t="str">
        <f t="shared" si="0"/>
        <v>0</v>
      </c>
      <c r="K37" s="40">
        <f>COUNTIF('【記入例】９－２（ＧＨ）その３'!$D$8:$D$799775,A37)</f>
        <v>0</v>
      </c>
      <c r="L37" s="68"/>
      <c r="V37" s="42"/>
      <c r="X37" s="42"/>
      <c r="Y37" s="42"/>
      <c r="Z37" s="42"/>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85" zoomScaleNormal="85" zoomScaleSheetLayoutView="85" workbookViewId="0">
      <selection activeCell="D8" sqref="D8:E8"/>
    </sheetView>
  </sheetViews>
  <sheetFormatPr defaultRowHeight="13.5" x14ac:dyDescent="0.4"/>
  <cols>
    <col min="1" max="1" width="9.125" style="307" customWidth="1"/>
    <col min="2" max="2" width="2.375" style="307" customWidth="1"/>
    <col min="3" max="3" width="18" style="307" customWidth="1"/>
    <col min="4" max="4" width="13.625" style="307" customWidth="1"/>
    <col min="5" max="5" width="13.5" style="307" customWidth="1"/>
    <col min="6" max="7" width="13.625" style="307" customWidth="1"/>
    <col min="8" max="9" width="13.5" style="307" customWidth="1"/>
    <col min="10" max="10" width="13.625" style="307" customWidth="1"/>
    <col min="11" max="11" width="13.5" style="307" customWidth="1"/>
    <col min="12" max="12" width="13" style="307" customWidth="1"/>
    <col min="13" max="14" width="9" style="307"/>
    <col min="15" max="15" width="9" style="307" customWidth="1"/>
    <col min="16" max="16384" width="9" style="307"/>
  </cols>
  <sheetData>
    <row r="1" spans="1:12" ht="30.75" customHeight="1" x14ac:dyDescent="0.4">
      <c r="A1" s="353" t="s">
        <v>513</v>
      </c>
      <c r="B1" s="352"/>
      <c r="C1" s="352"/>
      <c r="D1" s="352"/>
      <c r="E1" s="352"/>
      <c r="F1" s="352"/>
      <c r="G1" s="352"/>
      <c r="H1" s="352"/>
      <c r="I1" s="352"/>
      <c r="J1" s="352"/>
      <c r="K1" s="472" t="s">
        <v>285</v>
      </c>
      <c r="L1" s="352"/>
    </row>
    <row r="2" spans="1:12" ht="19.5" thickBot="1" x14ac:dyDescent="0.45">
      <c r="A2" s="806" t="s">
        <v>284</v>
      </c>
      <c r="B2" s="806"/>
      <c r="C2" s="806"/>
      <c r="D2" s="806"/>
      <c r="E2" s="806"/>
      <c r="F2" s="806"/>
      <c r="G2" s="806"/>
      <c r="H2" s="806"/>
      <c r="I2" s="806"/>
      <c r="J2" s="806"/>
      <c r="K2" s="806"/>
      <c r="L2" s="806"/>
    </row>
    <row r="3" spans="1:12" ht="30" customHeight="1" x14ac:dyDescent="0.4">
      <c r="A3" s="807" t="s">
        <v>283</v>
      </c>
      <c r="B3" s="808"/>
      <c r="C3" s="809"/>
      <c r="D3" s="810"/>
      <c r="E3" s="811"/>
      <c r="F3" s="811"/>
      <c r="G3" s="811"/>
      <c r="H3" s="811"/>
      <c r="I3" s="811"/>
      <c r="J3" s="811"/>
      <c r="K3" s="811"/>
      <c r="L3" s="812"/>
    </row>
    <row r="4" spans="1:12" ht="30" customHeight="1" thickBot="1" x14ac:dyDescent="0.45">
      <c r="A4" s="1227" t="s">
        <v>282</v>
      </c>
      <c r="B4" s="1228"/>
      <c r="C4" s="1229"/>
      <c r="D4" s="1230"/>
      <c r="E4" s="1231"/>
      <c r="F4" s="1231"/>
      <c r="G4" s="1231"/>
      <c r="H4" s="1231"/>
      <c r="I4" s="1231"/>
      <c r="J4" s="1231"/>
      <c r="K4" s="1231"/>
      <c r="L4" s="1232"/>
    </row>
    <row r="5" spans="1:12" ht="30" customHeight="1" thickTop="1" thickBot="1" x14ac:dyDescent="0.45">
      <c r="A5" s="801" t="s">
        <v>281</v>
      </c>
      <c r="B5" s="351">
        <v>1</v>
      </c>
      <c r="C5" s="1233" t="s">
        <v>280</v>
      </c>
      <c r="D5" s="1234"/>
      <c r="E5" s="1235"/>
      <c r="F5" s="1235"/>
      <c r="G5" s="1235"/>
      <c r="H5" s="1235"/>
      <c r="I5" s="1235"/>
      <c r="J5" s="1235"/>
      <c r="K5" s="1235"/>
      <c r="L5" s="1236"/>
    </row>
    <row r="6" spans="1:12" ht="30" customHeight="1" x14ac:dyDescent="0.4">
      <c r="A6" s="744"/>
      <c r="B6" s="752">
        <v>2</v>
      </c>
      <c r="C6" s="1237" t="s">
        <v>279</v>
      </c>
      <c r="D6" s="1238" t="s">
        <v>278</v>
      </c>
      <c r="E6" s="1239"/>
      <c r="F6" s="1240" t="s">
        <v>277</v>
      </c>
      <c r="G6" s="770" t="s">
        <v>276</v>
      </c>
      <c r="H6" s="1241"/>
      <c r="I6" s="1241"/>
      <c r="J6" s="1241"/>
      <c r="K6" s="771"/>
      <c r="L6" s="1242" t="s">
        <v>275</v>
      </c>
    </row>
    <row r="7" spans="1:12" ht="30" customHeight="1" x14ac:dyDescent="0.4">
      <c r="A7" s="744"/>
      <c r="B7" s="752"/>
      <c r="C7" s="1237"/>
      <c r="D7" s="1243"/>
      <c r="E7" s="1244"/>
      <c r="F7" s="754"/>
      <c r="G7" s="1245" t="s">
        <v>274</v>
      </c>
      <c r="H7" s="1246" t="s">
        <v>273</v>
      </c>
      <c r="I7" s="1247" t="s">
        <v>272</v>
      </c>
      <c r="J7" s="1248" t="s">
        <v>271</v>
      </c>
      <c r="K7" s="1249" t="s">
        <v>270</v>
      </c>
      <c r="L7" s="1250"/>
    </row>
    <row r="8" spans="1:12" ht="30" customHeight="1" x14ac:dyDescent="0.4">
      <c r="A8" s="744"/>
      <c r="B8" s="752"/>
      <c r="C8" s="1237"/>
      <c r="D8" s="1251"/>
      <c r="E8" s="726"/>
      <c r="F8" s="1252"/>
      <c r="G8" s="1253"/>
      <c r="H8" s="1254"/>
      <c r="I8" s="1255"/>
      <c r="J8" s="1256"/>
      <c r="K8" s="1257"/>
      <c r="L8" s="1258"/>
    </row>
    <row r="9" spans="1:12" ht="30" customHeight="1" x14ac:dyDescent="0.4">
      <c r="A9" s="744"/>
      <c r="B9" s="752"/>
      <c r="C9" s="1237"/>
      <c r="D9" s="1251"/>
      <c r="E9" s="726"/>
      <c r="F9" s="1252"/>
      <c r="G9" s="1253"/>
      <c r="H9" s="1254"/>
      <c r="I9" s="1255"/>
      <c r="J9" s="1256"/>
      <c r="K9" s="1257"/>
      <c r="L9" s="1258"/>
    </row>
    <row r="10" spans="1:12" ht="30" customHeight="1" x14ac:dyDescent="0.4">
      <c r="A10" s="744"/>
      <c r="B10" s="752"/>
      <c r="C10" s="1237"/>
      <c r="D10" s="1251"/>
      <c r="E10" s="726"/>
      <c r="F10" s="1252"/>
      <c r="G10" s="1253"/>
      <c r="H10" s="1254"/>
      <c r="I10" s="1255"/>
      <c r="J10" s="1256"/>
      <c r="K10" s="1257"/>
      <c r="L10" s="1258"/>
    </row>
    <row r="11" spans="1:12" ht="30" customHeight="1" x14ac:dyDescent="0.4">
      <c r="A11" s="744"/>
      <c r="B11" s="752"/>
      <c r="C11" s="1237"/>
      <c r="D11" s="1251"/>
      <c r="E11" s="750"/>
      <c r="F11" s="1259"/>
      <c r="G11" s="1260"/>
      <c r="H11" s="1261"/>
      <c r="I11" s="1262"/>
      <c r="J11" s="1263"/>
      <c r="K11" s="1257"/>
      <c r="L11" s="1258"/>
    </row>
    <row r="12" spans="1:12" ht="30" customHeight="1" x14ac:dyDescent="0.4">
      <c r="A12" s="744"/>
      <c r="B12" s="752"/>
      <c r="C12" s="1237"/>
      <c r="D12" s="1251"/>
      <c r="E12" s="750"/>
      <c r="F12" s="1259"/>
      <c r="G12" s="1260"/>
      <c r="H12" s="1261"/>
      <c r="I12" s="1262"/>
      <c r="J12" s="1263"/>
      <c r="K12" s="1264"/>
      <c r="L12" s="1258"/>
    </row>
    <row r="13" spans="1:12" ht="30" customHeight="1" thickBot="1" x14ac:dyDescent="0.45">
      <c r="A13" s="744"/>
      <c r="B13" s="752"/>
      <c r="C13" s="1237"/>
      <c r="D13" s="1265" t="s">
        <v>269</v>
      </c>
      <c r="E13" s="1266"/>
      <c r="F13" s="1267"/>
      <c r="G13" s="1268"/>
      <c r="H13" s="1269"/>
      <c r="I13" s="1270"/>
      <c r="J13" s="1271"/>
      <c r="K13" s="1272"/>
      <c r="L13" s="1273"/>
    </row>
    <row r="14" spans="1:12" ht="30" customHeight="1" x14ac:dyDescent="0.4">
      <c r="A14" s="744"/>
      <c r="B14" s="753">
        <v>3</v>
      </c>
      <c r="C14" s="788" t="s">
        <v>268</v>
      </c>
      <c r="D14" s="310" t="s">
        <v>265</v>
      </c>
      <c r="E14" s="798"/>
      <c r="F14" s="799"/>
      <c r="G14" s="799"/>
      <c r="H14" s="799"/>
      <c r="I14" s="799"/>
      <c r="J14" s="799"/>
      <c r="K14" s="799"/>
      <c r="L14" s="800"/>
    </row>
    <row r="15" spans="1:12" ht="30" customHeight="1" x14ac:dyDescent="0.4">
      <c r="A15" s="744"/>
      <c r="B15" s="787"/>
      <c r="C15" s="789"/>
      <c r="D15" s="310" t="s">
        <v>264</v>
      </c>
      <c r="E15" s="725"/>
      <c r="F15" s="726"/>
      <c r="G15" s="726"/>
      <c r="H15" s="726"/>
      <c r="I15" s="726"/>
      <c r="J15" s="726"/>
      <c r="K15" s="726"/>
      <c r="L15" s="727"/>
    </row>
    <row r="16" spans="1:12" ht="30" customHeight="1" x14ac:dyDescent="0.4">
      <c r="A16" s="744"/>
      <c r="B16" s="787"/>
      <c r="C16" s="789"/>
      <c r="D16" s="310" t="s">
        <v>263</v>
      </c>
      <c r="E16" s="725"/>
      <c r="F16" s="726"/>
      <c r="G16" s="726"/>
      <c r="H16" s="726"/>
      <c r="I16" s="726"/>
      <c r="J16" s="726"/>
      <c r="K16" s="726"/>
      <c r="L16" s="727"/>
    </row>
    <row r="17" spans="1:12" ht="30" customHeight="1" x14ac:dyDescent="0.4">
      <c r="A17" s="744"/>
      <c r="B17" s="787"/>
      <c r="C17" s="789"/>
      <c r="D17" s="310" t="s">
        <v>262</v>
      </c>
      <c r="E17" s="725"/>
      <c r="F17" s="726"/>
      <c r="G17" s="726"/>
      <c r="H17" s="726"/>
      <c r="I17" s="726"/>
      <c r="J17" s="726"/>
      <c r="K17" s="726"/>
      <c r="L17" s="727"/>
    </row>
    <row r="18" spans="1:12" ht="30" customHeight="1" x14ac:dyDescent="0.4">
      <c r="A18" s="744"/>
      <c r="B18" s="754"/>
      <c r="C18" s="790"/>
      <c r="D18" s="310" t="s">
        <v>261</v>
      </c>
      <c r="E18" s="725"/>
      <c r="F18" s="726"/>
      <c r="G18" s="726"/>
      <c r="H18" s="726"/>
      <c r="I18" s="726"/>
      <c r="J18" s="726"/>
      <c r="K18" s="726"/>
      <c r="L18" s="727"/>
    </row>
    <row r="19" spans="1:12" ht="30" customHeight="1" x14ac:dyDescent="0.4">
      <c r="A19" s="744"/>
      <c r="B19" s="753">
        <v>4</v>
      </c>
      <c r="C19" s="788" t="s">
        <v>267</v>
      </c>
      <c r="D19" s="310" t="s">
        <v>265</v>
      </c>
      <c r="E19" s="725"/>
      <c r="F19" s="726"/>
      <c r="G19" s="726"/>
      <c r="H19" s="726"/>
      <c r="I19" s="726"/>
      <c r="J19" s="726"/>
      <c r="K19" s="726"/>
      <c r="L19" s="727"/>
    </row>
    <row r="20" spans="1:12" ht="30" customHeight="1" x14ac:dyDescent="0.4">
      <c r="A20" s="744"/>
      <c r="B20" s="787"/>
      <c r="C20" s="789"/>
      <c r="D20" s="310" t="s">
        <v>264</v>
      </c>
      <c r="E20" s="725"/>
      <c r="F20" s="726"/>
      <c r="G20" s="726"/>
      <c r="H20" s="726"/>
      <c r="I20" s="726"/>
      <c r="J20" s="726"/>
      <c r="K20" s="726"/>
      <c r="L20" s="727"/>
    </row>
    <row r="21" spans="1:12" ht="19.5" customHeight="1" x14ac:dyDescent="0.4">
      <c r="A21" s="744"/>
      <c r="B21" s="787"/>
      <c r="C21" s="789"/>
      <c r="D21" s="310" t="s">
        <v>263</v>
      </c>
      <c r="E21" s="725"/>
      <c r="F21" s="726"/>
      <c r="G21" s="726"/>
      <c r="H21" s="726"/>
      <c r="I21" s="726"/>
      <c r="J21" s="726"/>
      <c r="K21" s="726"/>
      <c r="L21" s="727"/>
    </row>
    <row r="22" spans="1:12" ht="19.5" customHeight="1" x14ac:dyDescent="0.4">
      <c r="A22" s="744"/>
      <c r="B22" s="787"/>
      <c r="C22" s="789"/>
      <c r="D22" s="310" t="s">
        <v>262</v>
      </c>
      <c r="E22" s="725"/>
      <c r="F22" s="726"/>
      <c r="G22" s="726"/>
      <c r="H22" s="726"/>
      <c r="I22" s="726"/>
      <c r="J22" s="726"/>
      <c r="K22" s="726"/>
      <c r="L22" s="727"/>
    </row>
    <row r="23" spans="1:12" ht="19.5" customHeight="1" x14ac:dyDescent="0.4">
      <c r="A23" s="744"/>
      <c r="B23" s="754"/>
      <c r="C23" s="790"/>
      <c r="D23" s="310" t="s">
        <v>261</v>
      </c>
      <c r="E23" s="725"/>
      <c r="F23" s="726"/>
      <c r="G23" s="726"/>
      <c r="H23" s="726"/>
      <c r="I23" s="726"/>
      <c r="J23" s="726"/>
      <c r="K23" s="726"/>
      <c r="L23" s="727"/>
    </row>
    <row r="24" spans="1:12" ht="19.5" customHeight="1" x14ac:dyDescent="0.4">
      <c r="A24" s="744"/>
      <c r="B24" s="753">
        <v>5</v>
      </c>
      <c r="C24" s="788" t="s">
        <v>266</v>
      </c>
      <c r="D24" s="310" t="s">
        <v>265</v>
      </c>
      <c r="E24" s="725"/>
      <c r="F24" s="726"/>
      <c r="G24" s="726"/>
      <c r="H24" s="726"/>
      <c r="I24" s="726"/>
      <c r="J24" s="726"/>
      <c r="K24" s="726"/>
      <c r="L24" s="727"/>
    </row>
    <row r="25" spans="1:12" ht="36" customHeight="1" x14ac:dyDescent="0.4">
      <c r="A25" s="744"/>
      <c r="B25" s="787"/>
      <c r="C25" s="789"/>
      <c r="D25" s="310" t="s">
        <v>264</v>
      </c>
      <c r="E25" s="725"/>
      <c r="F25" s="726"/>
      <c r="G25" s="726"/>
      <c r="H25" s="726"/>
      <c r="I25" s="726"/>
      <c r="J25" s="726"/>
      <c r="K25" s="726"/>
      <c r="L25" s="727"/>
    </row>
    <row r="26" spans="1:12" ht="36" customHeight="1" x14ac:dyDescent="0.4">
      <c r="A26" s="744"/>
      <c r="B26" s="787"/>
      <c r="C26" s="789"/>
      <c r="D26" s="310" t="s">
        <v>263</v>
      </c>
      <c r="E26" s="725"/>
      <c r="F26" s="726"/>
      <c r="G26" s="726"/>
      <c r="H26" s="726"/>
      <c r="I26" s="726"/>
      <c r="J26" s="726"/>
      <c r="K26" s="726"/>
      <c r="L26" s="727"/>
    </row>
    <row r="27" spans="1:12" ht="36" customHeight="1" x14ac:dyDescent="0.4">
      <c r="A27" s="744"/>
      <c r="B27" s="787"/>
      <c r="C27" s="789"/>
      <c r="D27" s="310" t="s">
        <v>262</v>
      </c>
      <c r="E27" s="725"/>
      <c r="F27" s="726"/>
      <c r="G27" s="726"/>
      <c r="H27" s="726"/>
      <c r="I27" s="726"/>
      <c r="J27" s="726"/>
      <c r="K27" s="726"/>
      <c r="L27" s="727"/>
    </row>
    <row r="28" spans="1:12" ht="36" customHeight="1" x14ac:dyDescent="0.4">
      <c r="A28" s="744"/>
      <c r="B28" s="754"/>
      <c r="C28" s="790"/>
      <c r="D28" s="310" t="s">
        <v>261</v>
      </c>
      <c r="E28" s="725"/>
      <c r="F28" s="726"/>
      <c r="G28" s="726"/>
      <c r="H28" s="726"/>
      <c r="I28" s="726"/>
      <c r="J28" s="726"/>
      <c r="K28" s="726"/>
      <c r="L28" s="727"/>
    </row>
    <row r="29" spans="1:12" ht="24.75" customHeight="1" x14ac:dyDescent="0.4">
      <c r="A29" s="744"/>
      <c r="B29" s="752">
        <v>6</v>
      </c>
      <c r="C29" s="777" t="s">
        <v>260</v>
      </c>
      <c r="D29" s="740"/>
      <c r="E29" s="741"/>
      <c r="F29" s="741"/>
      <c r="G29" s="741"/>
      <c r="H29" s="741"/>
      <c r="I29" s="741"/>
      <c r="J29" s="741"/>
      <c r="K29" s="741"/>
      <c r="L29" s="742"/>
    </row>
    <row r="30" spans="1:12" ht="39.950000000000003" customHeight="1" x14ac:dyDescent="0.4">
      <c r="A30" s="744"/>
      <c r="B30" s="752"/>
      <c r="C30" s="777"/>
      <c r="D30" s="778"/>
      <c r="E30" s="779"/>
      <c r="F30" s="779"/>
      <c r="G30" s="779"/>
      <c r="H30" s="779"/>
      <c r="I30" s="779"/>
      <c r="J30" s="779"/>
      <c r="K30" s="779"/>
      <c r="L30" s="780"/>
    </row>
    <row r="31" spans="1:12" ht="48" customHeight="1" x14ac:dyDescent="0.4">
      <c r="A31" s="744"/>
      <c r="B31" s="781">
        <v>7</v>
      </c>
      <c r="C31" s="736" t="s">
        <v>256</v>
      </c>
      <c r="D31" s="1274"/>
      <c r="E31" s="1275"/>
      <c r="F31" s="1275"/>
      <c r="G31" s="1275"/>
      <c r="H31" s="1275"/>
      <c r="I31" s="1275"/>
      <c r="J31" s="1275"/>
      <c r="K31" s="1275"/>
      <c r="L31" s="1276"/>
    </row>
    <row r="32" spans="1:12" ht="39.950000000000003" customHeight="1" thickBot="1" x14ac:dyDescent="0.45">
      <c r="A32" s="745"/>
      <c r="B32" s="781"/>
      <c r="C32" s="737"/>
      <c r="D32" s="1274"/>
      <c r="E32" s="1275"/>
      <c r="F32" s="1275"/>
      <c r="G32" s="1275"/>
      <c r="H32" s="1275"/>
      <c r="I32" s="1275"/>
      <c r="J32" s="1275"/>
      <c r="K32" s="1275"/>
      <c r="L32" s="1276"/>
    </row>
    <row r="33" spans="1:12" ht="39.950000000000003" customHeight="1" x14ac:dyDescent="0.4">
      <c r="A33" s="772" t="s">
        <v>259</v>
      </c>
      <c r="B33" s="324">
        <v>1</v>
      </c>
      <c r="C33" s="324" t="s">
        <v>252</v>
      </c>
      <c r="D33" s="1277"/>
      <c r="E33" s="1277"/>
      <c r="F33" s="1277"/>
      <c r="G33" s="1277"/>
      <c r="H33" s="1277"/>
      <c r="I33" s="1277"/>
      <c r="J33" s="1278"/>
      <c r="K33" s="1278"/>
      <c r="L33" s="1279"/>
    </row>
    <row r="34" spans="1:12" ht="24.75" customHeight="1" x14ac:dyDescent="0.4">
      <c r="A34" s="773"/>
      <c r="B34" s="322">
        <v>2</v>
      </c>
      <c r="C34" s="322" t="s">
        <v>258</v>
      </c>
      <c r="D34" s="725"/>
      <c r="E34" s="750"/>
      <c r="F34" s="725"/>
      <c r="G34" s="750"/>
      <c r="H34" s="751"/>
      <c r="I34" s="752"/>
      <c r="J34" s="751"/>
      <c r="K34" s="752"/>
      <c r="L34" s="1280"/>
    </row>
    <row r="35" spans="1:12" ht="35.25" customHeight="1" x14ac:dyDescent="0.4">
      <c r="A35" s="773"/>
      <c r="B35" s="322">
        <v>3</v>
      </c>
      <c r="C35" s="321" t="s">
        <v>257</v>
      </c>
      <c r="D35" s="751"/>
      <c r="E35" s="752"/>
      <c r="F35" s="751"/>
      <c r="G35" s="752"/>
      <c r="H35" s="725"/>
      <c r="I35" s="750"/>
      <c r="J35" s="751"/>
      <c r="K35" s="752"/>
      <c r="L35" s="1281"/>
    </row>
    <row r="36" spans="1:12" ht="21.75" customHeight="1" thickBot="1" x14ac:dyDescent="0.45">
      <c r="A36" s="774"/>
      <c r="B36" s="320">
        <v>4</v>
      </c>
      <c r="C36" s="320" t="s">
        <v>256</v>
      </c>
      <c r="D36" s="759"/>
      <c r="E36" s="760"/>
      <c r="F36" s="760"/>
      <c r="G36" s="760"/>
      <c r="H36" s="760"/>
      <c r="I36" s="760"/>
      <c r="J36" s="760"/>
      <c r="K36" s="760"/>
      <c r="L36" s="761"/>
    </row>
    <row r="37" spans="1:12" ht="22.5" x14ac:dyDescent="0.4">
      <c r="A37" s="743" t="s">
        <v>255</v>
      </c>
      <c r="B37" s="746">
        <v>1</v>
      </c>
      <c r="C37" s="748" t="s">
        <v>254</v>
      </c>
      <c r="D37" s="319"/>
      <c r="E37" s="770" t="s">
        <v>252</v>
      </c>
      <c r="F37" s="771"/>
      <c r="G37" s="318" t="s">
        <v>253</v>
      </c>
      <c r="H37" s="770" t="s">
        <v>252</v>
      </c>
      <c r="I37" s="771"/>
      <c r="J37" s="317" t="s">
        <v>251</v>
      </c>
      <c r="K37" s="316" t="s">
        <v>250</v>
      </c>
      <c r="L37" s="765"/>
    </row>
    <row r="38" spans="1:12" x14ac:dyDescent="0.4">
      <c r="A38" s="744"/>
      <c r="B38" s="737"/>
      <c r="C38" s="739"/>
      <c r="D38" s="753" t="s">
        <v>249</v>
      </c>
      <c r="E38" s="725"/>
      <c r="F38" s="750"/>
      <c r="G38" s="314"/>
      <c r="H38" s="725"/>
      <c r="I38" s="750"/>
      <c r="J38" s="471"/>
      <c r="K38" s="768"/>
      <c r="L38" s="1282"/>
    </row>
    <row r="39" spans="1:12" x14ac:dyDescent="0.4">
      <c r="A39" s="744"/>
      <c r="B39" s="737"/>
      <c r="C39" s="739"/>
      <c r="D39" s="754"/>
      <c r="E39" s="725"/>
      <c r="F39" s="750"/>
      <c r="G39" s="314"/>
      <c r="H39" s="751"/>
      <c r="I39" s="752"/>
      <c r="J39" s="313"/>
      <c r="K39" s="769"/>
      <c r="L39" s="1282"/>
    </row>
    <row r="40" spans="1:12" x14ac:dyDescent="0.4">
      <c r="A40" s="744"/>
      <c r="B40" s="737"/>
      <c r="C40" s="739"/>
      <c r="D40" s="753" t="s">
        <v>248</v>
      </c>
      <c r="E40" s="725"/>
      <c r="F40" s="750"/>
      <c r="G40" s="314"/>
      <c r="H40" s="751"/>
      <c r="I40" s="752"/>
      <c r="J40" s="313"/>
      <c r="K40" s="755"/>
      <c r="L40" s="1282"/>
    </row>
    <row r="41" spans="1:12" x14ac:dyDescent="0.4">
      <c r="A41" s="744"/>
      <c r="B41" s="747"/>
      <c r="C41" s="749"/>
      <c r="D41" s="754"/>
      <c r="E41" s="751"/>
      <c r="F41" s="752"/>
      <c r="G41" s="310"/>
      <c r="H41" s="751"/>
      <c r="I41" s="752"/>
      <c r="J41" s="313"/>
      <c r="K41" s="756"/>
      <c r="L41" s="1283"/>
    </row>
    <row r="42" spans="1:12" x14ac:dyDescent="0.4">
      <c r="A42" s="744"/>
      <c r="B42" s="736">
        <v>2</v>
      </c>
      <c r="C42" s="738" t="s">
        <v>247</v>
      </c>
      <c r="D42" s="470" t="s">
        <v>245</v>
      </c>
      <c r="E42" s="725"/>
      <c r="F42" s="726"/>
      <c r="G42" s="726"/>
      <c r="H42" s="726"/>
      <c r="I42" s="726"/>
      <c r="J42" s="726"/>
      <c r="K42" s="726"/>
      <c r="L42" s="727"/>
    </row>
    <row r="43" spans="1:12" x14ac:dyDescent="0.4">
      <c r="A43" s="744"/>
      <c r="B43" s="737"/>
      <c r="C43" s="739"/>
      <c r="D43" s="469" t="s">
        <v>244</v>
      </c>
      <c r="E43" s="740"/>
      <c r="F43" s="741"/>
      <c r="G43" s="741"/>
      <c r="H43" s="741"/>
      <c r="I43" s="741"/>
      <c r="J43" s="741"/>
      <c r="K43" s="741"/>
      <c r="L43" s="742"/>
    </row>
    <row r="44" spans="1:12" x14ac:dyDescent="0.4">
      <c r="A44" s="744"/>
      <c r="B44" s="736">
        <v>3</v>
      </c>
      <c r="C44" s="738" t="s">
        <v>246</v>
      </c>
      <c r="D44" s="310" t="s">
        <v>245</v>
      </c>
      <c r="E44" s="725"/>
      <c r="F44" s="726"/>
      <c r="G44" s="726"/>
      <c r="H44" s="726"/>
      <c r="I44" s="726"/>
      <c r="J44" s="726"/>
      <c r="K44" s="726"/>
      <c r="L44" s="727"/>
    </row>
    <row r="45" spans="1:12" ht="14.25" thickBot="1" x14ac:dyDescent="0.45">
      <c r="A45" s="745"/>
      <c r="B45" s="757"/>
      <c r="C45" s="758"/>
      <c r="D45" s="309" t="s">
        <v>244</v>
      </c>
      <c r="E45" s="728"/>
      <c r="F45" s="729"/>
      <c r="G45" s="729"/>
      <c r="H45" s="729"/>
      <c r="I45" s="729"/>
      <c r="J45" s="729"/>
      <c r="K45" s="729"/>
      <c r="L45" s="730"/>
    </row>
    <row r="46" spans="1:12" x14ac:dyDescent="0.4">
      <c r="A46" s="1284" t="s">
        <v>243</v>
      </c>
      <c r="B46" s="1284"/>
      <c r="C46" s="1284"/>
      <c r="D46" s="1284"/>
      <c r="E46" s="1284"/>
      <c r="F46" s="1284"/>
      <c r="G46" s="1284"/>
      <c r="H46" s="1284"/>
      <c r="I46" s="1284"/>
      <c r="J46" s="1284"/>
      <c r="K46" s="1284"/>
      <c r="L46" s="1284"/>
    </row>
    <row r="47" spans="1:12" x14ac:dyDescent="0.4">
      <c r="A47" s="1285" t="s">
        <v>242</v>
      </c>
      <c r="B47" s="1285"/>
      <c r="C47" s="1285"/>
      <c r="D47" s="1285"/>
      <c r="E47" s="1285"/>
      <c r="F47" s="1285"/>
      <c r="G47" s="1285"/>
      <c r="H47" s="1285"/>
      <c r="I47" s="1285"/>
      <c r="J47" s="1285"/>
      <c r="K47" s="1285"/>
      <c r="L47" s="1285"/>
    </row>
    <row r="48" spans="1:12" x14ac:dyDescent="0.4">
      <c r="A48" s="1285" t="s">
        <v>241</v>
      </c>
      <c r="B48" s="1285"/>
      <c r="C48" s="1285"/>
      <c r="D48" s="1285"/>
      <c r="E48" s="1285"/>
      <c r="F48" s="1285"/>
      <c r="G48" s="1285"/>
      <c r="H48" s="1285"/>
      <c r="I48" s="1285"/>
      <c r="J48" s="1285"/>
      <c r="K48" s="1285"/>
      <c r="L48" s="1285"/>
    </row>
    <row r="49" spans="1:12" x14ac:dyDescent="0.4">
      <c r="A49" s="1285" t="s">
        <v>240</v>
      </c>
      <c r="B49" s="1285"/>
      <c r="C49" s="1285"/>
      <c r="D49" s="1285"/>
      <c r="E49" s="1285"/>
      <c r="F49" s="1285"/>
      <c r="G49" s="1285"/>
      <c r="H49" s="1285"/>
      <c r="I49" s="1285"/>
      <c r="J49" s="1285"/>
      <c r="K49" s="1285"/>
      <c r="L49" s="1285"/>
    </row>
    <row r="50" spans="1:12" x14ac:dyDescent="0.4">
      <c r="A50" s="1285" t="s">
        <v>239</v>
      </c>
      <c r="B50" s="1285"/>
      <c r="C50" s="1285"/>
      <c r="D50" s="1285"/>
      <c r="E50" s="1285"/>
      <c r="F50" s="1285"/>
      <c r="G50" s="1285"/>
      <c r="H50" s="1285"/>
      <c r="I50" s="1285"/>
      <c r="J50" s="1285"/>
      <c r="K50" s="1285"/>
      <c r="L50" s="1285"/>
    </row>
    <row r="51" spans="1:12" x14ac:dyDescent="0.4">
      <c r="A51" s="735" t="s">
        <v>238</v>
      </c>
      <c r="B51" s="735"/>
      <c r="C51" s="735"/>
      <c r="D51" s="735"/>
      <c r="E51" s="735"/>
      <c r="F51" s="735"/>
      <c r="G51" s="735"/>
      <c r="H51" s="735"/>
      <c r="I51" s="735"/>
      <c r="J51" s="735"/>
      <c r="K51" s="735"/>
      <c r="L51" s="735"/>
    </row>
    <row r="52" spans="1:12" x14ac:dyDescent="0.4">
      <c r="A52" s="735" t="s">
        <v>237</v>
      </c>
      <c r="B52" s="735"/>
      <c r="C52" s="735"/>
      <c r="D52" s="735"/>
      <c r="E52" s="735"/>
      <c r="F52" s="735"/>
      <c r="G52" s="735"/>
      <c r="H52" s="735"/>
      <c r="I52" s="735"/>
      <c r="J52" s="735"/>
      <c r="K52" s="735"/>
      <c r="L52" s="735"/>
    </row>
    <row r="53" spans="1:12" x14ac:dyDescent="0.4">
      <c r="A53" s="733" t="s">
        <v>236</v>
      </c>
      <c r="B53" s="733"/>
      <c r="C53" s="733"/>
      <c r="D53" s="733"/>
      <c r="E53" s="733"/>
      <c r="F53" s="733"/>
      <c r="G53" s="733"/>
      <c r="H53" s="733"/>
      <c r="I53" s="733"/>
      <c r="J53" s="733"/>
      <c r="K53" s="733"/>
      <c r="L53" s="733"/>
    </row>
    <row r="54" spans="1:12" x14ac:dyDescent="0.4">
      <c r="A54" s="732" t="s">
        <v>235</v>
      </c>
      <c r="B54" s="733"/>
      <c r="C54" s="733"/>
      <c r="D54" s="733"/>
      <c r="E54" s="733"/>
      <c r="F54" s="733"/>
      <c r="G54" s="733"/>
      <c r="H54" s="733"/>
      <c r="I54" s="733"/>
      <c r="J54" s="733"/>
      <c r="K54" s="733"/>
      <c r="L54" s="733"/>
    </row>
    <row r="55" spans="1:12" x14ac:dyDescent="0.4">
      <c r="A55" s="308" t="s">
        <v>234</v>
      </c>
    </row>
  </sheetData>
  <mergeCells count="96">
    <mergeCell ref="A5:A32"/>
    <mergeCell ref="D5:L5"/>
    <mergeCell ref="B6:B13"/>
    <mergeCell ref="C6:C13"/>
    <mergeCell ref="A2:L2"/>
    <mergeCell ref="A3:C3"/>
    <mergeCell ref="D3:L3"/>
    <mergeCell ref="A4:C4"/>
    <mergeCell ref="D4:L4"/>
    <mergeCell ref="D6:E7"/>
    <mergeCell ref="G6:K6"/>
    <mergeCell ref="D13:E13"/>
    <mergeCell ref="L6:L7"/>
    <mergeCell ref="D8:E8"/>
    <mergeCell ref="D9:E9"/>
    <mergeCell ref="D10:E10"/>
    <mergeCell ref="D11:E11"/>
    <mergeCell ref="D12:E12"/>
    <mergeCell ref="F6:F7"/>
    <mergeCell ref="B14:B18"/>
    <mergeCell ref="C14:C18"/>
    <mergeCell ref="E14:L14"/>
    <mergeCell ref="E15:L15"/>
    <mergeCell ref="E16:L16"/>
    <mergeCell ref="E17:L17"/>
    <mergeCell ref="E18:L18"/>
    <mergeCell ref="B19:B23"/>
    <mergeCell ref="C19:C23"/>
    <mergeCell ref="E19:L19"/>
    <mergeCell ref="E20:L20"/>
    <mergeCell ref="E21:L21"/>
    <mergeCell ref="E22:L22"/>
    <mergeCell ref="E23:L23"/>
    <mergeCell ref="B24:B28"/>
    <mergeCell ref="C24:C28"/>
    <mergeCell ref="E24:L24"/>
    <mergeCell ref="E25:L25"/>
    <mergeCell ref="E26:L26"/>
    <mergeCell ref="E27:L27"/>
    <mergeCell ref="E28:L28"/>
    <mergeCell ref="B29:B30"/>
    <mergeCell ref="C29:C30"/>
    <mergeCell ref="D29:L30"/>
    <mergeCell ref="B31:B32"/>
    <mergeCell ref="C31:C32"/>
    <mergeCell ref="D31:L32"/>
    <mergeCell ref="A33:A36"/>
    <mergeCell ref="D33:E33"/>
    <mergeCell ref="F33:G33"/>
    <mergeCell ref="H33:I33"/>
    <mergeCell ref="J33:K33"/>
    <mergeCell ref="D34:E34"/>
    <mergeCell ref="F34:G34"/>
    <mergeCell ref="H34:I34"/>
    <mergeCell ref="J34:K34"/>
    <mergeCell ref="D35:E35"/>
    <mergeCell ref="H41:I41"/>
    <mergeCell ref="F35:G35"/>
    <mergeCell ref="H35:I35"/>
    <mergeCell ref="J35:K35"/>
    <mergeCell ref="D36:L36"/>
    <mergeCell ref="L33:L35"/>
    <mergeCell ref="L37:L41"/>
    <mergeCell ref="D38:D39"/>
    <mergeCell ref="E38:F38"/>
    <mergeCell ref="H38:I38"/>
    <mergeCell ref="K38:K39"/>
    <mergeCell ref="E37:F37"/>
    <mergeCell ref="H37:I37"/>
    <mergeCell ref="B42:B43"/>
    <mergeCell ref="C42:C43"/>
    <mergeCell ref="E42:L42"/>
    <mergeCell ref="E43:L43"/>
    <mergeCell ref="A37:A45"/>
    <mergeCell ref="B37:B41"/>
    <mergeCell ref="C37:C41"/>
    <mergeCell ref="E39:F39"/>
    <mergeCell ref="H39:I39"/>
    <mergeCell ref="D40:D41"/>
    <mergeCell ref="E40:F40"/>
    <mergeCell ref="H40:I40"/>
    <mergeCell ref="K40:K41"/>
    <mergeCell ref="B44:B45"/>
    <mergeCell ref="C44:C45"/>
    <mergeCell ref="E41:F41"/>
    <mergeCell ref="E44:L44"/>
    <mergeCell ref="E45:L45"/>
    <mergeCell ref="A46:L46"/>
    <mergeCell ref="A54:L54"/>
    <mergeCell ref="A48:L48"/>
    <mergeCell ref="A49:L49"/>
    <mergeCell ref="A50:L50"/>
    <mergeCell ref="A51:L51"/>
    <mergeCell ref="A52:L52"/>
    <mergeCell ref="A53:L53"/>
    <mergeCell ref="A47:L47"/>
  </mergeCells>
  <phoneticPr fontId="2"/>
  <printOptions horizontalCentered="1" verticalCentered="1"/>
  <pageMargins left="0.7" right="0.7" top="0.75" bottom="0.75" header="0.3" footer="0.3"/>
  <pageSetup paperSize="9" scale="52"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９人員配置体制（ＧＨ）その１</vt:lpstr>
      <vt:lpstr>９－１人員配置体制（ＧＨ）その２</vt:lpstr>
      <vt:lpstr>９－２人員配置体制（ＧＨ）その３</vt:lpstr>
      <vt:lpstr>※削除不可（９データ）</vt:lpstr>
      <vt:lpstr>【記入例】９(ＧＨ)その１</vt:lpstr>
      <vt:lpstr>【記入例】9-１(ＧＨ)その２</vt:lpstr>
      <vt:lpstr>【記入例】９－２（ＧＨ）その３</vt:lpstr>
      <vt:lpstr>※削除不可（９記入例計算式データ）</vt:lpstr>
      <vt:lpstr>10夜間支援体制等加算（ＧＨ）</vt:lpstr>
      <vt:lpstr>10夜間支援体制等加算（ＧＨ） (記入例)</vt:lpstr>
      <vt:lpstr>10-2夜間支援体制等加算（宿泊型自立訓練）</vt:lpstr>
      <vt:lpstr>11夜勤職員配置体制加算（施設入所）</vt:lpstr>
      <vt:lpstr>12常勤看護職員配置等加算・看護職員配置加算</vt:lpstr>
      <vt:lpstr>13通勤者生活支援</vt:lpstr>
      <vt:lpstr>14重度障害者支援加算（共同生活援助）</vt:lpstr>
      <vt:lpstr>15重度障害者支援加算Ⅰ（施設入所支援）</vt:lpstr>
      <vt:lpstr>15-1重度障害者支援加算Ⅰ（生活介護）</vt:lpstr>
      <vt:lpstr>15-2重度障害者支援加算Ⅱ・Ⅲ（生活介護・施設入所支援）</vt:lpstr>
      <vt:lpstr>15-3重度障害者支援加算（短期入所）</vt:lpstr>
      <vt:lpstr>'【記入例】９(ＧＨ)その１'!Print_Area</vt:lpstr>
      <vt:lpstr>'【記入例】9-１(ＧＨ)その２'!Print_Area</vt:lpstr>
      <vt:lpstr>'【記入例】９－２（ＧＨ）その３'!Print_Area</vt:lpstr>
      <vt:lpstr>'12常勤看護職員配置等加算・看護職員配置加算'!Print_Area</vt:lpstr>
      <vt:lpstr>'14重度障害者支援加算（共同生活援助）'!Print_Area</vt:lpstr>
      <vt:lpstr>'15-1重度障害者支援加算Ⅰ（生活介護）'!Print_Area</vt:lpstr>
      <vt:lpstr>'15-2重度障害者支援加算Ⅱ・Ⅲ（生活介護・施設入所支援）'!Print_Area</vt:lpstr>
      <vt:lpstr>'15-3重度障害者支援加算（短期入所）'!Print_Area</vt:lpstr>
      <vt:lpstr>'15重度障害者支援加算Ⅰ（施設入所支援）'!Print_Area</vt:lpstr>
      <vt:lpstr>'９－１人員配置体制（ＧＨ）その２'!Print_Area</vt:lpstr>
      <vt:lpstr>'９－２人員配置体制（ＧＨ）その３'!Print_Area</vt:lpstr>
      <vt:lpstr>'９人員配置体制（ＧＨ）その１'!Print_Area</vt:lpstr>
      <vt:lpstr>'【記入例】9-１(ＧＨ)その２'!Print_Titles</vt:lpstr>
      <vt:lpstr>'【記入例】９－２（ＧＨ）その３'!Print_Titles</vt:lpstr>
      <vt:lpstr>'９－１人員配置体制（ＧＨ）その２'!Print_Titles</vt:lpstr>
      <vt:lpstr>'９－２人員配置体制（ＧＨ）その３'!Print_Titles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