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208.165\shienka\05_指定指導係\■指定指導係\03　指定・指定更新\05_処遇改善加算\R4年処遇改善加算（現行・特定）\20220322 1246_【厚生労働省】（通知）「福祉・介護職員処遇改善加算等に関する基本的考え方並びに事務処理手順及び様式例の提示について」の一部改正について\差替えと実績報告書添付漏れ分\"/>
    </mc:Choice>
  </mc:AlternateContent>
  <bookViews>
    <workbookView xWindow="0" yWindow="0" windowWidth="20490" windowHeight="6930" tabRatio="867"/>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はじめに!$A$1:$F$41</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31" i="70" l="1"/>
  <c r="AL52" i="70"/>
  <c r="AE84" i="70" l="1"/>
  <c r="Y84" i="70"/>
  <c r="S84" i="70"/>
  <c r="AB75" i="70"/>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AB134" i="73"/>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Q13" i="9" s="1"/>
  <c r="AH107" i="72"/>
  <c r="AH103" i="72"/>
  <c r="AH99" i="72"/>
  <c r="AH91" i="72"/>
  <c r="AH87" i="72"/>
  <c r="AH83" i="72"/>
  <c r="AH75" i="72"/>
  <c r="AH71" i="72"/>
  <c r="AH67" i="72"/>
  <c r="AH59" i="72"/>
  <c r="AH55" i="72"/>
  <c r="AH51" i="72"/>
  <c r="AH43" i="72"/>
  <c r="AH39" i="72"/>
  <c r="AH35" i="72"/>
  <c r="AH27" i="72"/>
  <c r="AH23" i="72"/>
  <c r="AH19" i="72"/>
  <c r="Q111" i="72"/>
  <c r="AH111" i="72" s="1"/>
  <c r="Q110" i="72"/>
  <c r="AH110" i="72" s="1"/>
  <c r="Q109" i="72"/>
  <c r="AH109" i="72" s="1"/>
  <c r="Q107" i="72"/>
  <c r="Q106" i="72"/>
  <c r="AH106" i="72" s="1"/>
  <c r="Q105" i="72"/>
  <c r="AH105" i="72" s="1"/>
  <c r="Q103" i="72"/>
  <c r="Q102" i="72"/>
  <c r="AH102" i="72" s="1"/>
  <c r="Q101" i="72"/>
  <c r="AH101" i="72" s="1"/>
  <c r="Q99" i="72"/>
  <c r="Q98" i="72"/>
  <c r="AH98" i="72" s="1"/>
  <c r="Q97" i="72"/>
  <c r="AH97" i="72" s="1"/>
  <c r="Q95" i="72"/>
  <c r="AH95" i="72" s="1"/>
  <c r="Q94" i="72"/>
  <c r="AH94" i="72" s="1"/>
  <c r="Q93" i="72"/>
  <c r="AH93" i="72" s="1"/>
  <c r="Q91" i="72"/>
  <c r="Q90" i="72"/>
  <c r="AH90" i="72" s="1"/>
  <c r="Q89" i="72"/>
  <c r="AH89" i="72" s="1"/>
  <c r="Q87" i="72"/>
  <c r="Q86" i="72"/>
  <c r="AH86" i="72" s="1"/>
  <c r="Q85" i="72"/>
  <c r="AH85" i="72" s="1"/>
  <c r="Q83" i="72"/>
  <c r="Q82" i="72"/>
  <c r="AH82" i="72" s="1"/>
  <c r="Q81" i="72"/>
  <c r="AH81" i="72" s="1"/>
  <c r="Q79" i="72"/>
  <c r="AH79" i="72" s="1"/>
  <c r="Q78" i="72"/>
  <c r="AH78" i="72" s="1"/>
  <c r="Q77" i="72"/>
  <c r="AH77" i="72" s="1"/>
  <c r="Q75" i="72"/>
  <c r="Q74" i="72"/>
  <c r="AH74" i="72" s="1"/>
  <c r="Q73" i="72"/>
  <c r="AH73" i="72" s="1"/>
  <c r="Q71" i="72"/>
  <c r="Q70" i="72"/>
  <c r="AH70" i="72" s="1"/>
  <c r="Q69" i="72"/>
  <c r="AH69" i="72" s="1"/>
  <c r="Q67" i="72"/>
  <c r="Q66" i="72"/>
  <c r="AH66" i="72" s="1"/>
  <c r="Q65" i="72"/>
  <c r="AH65" i="72" s="1"/>
  <c r="Q63" i="72"/>
  <c r="AH63" i="72" s="1"/>
  <c r="Q62" i="72"/>
  <c r="AH62" i="72" s="1"/>
  <c r="Q61" i="72"/>
  <c r="AH61" i="72" s="1"/>
  <c r="Q59" i="72"/>
  <c r="Q58" i="72"/>
  <c r="AH58" i="72" s="1"/>
  <c r="Q57" i="72"/>
  <c r="AH57" i="72" s="1"/>
  <c r="Q55" i="72"/>
  <c r="Q54" i="72"/>
  <c r="AH54" i="72" s="1"/>
  <c r="Q53" i="72"/>
  <c r="AH53" i="72" s="1"/>
  <c r="Q51" i="72"/>
  <c r="Q50" i="72"/>
  <c r="AH50" i="72" s="1"/>
  <c r="Q49" i="72"/>
  <c r="AH49" i="72" s="1"/>
  <c r="Q47" i="72"/>
  <c r="AH47" i="72" s="1"/>
  <c r="Q46" i="72"/>
  <c r="AH46" i="72" s="1"/>
  <c r="Q45" i="72"/>
  <c r="AH45" i="72" s="1"/>
  <c r="Q43" i="72"/>
  <c r="Q42" i="72"/>
  <c r="AH42" i="72" s="1"/>
  <c r="Q41" i="72"/>
  <c r="AH41" i="72" s="1"/>
  <c r="Q39" i="72"/>
  <c r="Q38" i="72"/>
  <c r="AH38" i="72" s="1"/>
  <c r="Q37" i="72"/>
  <c r="AH37" i="72" s="1"/>
  <c r="Q35" i="72"/>
  <c r="Q34" i="72"/>
  <c r="AH34" i="72" s="1"/>
  <c r="Q33" i="72"/>
  <c r="AH33" i="72" s="1"/>
  <c r="Q31" i="72"/>
  <c r="AH31" i="72" s="1"/>
  <c r="Q30" i="72"/>
  <c r="AH30" i="72" s="1"/>
  <c r="Q29" i="72"/>
  <c r="AH29" i="72" s="1"/>
  <c r="Q27" i="72"/>
  <c r="Q26" i="72"/>
  <c r="AH26" i="72" s="1"/>
  <c r="Q25" i="72"/>
  <c r="AH25" i="72" s="1"/>
  <c r="Q23" i="72"/>
  <c r="Q22" i="72"/>
  <c r="AH22" i="72" s="1"/>
  <c r="Q21" i="72"/>
  <c r="AH21" i="72" s="1"/>
  <c r="Q19" i="72"/>
  <c r="Q18" i="72"/>
  <c r="AH18" i="72" s="1"/>
  <c r="Q17" i="72"/>
  <c r="AH17" i="72" s="1"/>
  <c r="Q15" i="72"/>
  <c r="Q14" i="72"/>
  <c r="Q13" i="72" l="1"/>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s="1"/>
  <c r="Q12" i="72" l="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5" i="72" s="1"/>
  <c r="AB72" i="70"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AL73" i="70" l="1"/>
  <c r="AO86" i="70"/>
  <c r="T14" i="72"/>
  <c r="AH14" i="72" s="1"/>
  <c r="T13" i="9"/>
  <c r="AG13" i="9" s="1"/>
  <c r="T16" i="9"/>
  <c r="AG16" i="9" s="1"/>
  <c r="T15" i="9"/>
  <c r="AG15" i="9" s="1"/>
  <c r="T14" i="9"/>
  <c r="AG14" i="9" s="1"/>
  <c r="AG12" i="9"/>
  <c r="O5" i="9" s="1"/>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B30" i="70" l="1"/>
  <c r="AB51" i="70"/>
  <c r="AJ13" i="72"/>
  <c r="AK13" i="72"/>
  <c r="Q227" i="70"/>
  <c r="AO93" i="70" l="1"/>
  <c r="AQ93" i="70"/>
  <c r="AO89" i="70"/>
  <c r="AP90" i="70"/>
  <c r="S85" i="70"/>
  <c r="T86" i="70" s="1"/>
  <c r="N86" i="70" s="1"/>
  <c r="AP89" i="70"/>
  <c r="AO87" i="70"/>
  <c r="AR87" i="70" s="1"/>
  <c r="AQ92" i="70"/>
  <c r="AO92" i="70"/>
  <c r="AP92" i="70"/>
  <c r="AO90" i="70"/>
  <c r="AP93" i="70"/>
  <c r="AB52" i="70"/>
  <c r="AT92" i="70" l="1"/>
  <c r="Y89" i="70"/>
  <c r="AR90" i="70"/>
  <c r="AS87" i="70"/>
  <c r="Y87" i="70"/>
  <c r="Z88" i="70" s="1"/>
  <c r="AT90" i="70"/>
  <c r="S87" i="70" s="1"/>
  <c r="T88" i="70" s="1"/>
  <c r="AR93" i="70"/>
  <c r="AB73" i="70"/>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text>
        <r>
          <rPr>
            <b/>
            <sz val="9"/>
            <color indexed="81"/>
            <rFont val="MS P ゴシック"/>
            <family val="3"/>
            <charset val="128"/>
          </rPr>
          <t>当該事業所（法人）で設定するグループ毎の配分比率を入力して下さい。</t>
        </r>
      </text>
    </comment>
    <comment ref="S91"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<sst xmlns="http://schemas.openxmlformats.org/spreadsheetml/2006/main" count="2179" uniqueCount="478">
  <si>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</si>
  <si>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</si>
  <si>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</si>
  <si>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</si>
  <si>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</si>
  <si>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</si>
  <si>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</si>
  <si>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</si>
  <si>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</si>
  <si>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</si>
  <si>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</si>
  <si>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</si>
  <si>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</si>
  <si>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</si>
  <si>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</si>
  <si>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</si>
  <si>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</si>
  <si>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</si>
  <si>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</si>
  <si>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</si>
  <si>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</si>
  <si>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</si>
  <si>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</si>
  <si>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</si>
  <si>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</si>
  <si>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</si>
  <si>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</si>
  <si>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</si>
  <si>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</si>
  <si>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</si>
  <si>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</si>
  <si>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</si>
  <si>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</si>
  <si>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</si>
  <si>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</si>
  <si>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</si>
  <si>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</si>
  <si>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</si>
  <si>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</si>
  <si>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</si>
  <si>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</si>
  <si>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</si>
  <si>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</si>
  <si>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</si>
  <si>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</si>
  <si>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</si>
  <si>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</si>
  <si>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</si>
  <si>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</si>
  <si>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</si>
  <si>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</si>
  <si>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</si>
  <si>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</si>
  <si>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</si>
  <si>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</si>
  <si>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</si>
  <si>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</si>
  <si>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</si>
  <si>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</si>
  <si>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</si>
  <si>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</si>
  <si>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</si>
  <si>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</si>
  <si>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</si>
  <si>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</si>
  <si>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</si>
  <si>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</si>
  <si>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</si>
  <si>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</si>
  <si>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</si>
  <si>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</si>
  <si>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</si>
  <si>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</si>
  <si>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</si>
  <si>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</si>
  <si>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</si>
  <si>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</si>
  <si>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</si>
  <si>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</si>
  <si>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</si>
  <si>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</si>
  <si>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</si>
  <si>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</si>
  <si>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</si>
  <si>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</si>
  <si>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</si>
  <si>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</si>
  <si>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</si>
  <si>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</si>
  <si>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</si>
  <si>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</si>
  <si>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</si>
  <si>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</si>
  <si>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</si>
  <si>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</si>
  <si>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</si>
  <si>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</si>
  <si>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</si>
  <si>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</si>
  <si>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</si>
  <si>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</si>
  <si>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</si>
  <si>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</si>
  <si>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</si>
  <si>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</si>
  <si>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</si>
  <si>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</si>
  <si>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</si>
  <si>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</si>
  <si>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</si>
  <si>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</si>
  <si>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</si>
  <si>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</si>
  <si>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</si>
  <si>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</si>
  <si>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</si>
  <si>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</si>
  <si>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</si>
  <si>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</si>
  <si>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</si>
  <si>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</si>
  <si>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</si>
  <si>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</si>
  <si>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</si>
  <si>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</si>
  <si>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</si>
  <si>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</si>
  <si>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</si>
  <si>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</si>
  <si>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</si>
  <si>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</si>
  <si>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</si>
  <si>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</si>
  <si>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</si>
  <si>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</si>
  <si>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</si>
  <si>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</si>
  <si>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</si>
  <si>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</si>
  <si>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</si>
  <si>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</si>
  <si>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</si>
  <si>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</si>
  <si>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</si>
  <si>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</si>
  <si>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</si>
  <si>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</si>
  <si>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</si>
  <si>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</si>
  <si>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</si>
  <si>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</si>
  <si>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</si>
  <si>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</si>
  <si>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</si>
  <si>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</si>
  <si>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</si>
  <si>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</si>
  <si>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</si>
  <si>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</si>
  <si>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</si>
  <si>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</si>
  <si>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</si>
  <si>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</si>
  <si>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</si>
  <si>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</si>
  <si>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</si>
  <si>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</si>
  <si>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</si>
  <si>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</si>
  <si>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</si>
  <si>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</si>
  <si>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</si>
  <si>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</si>
  <si>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</si>
  <si>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</si>
  <si>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</si>
  <si>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</si>
  <si>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</si>
  <si>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</si>
  <si>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</si>
  <si>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</si>
  <si>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</si>
  <si>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</si>
  <si>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</si>
  <si>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</si>
  <si>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</si>
  <si>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</si>
  <si>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</si>
  <si>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</si>
  <si>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</si>
  <si>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</si>
  <si>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</si>
  <si>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</si>
  <si>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</si>
  <si>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</si>
  <si>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</si>
  <si>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</si>
  <si>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</si>
  <si>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</si>
  <si>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</si>
  <si>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</si>
  <si>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</si>
  <si>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</si>
  <si>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</si>
  <si>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</si>
  <si>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</si>
  <si>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</si>
  <si>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</si>
  <si>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</si>
  <si>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</si>
  <si>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</si>
  <si>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</si>
  <si>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</si>
  <si>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</si>
  <si>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</si>
  <si>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</si>
  <si>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</si>
  <si>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</si>
  <si>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</si>
  <si>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</si>
  <si>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</si>
  <si>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</si>
  <si>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</si>
  <si>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</si>
  <si>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</si>
  <si>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</si>
  <si>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</si>
  <si>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</si>
  <si>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</si>
  <si>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</si>
  <si>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</si>
  <si>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</si>
  <si>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</si>
  <si>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</si>
  <si>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</si>
  <si>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</si>
  <si>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</si>
  <si>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</si>
  <si>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</si>
  <si>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</si>
  <si>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</si>
  <si>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</si>
  <si>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</si>
  <si>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</si>
  <si>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</si>
  <si>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</si>
  <si>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</si>
  <si>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</si>
  <si>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</si>
  <si>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</si>
  <si>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</si>
  <si>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</si>
  <si>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</si>
  <si>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</si>
  <si>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</si>
  <si>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</si>
  <si>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</si>
  <si>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</si>
  <si>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</si>
  <si>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</si>
  <si>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</si>
  <si>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</si>
  <si>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</si>
  <si>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</si>
  <si>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</si>
  <si>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</si>
  <si>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</si>
  <si>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</si>
  <si>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</si>
  <si>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</si>
  <si>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</si>
  <si>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</si>
  <si>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</si>
  <si>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</si>
  <si>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</si>
  <si>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</si>
  <si>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</si>
  <si>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</si>
  <si>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</si>
  <si>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</si>
  <si>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</si>
  <si>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</si>
  <si>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</si>
  <si>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</si>
  <si>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</si>
  <si>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</si>
  <si>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</si>
  <si>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</si>
  <si>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</si>
  <si>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</si>
  <si>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</si>
  <si>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</si>
  <si>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</si>
  <si>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</si>
  <si>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</si>
  <si>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</si>
  <si>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</si>
  <si>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</si>
  <si>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</si>
  <si>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</si>
  <si>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</si>
  <si>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</si>
  <si>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</si>
  <si>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</si>
  <si>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</si>
  <si>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</si>
  <si>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</si>
  <si>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</si>
  <si>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</si>
  <si>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</si>
  <si>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</si>
  <si>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</si>
  <si>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</si>
  <si>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</si>
  <si>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</si>
  <si>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</si>
  <si>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</si>
  <si>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</si>
  <si>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</si>
  <si>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</si>
  <si>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</si>
  <si>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</si>
  <si>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</si>
  <si>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</si>
  <si>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</si>
  <si>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</si>
  <si>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</si>
  <si>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</si>
  <si>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</si>
  <si>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</si>
  <si>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</si>
  <si>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</si>
  <si>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</si>
  <si>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</si>
  <si>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</si>
  <si>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</si>
  <si>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</si>
  <si>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</si>
  <si>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</si>
  <si>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</si>
  <si>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</si>
  <si>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</si>
  <si>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</si>
  <si>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</si>
  <si>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</si>
  <si>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</si>
  <si>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</si>
  <si>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</si>
  <si>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</si>
  <si>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</si>
  <si>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</si>
  <si>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</si>
  <si>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</si>
  <si>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</si>
  <si>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</si>
  <si>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</si>
  <si>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</si>
  <si>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</si>
  <si>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</si>
  <si>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</si>
  <si>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</si>
  <si>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</si>
  <si>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</si>
  <si>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</si>
  <si>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</si>
  <si>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</si>
  <si>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</si>
  <si>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</si>
  <si>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</si>
  <si>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</si>
  <si>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</si>
  <si>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</si>
  <si>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</si>
  <si>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</si>
  <si>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</si>
  <si>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</si>
  <si>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</si>
  <si>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</si>
  <si>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</si>
  <si>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</si>
  <si>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</si>
  <si>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</si>
  <si>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</si>
  <si>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</si>
  <si>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</si>
  <si>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</si>
  <si>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</si>
  <si>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</si>
  <si>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</si>
  <si>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</si>
  <si>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</si>
  <si>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</si>
  <si>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</si>
  <si>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</si>
  <si>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</si>
  <si>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</si>
  <si>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</si>
  <si>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</si>
  <si>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</si>
  <si>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</si>
  <si>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</si>
  <si>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</si>
  <si>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</si>
  <si>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</si>
  <si>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</si>
  <si>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</si>
  <si>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</si>
  <si>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</si>
  <si>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</si>
  <si>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</si>
  <si>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</si>
  <si>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</si>
  <si>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</si>
  <si>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</si>
  <si>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</si>
  <si>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</si>
  <si>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</si>
  <si>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</si>
  <si>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</si>
  <si>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</si>
  <si>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</si>
  <si>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</si>
  <si>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</si>
  <si>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</si>
  <si>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</si>
  <si>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</si>
  <si>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</si>
  <si>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</si>
  <si>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</si>
  <si>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</si>
  <si>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</si>
  <si>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</si>
  <si>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</si>
  <si>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</si>
  <si>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</si>
  <si>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</si>
  <si>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</si>
  <si>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</si>
  <si>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</si>
  <si>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</si>
  <si>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</si>
  <si>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○福祉・介護職員処遇改善臨時特例交付金⇒処遇改善臨時特例交付金</t>
    <rPh sb="1" eb="3">
      <t>フクシ</t>
    </rPh>
    <rPh sb="4" eb="6">
      <t>カイゴ</t>
    </rPh>
    <rPh sb="6" eb="8">
      <t>ショクイン</t>
    </rPh>
    <rPh sb="8" eb="10">
      <t>ショグウ</t>
    </rPh>
    <rPh sb="10" eb="12">
      <t>カイゼン</t>
    </rPh>
    <rPh sb="12" eb="14">
      <t>リンジ</t>
    </rPh>
    <rPh sb="14" eb="16">
      <t>トクレイ</t>
    </rPh>
    <rPh sb="16" eb="19">
      <t>コウフキン</t>
    </rPh>
    <rPh sb="20" eb="22">
      <t>ショグウ</t>
    </rPh>
    <rPh sb="22" eb="24">
      <t>カイゼン</t>
    </rPh>
    <rPh sb="24" eb="26">
      <t>リンジ</t>
    </rPh>
    <rPh sb="26" eb="28">
      <t>トクレイ</t>
    </rPh>
    <rPh sb="28" eb="31">
      <t>コウフキン</t>
    </rPh>
    <phoneticPr fontId="7"/>
  </si>
  <si>
    <t>処遇改善計画書（処遇改善計画書、特定処遇改善計画書、処遇改善臨時特例交付金計画書）作成用　基本情報入力シート</t>
    <rPh sb="8" eb="10">
      <t>ショグウ</t>
    </rPh>
    <rPh sb="30" eb="32">
      <t>リンジ</t>
    </rPh>
    <rPh sb="32" eb="34">
      <t>トクレイ</t>
    </rPh>
    <rPh sb="34" eb="37">
      <t>コウフキン</t>
    </rPh>
    <rPh sb="41" eb="43">
      <t>サクセイ</t>
    </rPh>
    <rPh sb="43" eb="44">
      <t>ヨウ</t>
    </rPh>
    <phoneticPr fontId="7"/>
  </si>
  <si>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7"/>
  </si>
  <si>
    <t>加算提出先</t>
    <rPh sb="0" eb="2">
      <t>カサン</t>
    </rPh>
    <rPh sb="2" eb="4">
      <t>テイシュツ</t>
    </rPh>
    <rPh sb="4" eb="5">
      <t>サキ</t>
    </rPh>
    <phoneticPr fontId="7"/>
  </si>
  <si>
    <t>交付金提出先</t>
    <rPh sb="0" eb="3">
      <t>コウフキン</t>
    </rPh>
    <rPh sb="3" eb="5">
      <t>テイシュツ</t>
    </rPh>
    <rPh sb="5" eb="6">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</si>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</sst>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10.5"/>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134">
    <xf numFmtId="0" fontId="0" fillId="0" borderId="0" xfId="0">
      <alignment vertical="center"/>
    </xf>
    <xf numFmtId="0" fontId="28" fillId="0" borderId="0" xfId="0" applyFont="1" applyFill="1" applyBorder="1">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1"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1"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2"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3" fillId="26" borderId="36" xfId="0" applyNumberFormat="1" applyFont="1" applyFill="1" applyBorder="1" applyAlignment="1">
      <alignment horizontal="right" vertical="center"/>
    </xf>
    <xf numFmtId="0" fontId="31" fillId="32" borderId="138"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54"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55" fillId="0" borderId="74" xfId="0" applyFont="1" applyFill="1" applyBorder="1" applyAlignment="1">
      <alignment vertical="center"/>
    </xf>
    <xf numFmtId="0" fontId="55" fillId="0" borderId="74" xfId="0" applyFont="1" applyBorder="1" applyAlignment="1">
      <alignment vertical="center" shrinkToFit="1"/>
    </xf>
    <xf numFmtId="0" fontId="55" fillId="0" borderId="0" xfId="0" applyFont="1" applyFill="1" applyBorder="1" applyAlignment="1">
      <alignment vertical="center"/>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55"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5" fillId="0" borderId="17" xfId="0" applyFont="1" applyFill="1" applyBorder="1" applyAlignment="1">
      <alignment horizontal="center" vertical="center" textRotation="255"/>
    </xf>
    <xf numFmtId="0" fontId="55" fillId="0" borderId="18" xfId="0" applyFont="1" applyFill="1" applyBorder="1" applyAlignment="1">
      <alignment vertical="center"/>
    </xf>
    <xf numFmtId="0" fontId="55"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2"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55" fillId="0" borderId="14" xfId="0" applyFont="1" applyFill="1" applyBorder="1" applyAlignment="1">
      <alignment vertical="center"/>
    </xf>
    <xf numFmtId="0" fontId="55" fillId="0" borderId="21" xfId="0" applyFont="1" applyBorder="1" applyAlignment="1">
      <alignment vertical="center"/>
    </xf>
    <xf numFmtId="176" fontId="9" fillId="0" borderId="0" xfId="0" applyNumberFormat="1" applyFont="1" applyFill="1">
      <alignment vertical="center"/>
    </xf>
    <xf numFmtId="0" fontId="55" fillId="0" borderId="91" xfId="0" applyFont="1" applyFill="1" applyBorder="1" applyAlignment="1">
      <alignment vertical="center"/>
    </xf>
    <xf numFmtId="0" fontId="55" fillId="0" borderId="0" xfId="0" applyFont="1" applyFill="1">
      <alignment vertical="center"/>
    </xf>
    <xf numFmtId="0" fontId="55" fillId="0" borderId="33" xfId="0" applyFont="1" applyFill="1" applyBorder="1" applyAlignment="1">
      <alignment vertical="center"/>
    </xf>
    <xf numFmtId="0" fontId="55" fillId="0" borderId="33" xfId="0" applyFont="1" applyFill="1" applyBorder="1" applyAlignment="1">
      <alignment vertical="center" shrinkToFit="1"/>
    </xf>
    <xf numFmtId="0" fontId="55"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0" xfId="0" applyFont="1" applyFill="1" applyBorder="1" applyAlignment="1">
      <alignment vertical="center"/>
    </xf>
    <xf numFmtId="0" fontId="28" fillId="0" borderId="140" xfId="0" applyFont="1" applyBorder="1" applyAlignment="1">
      <alignment vertical="center"/>
    </xf>
    <xf numFmtId="0" fontId="28" fillId="26" borderId="141"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2"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1"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4"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3"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3"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3"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6"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8"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60" fillId="0" borderId="0" xfId="0" applyFont="1" applyFill="1" applyBorder="1" applyAlignment="1">
      <alignment vertical="center" wrapText="1"/>
    </xf>
    <xf numFmtId="0" fontId="61" fillId="0" borderId="0" xfId="0" applyFont="1" applyAlignment="1">
      <alignment vertical="center" wrapText="1"/>
    </xf>
    <xf numFmtId="0" fontId="61"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2"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8"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9" xfId="0" applyFont="1" applyBorder="1">
      <alignment vertical="center"/>
    </xf>
    <xf numFmtId="0" fontId="63" fillId="0" borderId="14" xfId="0" applyFont="1" applyFill="1" applyBorder="1" applyAlignment="1">
      <alignment vertical="center"/>
    </xf>
    <xf numFmtId="0" fontId="63" fillId="0" borderId="21" xfId="0" applyFont="1" applyFill="1" applyBorder="1" applyAlignment="1">
      <alignment vertical="center"/>
    </xf>
    <xf numFmtId="0" fontId="64"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5" fillId="0" borderId="78" xfId="0" applyFont="1" applyFill="1" applyBorder="1" applyAlignment="1">
      <alignment horizontal="center" vertical="center"/>
    </xf>
    <xf numFmtId="0" fontId="9" fillId="28" borderId="53" xfId="0" applyFont="1" applyFill="1" applyBorder="1" applyAlignment="1">
      <alignment vertical="center"/>
    </xf>
    <xf numFmtId="0" fontId="55"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5"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6" fillId="26" borderId="0" xfId="0" applyFont="1" applyFill="1" applyBorder="1" applyAlignment="1">
      <alignment vertical="center" wrapText="1"/>
    </xf>
    <xf numFmtId="0" fontId="66" fillId="26" borderId="0" xfId="0" applyFont="1" applyFill="1" applyAlignment="1">
      <alignment vertical="center" wrapText="1"/>
    </xf>
    <xf numFmtId="0" fontId="66"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6"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7" fillId="0" borderId="0" xfId="0" applyFont="1">
      <alignment vertical="center"/>
    </xf>
    <xf numFmtId="0" fontId="66" fillId="29" borderId="107" xfId="0" applyFont="1" applyFill="1" applyBorder="1" applyAlignment="1">
      <alignment vertical="center" wrapText="1"/>
    </xf>
    <xf numFmtId="0" fontId="28" fillId="26" borderId="105" xfId="0" applyFont="1" applyFill="1" applyBorder="1" applyAlignment="1">
      <alignment vertical="center"/>
    </xf>
    <xf numFmtId="0" fontId="66" fillId="26" borderId="105" xfId="0" applyFont="1" applyFill="1" applyBorder="1" applyAlignment="1">
      <alignment vertical="center" wrapText="1"/>
    </xf>
    <xf numFmtId="0" fontId="66" fillId="26" borderId="109"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6"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6" fillId="26" borderId="43" xfId="0" applyFont="1" applyFill="1" applyBorder="1" applyAlignment="1">
      <alignment vertical="center" wrapText="1"/>
    </xf>
    <xf numFmtId="0" fontId="66" fillId="26" borderId="44" xfId="0" applyFont="1" applyFill="1" applyBorder="1" applyAlignment="1">
      <alignment vertical="center" wrapText="1"/>
    </xf>
    <xf numFmtId="0" fontId="66" fillId="26" borderId="45" xfId="0" applyFont="1" applyFill="1" applyBorder="1" applyAlignment="1">
      <alignment vertical="center" wrapText="1"/>
    </xf>
    <xf numFmtId="0" fontId="66" fillId="26" borderId="35" xfId="0" applyFont="1" applyFill="1" applyBorder="1" applyAlignment="1">
      <alignment vertical="center" wrapText="1"/>
    </xf>
    <xf numFmtId="0" fontId="66" fillId="26" borderId="37" xfId="0" applyFont="1" applyFill="1" applyBorder="1" applyAlignment="1">
      <alignment vertical="center" wrapText="1"/>
    </xf>
    <xf numFmtId="0" fontId="66" fillId="0" borderId="35"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wrapText="1"/>
    </xf>
    <xf numFmtId="0" fontId="67" fillId="0" borderId="0" xfId="0" applyFont="1" applyFill="1">
      <alignment vertical="center"/>
    </xf>
    <xf numFmtId="0" fontId="66" fillId="26" borderId="35" xfId="0" applyFont="1" applyFill="1" applyBorder="1">
      <alignment vertical="center"/>
    </xf>
    <xf numFmtId="0" fontId="67" fillId="26" borderId="0" xfId="0" applyFont="1" applyFill="1" applyBorder="1">
      <alignment vertical="center"/>
    </xf>
    <xf numFmtId="0" fontId="66" fillId="26" borderId="0" xfId="0" applyFont="1" applyFill="1" applyBorder="1">
      <alignment vertical="center"/>
    </xf>
    <xf numFmtId="0" fontId="66" fillId="0" borderId="38" xfId="0" applyFont="1" applyFill="1" applyBorder="1">
      <alignment vertical="center"/>
    </xf>
    <xf numFmtId="0" fontId="67" fillId="0" borderId="34" xfId="0" applyFont="1" applyFill="1" applyBorder="1">
      <alignment vertical="center"/>
    </xf>
    <xf numFmtId="0" fontId="66" fillId="0" borderId="34" xfId="0" applyFont="1" applyFill="1" applyBorder="1">
      <alignment vertical="center"/>
    </xf>
    <xf numFmtId="0" fontId="66" fillId="0" borderId="34" xfId="0" applyFont="1" applyFill="1" applyBorder="1" applyAlignment="1">
      <alignment vertical="center"/>
    </xf>
    <xf numFmtId="0" fontId="66" fillId="0" borderId="34" xfId="0" applyFont="1" applyFill="1" applyBorder="1" applyAlignment="1">
      <alignment horizontal="center" vertical="center"/>
    </xf>
    <xf numFmtId="0" fontId="69" fillId="0" borderId="34" xfId="0" applyFont="1" applyFill="1" applyBorder="1" applyAlignment="1" applyProtection="1">
      <alignment vertical="center" shrinkToFit="1"/>
      <protection locked="0"/>
    </xf>
    <xf numFmtId="0" fontId="67" fillId="0" borderId="105" xfId="0" applyFont="1" applyFill="1" applyBorder="1" applyAlignment="1">
      <alignment horizontal="center" vertical="center"/>
    </xf>
    <xf numFmtId="0" fontId="67" fillId="0" borderId="106" xfId="0" applyFont="1" applyBorder="1">
      <alignment vertical="center"/>
    </xf>
    <xf numFmtId="0" fontId="66" fillId="0" borderId="35" xfId="0" applyFont="1" applyFill="1" applyBorder="1" applyAlignment="1">
      <alignment vertical="center" wrapText="1"/>
    </xf>
    <xf numFmtId="0" fontId="66"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8"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3" xfId="0" applyFont="1" applyFill="1" applyBorder="1" applyAlignment="1">
      <alignment horizontal="center" vertical="center" wrapText="1"/>
    </xf>
    <xf numFmtId="0" fontId="8" fillId="26" borderId="13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38"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0"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59" fillId="0" borderId="0" xfId="0" applyFont="1" applyAlignment="1" applyProtection="1">
      <alignment horizontal="right" vertical="center"/>
      <protection locked="0"/>
    </xf>
    <xf numFmtId="0" fontId="31" fillId="33" borderId="0" xfId="0" applyFont="1" applyFill="1" applyBorder="1">
      <alignment vertical="center"/>
    </xf>
    <xf numFmtId="0" fontId="54" fillId="33" borderId="0" xfId="0" applyFont="1" applyFill="1" applyBorder="1">
      <alignment vertical="center"/>
    </xf>
    <xf numFmtId="0" fontId="71" fillId="0" borderId="0" xfId="0" applyFont="1" applyFill="1" applyBorder="1">
      <alignment vertical="center"/>
    </xf>
    <xf numFmtId="0" fontId="72"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4" fillId="0" borderId="0" xfId="0" applyFont="1" applyAlignment="1">
      <alignment horizontal="right" vertical="center"/>
    </xf>
    <xf numFmtId="0" fontId="35" fillId="0" borderId="10" xfId="0" applyFont="1" applyBorder="1" applyAlignment="1">
      <alignment vertical="center"/>
    </xf>
    <xf numFmtId="0" fontId="76" fillId="0" borderId="12" xfId="0" applyFont="1" applyBorder="1" applyAlignment="1">
      <alignment horizontal="center" vertical="center" wrapText="1"/>
    </xf>
    <xf numFmtId="0" fontId="27"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4"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5" xfId="0" applyFont="1" applyBorder="1" applyAlignment="1">
      <alignment vertical="center"/>
    </xf>
    <xf numFmtId="0" fontId="35" fillId="0" borderId="156" xfId="0" applyFont="1" applyBorder="1" applyAlignment="1">
      <alignment vertical="center" wrapText="1"/>
    </xf>
    <xf numFmtId="179" fontId="35" fillId="0" borderId="153" xfId="28" applyNumberFormat="1" applyFont="1" applyBorder="1" applyAlignment="1">
      <alignment vertical="center" wrapText="1"/>
    </xf>
    <xf numFmtId="179" fontId="35" fillId="0" borderId="157" xfId="28" applyNumberFormat="1" applyFont="1" applyBorder="1" applyAlignment="1">
      <alignment vertical="center" wrapText="1"/>
    </xf>
    <xf numFmtId="0" fontId="35"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9" fillId="0" borderId="72" xfId="0" applyFont="1" applyFill="1" applyBorder="1" applyAlignment="1">
      <alignment horizontal="center" vertical="center" wrapText="1"/>
    </xf>
    <xf numFmtId="0" fontId="29" fillId="0" borderId="112" xfId="0" applyFont="1" applyFill="1" applyBorder="1" applyAlignment="1">
      <alignment horizontal="center" vertical="center" wrapText="1"/>
    </xf>
    <xf numFmtId="0" fontId="29" fillId="0" borderId="127" xfId="0" applyFont="1" applyFill="1" applyBorder="1" applyAlignment="1">
      <alignment horizontal="center"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29" fillId="0" borderId="90" xfId="0" applyFont="1" applyFill="1" applyBorder="1" applyAlignment="1">
      <alignment horizontal="center" vertical="center" wrapText="1"/>
    </xf>
    <xf numFmtId="0" fontId="77"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0" xfId="0" applyFont="1" applyAlignment="1">
      <alignment vertical="top"/>
    </xf>
    <xf numFmtId="0" fontId="70" fillId="0" borderId="0" xfId="0" applyFont="1">
      <alignment vertical="center"/>
    </xf>
    <xf numFmtId="0" fontId="31" fillId="0" borderId="0" xfId="0" applyFont="1" applyFill="1" applyBorder="1" applyAlignment="1">
      <alignment horizontal="center" vertical="center"/>
    </xf>
    <xf numFmtId="0" fontId="28" fillId="0" borderId="0" xfId="0" applyFont="1" applyFill="1" applyBorder="1" applyAlignment="1" applyProtection="1">
      <alignment vertical="top"/>
      <protection locked="0"/>
    </xf>
    <xf numFmtId="0" fontId="33" fillId="0" borderId="137" xfId="0" applyFont="1" applyBorder="1" applyAlignment="1">
      <alignment vertical="center" wrapText="1"/>
    </xf>
    <xf numFmtId="0" fontId="33" fillId="0" borderId="18" xfId="0" applyFont="1" applyBorder="1" applyAlignment="1">
      <alignment vertical="center" wrapText="1"/>
    </xf>
    <xf numFmtId="179" fontId="33" fillId="0" borderId="169"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0" xfId="28" applyNumberFormat="1" applyFont="1" applyBorder="1" applyAlignment="1">
      <alignment vertical="center" wrapText="1"/>
    </xf>
    <xf numFmtId="0" fontId="33" fillId="0" borderId="137" xfId="0" applyFont="1" applyBorder="1" applyAlignment="1">
      <alignment vertical="center"/>
    </xf>
    <xf numFmtId="0" fontId="33" fillId="0" borderId="171" xfId="0" applyFont="1" applyBorder="1" applyAlignment="1">
      <alignment vertical="center"/>
    </xf>
    <xf numFmtId="0" fontId="33" fillId="0" borderId="51" xfId="0" applyFont="1" applyBorder="1" applyAlignment="1">
      <alignment vertical="center" wrapText="1"/>
    </xf>
    <xf numFmtId="179" fontId="33" fillId="0" borderId="172" xfId="28" applyNumberFormat="1" applyFont="1" applyBorder="1" applyAlignment="1">
      <alignment vertical="center" wrapText="1"/>
    </xf>
    <xf numFmtId="0" fontId="81" fillId="0" borderId="93" xfId="0" applyFont="1" applyBorder="1" applyAlignment="1">
      <alignment vertical="center"/>
    </xf>
    <xf numFmtId="0" fontId="81" fillId="0" borderId="24" xfId="0" applyFont="1" applyBorder="1" applyAlignment="1">
      <alignment vertical="center"/>
    </xf>
    <xf numFmtId="0" fontId="81" fillId="0" borderId="60" xfId="0" applyFont="1" applyBorder="1" applyAlignment="1">
      <alignment vertical="center"/>
    </xf>
    <xf numFmtId="0" fontId="81"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1" xfId="0" applyFont="1" applyBorder="1" applyAlignment="1">
      <alignment vertical="center"/>
    </xf>
    <xf numFmtId="0" fontId="34" fillId="0" borderId="51" xfId="0" applyFont="1" applyBorder="1" applyAlignment="1">
      <alignment vertical="center"/>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12" xfId="0" applyFont="1" applyBorder="1" applyAlignment="1">
      <alignment horizontal="center" vertical="center"/>
    </xf>
    <xf numFmtId="0" fontId="28" fillId="0" borderId="36" xfId="0" applyFont="1" applyBorder="1" applyAlignment="1">
      <alignment horizontal="center" vertical="center"/>
    </xf>
    <xf numFmtId="0" fontId="0" fillId="33" borderId="26"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2" xfId="0" applyFont="1" applyFill="1" applyBorder="1" applyAlignment="1">
      <alignment horizontal="center" vertical="center"/>
    </xf>
    <xf numFmtId="0" fontId="0" fillId="0" borderId="0" xfId="0" applyAlignment="1">
      <alignment horizontal="left" vertical="top" wrapText="1"/>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0" fillId="29" borderId="116"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80" fillId="0" borderId="13" xfId="0" applyFont="1" applyFill="1" applyBorder="1" applyAlignment="1">
      <alignment horizontal="center" vertical="center" wrapText="1"/>
    </xf>
    <xf numFmtId="0" fontId="80" fillId="0" borderId="146" xfId="0" applyFont="1" applyFill="1" applyBorder="1" applyAlignment="1">
      <alignment horizontal="center" vertical="center"/>
    </xf>
    <xf numFmtId="0" fontId="29" fillId="0" borderId="0" xfId="0" applyFont="1" applyFill="1" applyBorder="1" applyAlignment="1">
      <alignment horizontal="left" vertical="top" wrapText="1"/>
    </xf>
    <xf numFmtId="0" fontId="29" fillId="0" borderId="0" xfId="0" applyFont="1" applyFill="1" applyAlignment="1">
      <alignment horizontal="left" vertical="top" wrapText="1"/>
    </xf>
    <xf numFmtId="0" fontId="58" fillId="0" borderId="0" xfId="0" applyFont="1" applyFill="1" applyBorder="1" applyAlignment="1">
      <alignment horizontal="left" vertical="top" wrapText="1"/>
    </xf>
    <xf numFmtId="0" fontId="29" fillId="0" borderId="0" xfId="0" applyFont="1" applyFill="1" applyBorder="1" applyAlignment="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55" fillId="0" borderId="71" xfId="0" applyFont="1" applyFill="1" applyBorder="1" applyAlignment="1">
      <alignment vertical="center" wrapText="1" shrinkToFit="1"/>
    </xf>
    <xf numFmtId="0" fontId="55" fillId="0" borderId="54" xfId="0" applyFont="1" applyBorder="1" applyAlignment="1">
      <alignment vertical="center" wrapText="1" shrinkToFit="1"/>
    </xf>
    <xf numFmtId="176" fontId="9" fillId="26" borderId="164" xfId="0" applyNumberFormat="1" applyFont="1" applyFill="1" applyBorder="1" applyAlignment="1" applyProtection="1">
      <alignment horizontal="right" vertical="center"/>
      <protection locked="0"/>
    </xf>
    <xf numFmtId="0" fontId="9" fillId="26" borderId="31" xfId="0" applyFont="1" applyFill="1" applyBorder="1" applyAlignment="1" applyProtection="1">
      <alignment horizontal="right" vertical="center"/>
      <protection locked="0"/>
    </xf>
    <xf numFmtId="0" fontId="9" fillId="26" borderId="165"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0" fontId="55"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55" fillId="0" borderId="0" xfId="0" applyFont="1" applyFill="1" applyBorder="1" applyAlignment="1">
      <alignment vertical="center" wrapText="1"/>
    </xf>
    <xf numFmtId="0" fontId="55"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0" fontId="55" fillId="0" borderId="14" xfId="0" applyFont="1" applyFill="1" applyBorder="1" applyAlignment="1">
      <alignment vertical="center"/>
    </xf>
    <xf numFmtId="0" fontId="55" fillId="0" borderId="21" xfId="0" applyFont="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9" fillId="0" borderId="0" xfId="0" applyFont="1" applyFill="1" applyAlignment="1">
      <alignment horizontal="left" vertical="center" wrapText="1"/>
    </xf>
    <xf numFmtId="0" fontId="59" fillId="0" borderId="0" xfId="0" applyFont="1" applyFill="1" applyAlignment="1">
      <alignment horizontal="lef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1" xfId="0" applyFont="1" applyFill="1" applyBorder="1" applyAlignment="1">
      <alignment horizontal="center" vertical="center" wrapText="1"/>
    </xf>
    <xf numFmtId="0" fontId="29" fillId="0" borderId="161"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3"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2" xfId="0" applyFont="1" applyFill="1" applyBorder="1" applyAlignment="1">
      <alignment horizontal="left" vertical="center"/>
    </xf>
    <xf numFmtId="0" fontId="28" fillId="0" borderId="107" xfId="0" applyFont="1" applyFill="1" applyBorder="1" applyAlignment="1">
      <alignment vertical="center" wrapText="1"/>
    </xf>
    <xf numFmtId="0" fontId="28" fillId="0" borderId="105" xfId="0" applyFont="1" applyFill="1" applyBorder="1" applyAlignment="1">
      <alignment vertical="center" wrapText="1"/>
    </xf>
    <xf numFmtId="0" fontId="28" fillId="0" borderId="160" xfId="0" applyFont="1" applyFill="1" applyBorder="1" applyAlignment="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9" fillId="0" borderId="57" xfId="0" applyFont="1" applyFill="1" applyBorder="1" applyAlignment="1">
      <alignment horizontal="left"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2"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1"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55" fillId="0" borderId="58" xfId="0" applyFont="1" applyFill="1" applyBorder="1" applyAlignment="1">
      <alignment horizontal="center" vertical="center"/>
    </xf>
    <xf numFmtId="0" fontId="55" fillId="0" borderId="76" xfId="0" applyFont="1" applyFill="1" applyBorder="1" applyAlignment="1">
      <alignment horizontal="center" vertical="center"/>
    </xf>
    <xf numFmtId="0" fontId="29" fillId="0" borderId="64" xfId="0" applyFont="1" applyFill="1" applyBorder="1" applyAlignment="1">
      <alignment horizontal="left" vertical="center" wrapText="1"/>
    </xf>
    <xf numFmtId="0" fontId="29" fillId="0" borderId="103" xfId="0" applyFont="1" applyFill="1" applyBorder="1" applyAlignment="1">
      <alignment horizontal="left" vertical="center" wrapText="1"/>
    </xf>
    <xf numFmtId="49" fontId="28" fillId="0" borderId="43" xfId="0" applyNumberFormat="1" applyFont="1" applyFill="1" applyBorder="1" applyAlignment="1">
      <alignment horizontal="center" vertical="center" wrapText="1"/>
    </xf>
    <xf numFmtId="49" fontId="28" fillId="0" borderId="110"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0" borderId="68" xfId="0" applyFont="1" applyFill="1" applyBorder="1" applyAlignment="1">
      <alignment horizontal="left" vertical="center" wrapText="1"/>
    </xf>
    <xf numFmtId="0" fontId="29" fillId="0" borderId="159"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133"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0" borderId="0"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lignment horizontal="left" vertical="center" wrapText="1"/>
    </xf>
    <xf numFmtId="0" fontId="58" fillId="28" borderId="31" xfId="0" applyFont="1" applyFill="1" applyBorder="1" applyAlignment="1">
      <alignment horizontal="left" vertical="center" wrapText="1"/>
    </xf>
    <xf numFmtId="0" fontId="58" fillId="28" borderId="32" xfId="0" applyFont="1" applyFill="1" applyBorder="1" applyAlignment="1">
      <alignment horizontal="left" vertical="center" wrapText="1"/>
    </xf>
    <xf numFmtId="0" fontId="55"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6" fillId="29" borderId="0" xfId="0" applyFont="1" applyFill="1" applyBorder="1" applyAlignment="1" applyProtection="1">
      <alignment vertical="center" shrinkToFit="1"/>
      <protection locked="0"/>
    </xf>
    <xf numFmtId="0" fontId="68" fillId="0" borderId="0" xfId="0" applyFont="1" applyFill="1" applyBorder="1" applyAlignment="1" applyProtection="1">
      <alignment horizontal="center" vertical="center" shrinkToFit="1"/>
      <protection locked="0"/>
    </xf>
    <xf numFmtId="0" fontId="67" fillId="0" borderId="0" xfId="0" applyFont="1" applyFill="1" applyBorder="1" applyAlignment="1">
      <alignment horizontal="center" vertical="center"/>
    </xf>
    <xf numFmtId="0" fontId="67" fillId="0" borderId="37" xfId="0" applyFont="1" applyFill="1" applyBorder="1" applyAlignment="1">
      <alignment horizontal="center" vertical="center"/>
    </xf>
    <xf numFmtId="0" fontId="66" fillId="26" borderId="0" xfId="0" applyFont="1" applyFill="1" applyBorder="1" applyAlignment="1">
      <alignment horizontal="left" vertical="center" wrapText="1"/>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lignment horizontal="center" vertical="center"/>
    </xf>
    <xf numFmtId="0" fontId="66" fillId="29" borderId="0" xfId="0" applyFont="1" applyFill="1" applyBorder="1" applyAlignment="1">
      <alignment vertical="center" shrinkToFit="1"/>
    </xf>
    <xf numFmtId="0" fontId="66" fillId="29" borderId="37" xfId="0" applyFont="1" applyFill="1" applyBorder="1" applyAlignment="1">
      <alignment vertical="center" shrinkToFit="1"/>
    </xf>
    <xf numFmtId="0" fontId="9" fillId="24"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6"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0" xfId="0" applyFont="1" applyFill="1" applyBorder="1" applyAlignment="1">
      <alignment horizontal="center" vertical="center"/>
    </xf>
    <xf numFmtId="0" fontId="9" fillId="0" borderId="36" xfId="0" applyFont="1" applyFill="1" applyBorder="1" applyAlignment="1">
      <alignment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0" fontId="9" fillId="0" borderId="36" xfId="0" applyFont="1" applyFill="1" applyBorder="1" applyAlignment="1">
      <alignment vertical="center" shrinkToFit="1"/>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55" fillId="0" borderId="14" xfId="0" applyFont="1" applyFill="1" applyBorder="1" applyAlignment="1">
      <alignment vertical="center" wrapText="1"/>
    </xf>
    <xf numFmtId="0" fontId="9" fillId="0" borderId="101" xfId="0" applyFont="1" applyFill="1" applyBorder="1" applyAlignment="1">
      <alignment horizontal="center" vertical="center"/>
    </xf>
    <xf numFmtId="0" fontId="55" fillId="0" borderId="71" xfId="0" applyFont="1" applyFill="1" applyBorder="1" applyAlignment="1">
      <alignment horizontal="left" vertical="center" wrapText="1"/>
    </xf>
    <xf numFmtId="0" fontId="55"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37"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9" fillId="0" borderId="163"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9"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66" xfId="0" applyFont="1" applyBorder="1" applyAlignment="1">
      <alignment horizontal="center" vertical="center"/>
    </xf>
    <xf numFmtId="0" fontId="35" fillId="0" borderId="167" xfId="0" applyFont="1" applyBorder="1" applyAlignment="1">
      <alignment horizontal="center" vertical="center"/>
    </xf>
    <xf numFmtId="0" fontId="35" fillId="0" borderId="168"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5934075"/>
          <a:ext cx="8919452" cy="2590740"/>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13" name="正方形/長方形 12"/>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14" name="正方形/長方形 13"/>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15" name="直線コネクタ 14"/>
        <xdr:cNvCxnSpPr/>
      </xdr:nvCxnSpPr>
      <xdr:spPr bwMode="auto">
        <a:xfrm>
          <a:off x="2773435" y="1136396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16" name="正方形/長方形 15"/>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17" name="正方形/長方形 16"/>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18" name="直線コネクタ 17"/>
        <xdr:cNvCxnSpPr/>
      </xdr:nvCxnSpPr>
      <xdr:spPr bwMode="auto">
        <a:xfrm flipV="1">
          <a:off x="2609396" y="1275397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19" name="正方形/長方形 18"/>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20" name="正方形/長方形 19"/>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21" name="直線コネクタ 20"/>
        <xdr:cNvCxnSpPr/>
      </xdr:nvCxnSpPr>
      <xdr:spPr bwMode="auto">
        <a:xfrm>
          <a:off x="6353175" y="1275884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8" name="グループ化 7"/>
        <xdr:cNvGrpSpPr/>
      </xdr:nvGrpSpPr>
      <xdr:grpSpPr>
        <a:xfrm>
          <a:off x="6896100" y="361948"/>
          <a:ext cx="6284698" cy="1409701"/>
          <a:chOff x="6829425" y="400048"/>
          <a:chExt cx="6284698" cy="1409701"/>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29425" y="400048"/>
            <a:ext cx="6284698" cy="140970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t>　入力セル</a:t>
              </a:r>
              <a:endParaRPr kumimoji="1" lang="en-US" altLang="ja-JP" sz="1100"/>
            </a:p>
            <a:p>
              <a:pPr algn="l"/>
              <a:r>
                <a:rPr kumimoji="1" lang="ja-JP" altLang="en-US" sz="1100"/>
                <a:t>　　　　　　特定加算の取得に必要な情報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交付金の取得に必要な情報　入力セル</a:t>
              </a:r>
              <a:endParaRPr kumimoji="1" lang="ja-JP" altLang="en-US" sz="1100"/>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64"/>
              <a:ext cx="224433" cy="886745"/>
              <a:chOff x="896844" y="8182056"/>
              <a:chExt cx="217581" cy="70714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5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190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246" y="280229"/>
          <a:ext cx="4812190"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5"/>
  <sheetViews>
    <sheetView showGridLines="0" tabSelected="1" view="pageBreakPreview" zoomScale="90" zoomScaleNormal="90" zoomScaleSheetLayoutView="90" workbookViewId="0">
      <selection activeCell="H10" sqref="H10"/>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8.75" customWidth="1"/>
  </cols>
  <sheetData>
    <row r="1" spans="1:6" ht="50.1" customHeight="1" thickBot="1">
      <c r="A1" s="672" t="s">
        <v>383</v>
      </c>
      <c r="B1" s="672"/>
      <c r="C1" s="672"/>
      <c r="D1" s="672"/>
      <c r="E1" s="672"/>
      <c r="F1" s="672"/>
    </row>
    <row r="2" spans="1:6" ht="30" customHeight="1" thickTop="1">
      <c r="A2" s="673" t="s">
        <v>440</v>
      </c>
      <c r="B2" s="673"/>
      <c r="C2" s="673"/>
      <c r="D2" s="673"/>
      <c r="E2" s="673"/>
      <c r="F2" s="673"/>
    </row>
    <row r="3" spans="1:6" s="22" customFormat="1" ht="8.1" customHeight="1">
      <c r="A3" s="674"/>
      <c r="B3" s="674"/>
      <c r="C3" s="674"/>
      <c r="D3" s="674"/>
      <c r="E3" s="42"/>
    </row>
    <row r="4" spans="1:6" s="24" customFormat="1" ht="30" customHeight="1">
      <c r="A4" s="23" t="s">
        <v>251</v>
      </c>
      <c r="B4" s="23" t="s">
        <v>180</v>
      </c>
      <c r="C4" s="43" t="s">
        <v>352</v>
      </c>
      <c r="D4" s="675" t="s">
        <v>181</v>
      </c>
      <c r="E4" s="676"/>
      <c r="F4" s="23" t="s">
        <v>375</v>
      </c>
    </row>
    <row r="5" spans="1:6" ht="39.950000000000003" customHeight="1">
      <c r="A5" s="44" t="s">
        <v>252</v>
      </c>
      <c r="B5" s="638">
        <v>1</v>
      </c>
      <c r="C5" s="638" t="s">
        <v>182</v>
      </c>
      <c r="D5" s="677" t="s">
        <v>183</v>
      </c>
      <c r="E5" s="678"/>
      <c r="F5" s="25" t="s">
        <v>184</v>
      </c>
    </row>
    <row r="6" spans="1:6" ht="73.5" customHeight="1">
      <c r="A6" s="45" t="s">
        <v>185</v>
      </c>
      <c r="B6" s="25">
        <v>1</v>
      </c>
      <c r="C6" s="585" t="s">
        <v>9</v>
      </c>
      <c r="D6" s="666" t="s">
        <v>186</v>
      </c>
      <c r="E6" s="667"/>
      <c r="F6" s="38" t="s">
        <v>184</v>
      </c>
    </row>
    <row r="7" spans="1:6" ht="73.5" customHeight="1">
      <c r="A7" s="45" t="s">
        <v>187</v>
      </c>
      <c r="B7" s="25">
        <v>1</v>
      </c>
      <c r="C7" s="585" t="s">
        <v>20</v>
      </c>
      <c r="D7" s="666" t="s">
        <v>188</v>
      </c>
      <c r="E7" s="667"/>
      <c r="F7" s="26" t="s">
        <v>189</v>
      </c>
    </row>
    <row r="8" spans="1:6" ht="73.5" customHeight="1">
      <c r="A8" s="45" t="s">
        <v>230</v>
      </c>
      <c r="B8" s="25">
        <v>1</v>
      </c>
      <c r="C8" s="585" t="s">
        <v>10</v>
      </c>
      <c r="D8" s="666" t="s">
        <v>253</v>
      </c>
      <c r="E8" s="667"/>
      <c r="F8" s="26" t="s">
        <v>189</v>
      </c>
    </row>
    <row r="9" spans="1:6" ht="73.5" customHeight="1">
      <c r="A9" s="45" t="s">
        <v>190</v>
      </c>
      <c r="B9" s="25">
        <v>1</v>
      </c>
      <c r="C9" s="585" t="s">
        <v>10</v>
      </c>
      <c r="D9" s="666" t="s">
        <v>254</v>
      </c>
      <c r="E9" s="667"/>
      <c r="F9" s="26" t="s">
        <v>189</v>
      </c>
    </row>
    <row r="10" spans="1:6" ht="73.5"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9.149999999999999" customHeight="1">
      <c r="A17" s="668" t="s">
        <v>191</v>
      </c>
      <c r="B17" s="668"/>
      <c r="C17" s="668"/>
      <c r="D17" s="668"/>
      <c r="E17" s="637"/>
    </row>
    <row r="18" spans="1:6" ht="11.45" customHeight="1">
      <c r="A18" s="578"/>
      <c r="B18" s="30"/>
    </row>
    <row r="19" spans="1:6" ht="8.1" customHeight="1">
      <c r="A19" s="578"/>
      <c r="B19" s="30"/>
    </row>
    <row r="20" spans="1:6" ht="14.25" customHeight="1">
      <c r="A20" s="578"/>
      <c r="B20" s="30"/>
    </row>
    <row r="21" spans="1:6" ht="17.25" customHeight="1">
      <c r="A21" s="31" t="s">
        <v>353</v>
      </c>
      <c r="B21" s="32"/>
      <c r="C21" s="31"/>
      <c r="D21" s="31"/>
      <c r="E21" s="31"/>
      <c r="F21" s="33"/>
    </row>
    <row r="22" spans="1:6" s="33" customFormat="1" ht="17.25" customHeight="1">
      <c r="A22" s="31" t="s">
        <v>192</v>
      </c>
      <c r="B22" s="32"/>
      <c r="C22" s="31"/>
      <c r="D22" s="31"/>
      <c r="E22" s="31"/>
    </row>
    <row r="23" spans="1:6" s="33" customFormat="1" ht="17.25" customHeight="1">
      <c r="A23" s="31" t="s">
        <v>379</v>
      </c>
      <c r="B23" s="32"/>
      <c r="C23" s="31"/>
      <c r="D23" s="31"/>
      <c r="E23" s="31"/>
    </row>
    <row r="24" spans="1:6" s="33" customFormat="1" ht="17.25" customHeight="1">
      <c r="A24" s="31" t="s">
        <v>354</v>
      </c>
      <c r="B24" s="32"/>
      <c r="C24" s="31"/>
      <c r="D24" s="31"/>
      <c r="E24" s="31"/>
    </row>
    <row r="25" spans="1:6" s="33" customFormat="1" ht="17.25" customHeight="1">
      <c r="A25" s="31" t="s">
        <v>355</v>
      </c>
      <c r="B25" s="32"/>
      <c r="C25" s="31"/>
      <c r="D25" s="31"/>
      <c r="E25" s="31"/>
    </row>
    <row r="26" spans="1:6" s="33" customFormat="1" ht="17.25" customHeight="1">
      <c r="A26" s="31" t="s">
        <v>356</v>
      </c>
      <c r="B26" s="32"/>
      <c r="C26" s="31"/>
      <c r="D26" s="31"/>
      <c r="E26" s="31"/>
    </row>
    <row r="27" spans="1:6" s="33" customFormat="1" ht="17.25" customHeight="1">
      <c r="A27" s="34"/>
      <c r="B27" s="30"/>
      <c r="C27" s="29"/>
      <c r="D27" s="29"/>
      <c r="E27" s="29"/>
      <c r="F27"/>
    </row>
    <row r="28" spans="1:6">
      <c r="A28" s="39"/>
      <c r="B28" s="669" t="s">
        <v>376</v>
      </c>
      <c r="C28" s="670"/>
      <c r="D28" s="670"/>
      <c r="E28" s="670"/>
      <c r="F28" s="671"/>
    </row>
    <row r="29" spans="1:6" ht="22.15" customHeight="1">
      <c r="A29" s="663" t="s">
        <v>378</v>
      </c>
      <c r="B29" s="665"/>
      <c r="C29" s="665"/>
      <c r="D29" s="665"/>
      <c r="E29" s="665"/>
      <c r="F29" s="665"/>
    </row>
    <row r="30" spans="1:6" ht="55.15" customHeight="1">
      <c r="A30" s="664"/>
      <c r="B30" s="665"/>
      <c r="C30" s="665"/>
      <c r="D30" s="665"/>
      <c r="E30" s="665"/>
      <c r="F30" s="665"/>
    </row>
    <row r="31" spans="1:6" ht="55.15" customHeight="1">
      <c r="A31" s="663" t="s">
        <v>377</v>
      </c>
      <c r="B31" s="665"/>
      <c r="C31" s="665"/>
      <c r="D31" s="665"/>
      <c r="E31" s="665"/>
      <c r="F31" s="665"/>
    </row>
    <row r="32" spans="1:6" ht="58.5" customHeight="1">
      <c r="A32" s="664"/>
      <c r="B32" s="665"/>
      <c r="C32" s="665"/>
      <c r="D32" s="665"/>
      <c r="E32" s="665"/>
      <c r="F32" s="665"/>
    </row>
    <row r="33" spans="1:5" ht="58.5" customHeight="1">
      <c r="A33" s="586" t="s">
        <v>381</v>
      </c>
      <c r="B33" s="30"/>
      <c r="D33" s="30"/>
      <c r="E33" s="30"/>
    </row>
    <row r="34" spans="1:5" ht="21.75" customHeight="1">
      <c r="A34" s="586" t="s">
        <v>382</v>
      </c>
      <c r="B34" s="30"/>
      <c r="D34" s="30"/>
      <c r="E34" s="30"/>
    </row>
    <row r="35" spans="1:5" ht="21.75" customHeight="1">
      <c r="A35" s="29"/>
      <c r="B35" s="30"/>
      <c r="D35" s="30"/>
      <c r="E35" s="30"/>
    </row>
    <row r="36" spans="1:5" ht="24.95" customHeight="1">
      <c r="A36" s="31" t="s">
        <v>388</v>
      </c>
      <c r="B36" s="30"/>
    </row>
    <row r="37" spans="1:5" ht="24.95" customHeight="1">
      <c r="A37" s="611" t="s">
        <v>389</v>
      </c>
      <c r="B37" s="30"/>
    </row>
    <row r="38" spans="1:5" ht="20.100000000000001" customHeight="1">
      <c r="A38" s="611" t="s">
        <v>390</v>
      </c>
      <c r="B38" s="30"/>
    </row>
    <row r="39" spans="1:5" ht="20.100000000000001" customHeight="1">
      <c r="A39" s="611" t="s">
        <v>391</v>
      </c>
      <c r="B39" s="36"/>
      <c r="C39" s="35"/>
    </row>
    <row r="40" spans="1:5" ht="20.100000000000001" customHeight="1">
      <c r="A40" s="611" t="s">
        <v>392</v>
      </c>
      <c r="B40" s="30"/>
    </row>
    <row r="41" spans="1:5" ht="20.100000000000001" customHeight="1">
      <c r="A41" s="641" t="s">
        <v>441</v>
      </c>
    </row>
    <row r="42" spans="1:5" ht="20.25" customHeight="1"/>
    <row r="58" ht="34.9" customHeight="1"/>
    <row r="59" ht="34.9" customHeight="1"/>
    <row r="63" ht="34.9" customHeight="1"/>
    <row r="64" ht="34.9" customHeight="1"/>
    <row r="66" ht="34.9" customHeight="1"/>
    <row r="67" ht="34.9" customHeight="1"/>
    <row r="69" ht="55.15" customHeight="1"/>
    <row r="70" ht="55.15" customHeight="1"/>
    <row r="74" ht="28.9" customHeight="1"/>
    <row r="75" ht="28.9" customHeight="1"/>
  </sheetData>
  <mergeCells count="15">
    <mergeCell ref="D6:E6"/>
    <mergeCell ref="A1:F1"/>
    <mergeCell ref="A2:F2"/>
    <mergeCell ref="A3:D3"/>
    <mergeCell ref="D4:E4"/>
    <mergeCell ref="D5:E5"/>
    <mergeCell ref="A29:A30"/>
    <mergeCell ref="B29:F30"/>
    <mergeCell ref="A31:A32"/>
    <mergeCell ref="B31:F32"/>
    <mergeCell ref="D7:E7"/>
    <mergeCell ref="D8:E8"/>
    <mergeCell ref="D9:E9"/>
    <mergeCell ref="A17:D17"/>
    <mergeCell ref="B28:F2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3"/>
  <sheetViews>
    <sheetView showGridLines="0" view="pageBreakPreview" topLeftCell="A13" zoomScaleNormal="100" zoomScaleSheetLayoutView="100" workbookViewId="0">
      <selection activeCell="X13" sqref="X13"/>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8.375" customWidth="1"/>
  </cols>
  <sheetData>
    <row r="1" spans="1:30" ht="20.100000000000001" customHeight="1">
      <c r="A1" s="642" t="s">
        <v>442</v>
      </c>
      <c r="AD1" s="56" t="s">
        <v>380</v>
      </c>
    </row>
    <row r="2" spans="1:30" ht="20.100000000000001" customHeight="1">
      <c r="A2" s="12" t="s">
        <v>102</v>
      </c>
    </row>
    <row r="4" spans="1:30" ht="20.100000000000001" customHeight="1">
      <c r="A4" t="s">
        <v>101</v>
      </c>
    </row>
    <row r="5" spans="1:30" ht="20.100000000000001" customHeight="1">
      <c r="A5" t="s">
        <v>138</v>
      </c>
    </row>
    <row r="6" spans="1:30" ht="20.100000000000001" customHeight="1">
      <c r="A6" t="s">
        <v>139</v>
      </c>
    </row>
    <row r="7" spans="1:30" ht="20.100000000000001" customHeight="1">
      <c r="A7" t="s">
        <v>88</v>
      </c>
    </row>
    <row r="9" spans="1:30" ht="20.100000000000001" customHeight="1">
      <c r="A9" s="11" t="s">
        <v>140</v>
      </c>
    </row>
    <row r="10" spans="1:30" ht="20.100000000000001" customHeight="1" thickBot="1">
      <c r="B10" s="56" t="s">
        <v>443</v>
      </c>
    </row>
    <row r="11" spans="1:30" ht="20.100000000000001" customHeight="1" thickBot="1">
      <c r="B11" s="190" t="s">
        <v>444</v>
      </c>
      <c r="C11" s="688"/>
      <c r="D11" s="689"/>
      <c r="E11" s="689"/>
      <c r="F11" s="689"/>
      <c r="G11" s="689"/>
      <c r="H11" s="689"/>
      <c r="I11" s="689"/>
      <c r="J11" s="689"/>
      <c r="K11" s="689"/>
      <c r="L11" s="690"/>
      <c r="M11" s="56"/>
      <c r="N11" s="679" t="s">
        <v>445</v>
      </c>
      <c r="O11" s="680"/>
      <c r="P11" s="680"/>
      <c r="Q11" s="680"/>
      <c r="R11" s="681"/>
      <c r="S11" s="682"/>
      <c r="T11" s="682"/>
      <c r="U11" s="682"/>
      <c r="V11" s="682"/>
      <c r="W11" s="683"/>
    </row>
    <row r="13" spans="1:30" ht="20.100000000000001" customHeight="1">
      <c r="A13" s="11" t="s">
        <v>141</v>
      </c>
    </row>
    <row r="14" spans="1:30" ht="20.100000000000001" customHeight="1" thickBot="1">
      <c r="B14" t="s">
        <v>162</v>
      </c>
    </row>
    <row r="15" spans="1:30" ht="20.100000000000001" customHeight="1">
      <c r="B15" s="7" t="s">
        <v>6</v>
      </c>
      <c r="C15" s="695" t="s">
        <v>8</v>
      </c>
      <c r="D15" s="695"/>
      <c r="E15" s="695"/>
      <c r="F15" s="695"/>
      <c r="G15" s="695"/>
      <c r="H15" s="695"/>
      <c r="I15" s="695"/>
      <c r="J15" s="695"/>
      <c r="K15" s="695"/>
      <c r="L15" s="696"/>
      <c r="M15" s="712"/>
      <c r="N15" s="713"/>
      <c r="O15" s="713"/>
      <c r="P15" s="713"/>
      <c r="Q15" s="713"/>
      <c r="R15" s="713"/>
      <c r="S15" s="713"/>
      <c r="T15" s="713"/>
      <c r="U15" s="713"/>
      <c r="V15" s="713"/>
      <c r="W15" s="714"/>
      <c r="X15" s="715"/>
    </row>
    <row r="16" spans="1:30" ht="20.100000000000001" customHeight="1" thickBot="1">
      <c r="B16" s="8"/>
      <c r="C16" s="695" t="s">
        <v>89</v>
      </c>
      <c r="D16" s="695"/>
      <c r="E16" s="695"/>
      <c r="F16" s="695"/>
      <c r="G16" s="695"/>
      <c r="H16" s="695"/>
      <c r="I16" s="695"/>
      <c r="J16" s="695"/>
      <c r="K16" s="695"/>
      <c r="L16" s="696"/>
      <c r="M16" s="697"/>
      <c r="N16" s="698"/>
      <c r="O16" s="698"/>
      <c r="P16" s="698"/>
      <c r="Q16" s="698"/>
      <c r="R16" s="698"/>
      <c r="S16" s="698"/>
      <c r="T16" s="698"/>
      <c r="U16" s="707"/>
      <c r="V16" s="707"/>
      <c r="W16" s="708"/>
      <c r="X16" s="709"/>
      <c r="AD16" t="s">
        <v>100</v>
      </c>
    </row>
    <row r="17" spans="1:30" ht="20.100000000000001" customHeight="1" thickBot="1">
      <c r="B17" s="7" t="s">
        <v>90</v>
      </c>
      <c r="C17" s="695" t="s">
        <v>7</v>
      </c>
      <c r="D17" s="695"/>
      <c r="E17" s="695"/>
      <c r="F17" s="695"/>
      <c r="G17" s="695"/>
      <c r="H17" s="695"/>
      <c r="I17" s="695"/>
      <c r="J17" s="695"/>
      <c r="K17" s="695"/>
      <c r="L17" s="696"/>
      <c r="M17" s="587"/>
      <c r="N17" s="588"/>
      <c r="O17" s="588"/>
      <c r="P17" s="588" t="s">
        <v>95</v>
      </c>
      <c r="Q17" s="588"/>
      <c r="R17" s="588"/>
      <c r="S17" s="588"/>
      <c r="T17" s="589"/>
      <c r="U17" s="14"/>
      <c r="V17" s="15"/>
      <c r="W17" s="15"/>
      <c r="X17" s="15"/>
      <c r="AD17" t="str">
        <f>CONCATENATE(M17,N17,O17,P17,Q17,R17,S17,T17)</f>
        <v>－</v>
      </c>
    </row>
    <row r="18" spans="1:30" ht="20.100000000000001" customHeight="1">
      <c r="B18" s="9"/>
      <c r="C18" s="695" t="s">
        <v>93</v>
      </c>
      <c r="D18" s="695"/>
      <c r="E18" s="695"/>
      <c r="F18" s="695"/>
      <c r="G18" s="695"/>
      <c r="H18" s="695"/>
      <c r="I18" s="695"/>
      <c r="J18" s="695"/>
      <c r="K18" s="695"/>
      <c r="L18" s="696"/>
      <c r="M18" s="697"/>
      <c r="N18" s="698"/>
      <c r="O18" s="698"/>
      <c r="P18" s="698"/>
      <c r="Q18" s="698"/>
      <c r="R18" s="698"/>
      <c r="S18" s="698"/>
      <c r="T18" s="698"/>
      <c r="U18" s="716"/>
      <c r="V18" s="716"/>
      <c r="W18" s="717"/>
      <c r="X18" s="718"/>
    </row>
    <row r="19" spans="1:30" ht="20.100000000000001" customHeight="1">
      <c r="B19" s="8"/>
      <c r="C19" s="695" t="s">
        <v>94</v>
      </c>
      <c r="D19" s="695"/>
      <c r="E19" s="695"/>
      <c r="F19" s="695"/>
      <c r="G19" s="695"/>
      <c r="H19" s="695"/>
      <c r="I19" s="695"/>
      <c r="J19" s="695"/>
      <c r="K19" s="695"/>
      <c r="L19" s="696"/>
      <c r="M19" s="697"/>
      <c r="N19" s="698"/>
      <c r="O19" s="698"/>
      <c r="P19" s="698"/>
      <c r="Q19" s="698"/>
      <c r="R19" s="698"/>
      <c r="S19" s="698"/>
      <c r="T19" s="698"/>
      <c r="U19" s="698"/>
      <c r="V19" s="698"/>
      <c r="W19" s="699"/>
      <c r="X19" s="700"/>
    </row>
    <row r="20" spans="1:30" ht="20.100000000000001" customHeight="1">
      <c r="B20" s="7" t="s">
        <v>91</v>
      </c>
      <c r="C20" s="695" t="s">
        <v>83</v>
      </c>
      <c r="D20" s="695"/>
      <c r="E20" s="695"/>
      <c r="F20" s="695"/>
      <c r="G20" s="695"/>
      <c r="H20" s="695"/>
      <c r="I20" s="695"/>
      <c r="J20" s="695"/>
      <c r="K20" s="695"/>
      <c r="L20" s="696"/>
      <c r="M20" s="697"/>
      <c r="N20" s="698"/>
      <c r="O20" s="698"/>
      <c r="P20" s="698"/>
      <c r="Q20" s="698"/>
      <c r="R20" s="698"/>
      <c r="S20" s="698"/>
      <c r="T20" s="698"/>
      <c r="U20" s="698"/>
      <c r="V20" s="698"/>
      <c r="W20" s="699"/>
      <c r="X20" s="700"/>
    </row>
    <row r="21" spans="1:30" ht="20.100000000000001" customHeight="1">
      <c r="B21" s="8"/>
      <c r="C21" s="695" t="s">
        <v>84</v>
      </c>
      <c r="D21" s="695"/>
      <c r="E21" s="695"/>
      <c r="F21" s="695"/>
      <c r="G21" s="695"/>
      <c r="H21" s="695"/>
      <c r="I21" s="695"/>
      <c r="J21" s="695"/>
      <c r="K21" s="695"/>
      <c r="L21" s="696"/>
      <c r="M21" s="706"/>
      <c r="N21" s="707"/>
      <c r="O21" s="707"/>
      <c r="P21" s="707"/>
      <c r="Q21" s="707"/>
      <c r="R21" s="707"/>
      <c r="S21" s="707"/>
      <c r="T21" s="707"/>
      <c r="U21" s="707"/>
      <c r="V21" s="707"/>
      <c r="W21" s="708"/>
      <c r="X21" s="709"/>
    </row>
    <row r="22" spans="1:30" ht="20.100000000000001" customHeight="1">
      <c r="B22" s="686" t="s">
        <v>132</v>
      </c>
      <c r="C22" s="695" t="s">
        <v>8</v>
      </c>
      <c r="D22" s="695"/>
      <c r="E22" s="695"/>
      <c r="F22" s="695"/>
      <c r="G22" s="695"/>
      <c r="H22" s="695"/>
      <c r="I22" s="695"/>
      <c r="J22" s="695"/>
      <c r="K22" s="695"/>
      <c r="L22" s="696"/>
      <c r="M22" s="697"/>
      <c r="N22" s="698"/>
      <c r="O22" s="698"/>
      <c r="P22" s="698"/>
      <c r="Q22" s="698"/>
      <c r="R22" s="698"/>
      <c r="S22" s="698"/>
      <c r="T22" s="698"/>
      <c r="U22" s="698"/>
      <c r="V22" s="698"/>
      <c r="W22" s="699"/>
      <c r="X22" s="700"/>
    </row>
    <row r="23" spans="1:30" ht="20.100000000000001" customHeight="1">
      <c r="B23" s="687"/>
      <c r="C23" s="720" t="s">
        <v>129</v>
      </c>
      <c r="D23" s="720"/>
      <c r="E23" s="720"/>
      <c r="F23" s="720"/>
      <c r="G23" s="720"/>
      <c r="H23" s="720"/>
      <c r="I23" s="720"/>
      <c r="J23" s="720"/>
      <c r="K23" s="720"/>
      <c r="L23" s="720"/>
      <c r="M23" s="697"/>
      <c r="N23" s="698"/>
      <c r="O23" s="698"/>
      <c r="P23" s="698"/>
      <c r="Q23" s="698"/>
      <c r="R23" s="698"/>
      <c r="S23" s="698"/>
      <c r="T23" s="698"/>
      <c r="U23" s="698"/>
      <c r="V23" s="698"/>
      <c r="W23" s="699"/>
      <c r="X23" s="700"/>
    </row>
    <row r="24" spans="1:30" ht="20.100000000000001" customHeight="1">
      <c r="B24" s="7" t="s">
        <v>130</v>
      </c>
      <c r="C24" s="695" t="s">
        <v>0</v>
      </c>
      <c r="D24" s="695"/>
      <c r="E24" s="695"/>
      <c r="F24" s="695"/>
      <c r="G24" s="695"/>
      <c r="H24" s="695"/>
      <c r="I24" s="695"/>
      <c r="J24" s="695"/>
      <c r="K24" s="695"/>
      <c r="L24" s="696"/>
      <c r="M24" s="719"/>
      <c r="N24" s="716"/>
      <c r="O24" s="716"/>
      <c r="P24" s="716"/>
      <c r="Q24" s="716"/>
      <c r="R24" s="716"/>
      <c r="S24" s="716"/>
      <c r="T24" s="716"/>
      <c r="U24" s="716"/>
      <c r="V24" s="716"/>
      <c r="W24" s="717"/>
      <c r="X24" s="718"/>
    </row>
    <row r="25" spans="1:30" ht="20.100000000000001" customHeight="1">
      <c r="B25" s="9"/>
      <c r="C25" s="695" t="s">
        <v>1</v>
      </c>
      <c r="D25" s="695"/>
      <c r="E25" s="695"/>
      <c r="F25" s="695"/>
      <c r="G25" s="695"/>
      <c r="H25" s="695"/>
      <c r="I25" s="695"/>
      <c r="J25" s="695"/>
      <c r="K25" s="695"/>
      <c r="L25" s="696"/>
      <c r="M25" s="697"/>
      <c r="N25" s="698"/>
      <c r="O25" s="698"/>
      <c r="P25" s="698"/>
      <c r="Q25" s="698"/>
      <c r="R25" s="698"/>
      <c r="S25" s="698"/>
      <c r="T25" s="698"/>
      <c r="U25" s="698"/>
      <c r="V25" s="698"/>
      <c r="W25" s="699"/>
      <c r="X25" s="700"/>
    </row>
    <row r="26" spans="1:30" ht="20.100000000000001" customHeight="1" thickBot="1">
      <c r="B26" s="20"/>
      <c r="C26" s="695" t="s">
        <v>131</v>
      </c>
      <c r="D26" s="695"/>
      <c r="E26" s="695"/>
      <c r="F26" s="695"/>
      <c r="G26" s="695"/>
      <c r="H26" s="695"/>
      <c r="I26" s="695"/>
      <c r="J26" s="695"/>
      <c r="K26" s="695"/>
      <c r="L26" s="696"/>
      <c r="M26" s="691"/>
      <c r="N26" s="692"/>
      <c r="O26" s="692"/>
      <c r="P26" s="692"/>
      <c r="Q26" s="692"/>
      <c r="R26" s="692"/>
      <c r="S26" s="692"/>
      <c r="T26" s="692"/>
      <c r="U26" s="692"/>
      <c r="V26" s="692"/>
      <c r="W26" s="693"/>
      <c r="X26" s="694"/>
    </row>
    <row r="28" spans="1:30" ht="20.100000000000001" customHeight="1">
      <c r="A28" s="11" t="s">
        <v>99</v>
      </c>
    </row>
    <row r="29" spans="1:30" ht="20.100000000000001" customHeight="1">
      <c r="B29" t="s">
        <v>161</v>
      </c>
      <c r="X29" s="10"/>
    </row>
    <row r="30" spans="1:30" ht="35.1" customHeight="1">
      <c r="B30" s="579" t="s">
        <v>360</v>
      </c>
      <c r="C30" s="684" t="s">
        <v>450</v>
      </c>
      <c r="D30" s="684"/>
      <c r="E30" s="684"/>
      <c r="F30" s="684"/>
      <c r="G30" s="684"/>
      <c r="H30" s="684"/>
      <c r="I30" s="684"/>
      <c r="J30" s="684"/>
      <c r="K30" s="684"/>
      <c r="L30" s="684"/>
      <c r="M30" s="684"/>
      <c r="N30" s="684"/>
      <c r="O30" s="684"/>
      <c r="P30" s="684"/>
      <c r="Q30" s="684"/>
      <c r="R30" s="684"/>
      <c r="S30" s="684"/>
      <c r="T30" s="684"/>
      <c r="U30" s="684"/>
      <c r="V30" s="684"/>
      <c r="W30" s="684"/>
      <c r="X30" s="684"/>
      <c r="Y30" s="684"/>
      <c r="Z30" s="684"/>
      <c r="AA30" s="684"/>
      <c r="AB30" s="684"/>
    </row>
    <row r="31" spans="1:30" ht="35.1" customHeight="1">
      <c r="B31" s="579" t="s">
        <v>361</v>
      </c>
      <c r="C31" s="684" t="s">
        <v>393</v>
      </c>
      <c r="D31" s="684"/>
      <c r="E31" s="684"/>
      <c r="F31" s="684"/>
      <c r="G31" s="684"/>
      <c r="H31" s="684"/>
      <c r="I31" s="684"/>
      <c r="J31" s="684"/>
      <c r="K31" s="684"/>
      <c r="L31" s="684"/>
      <c r="M31" s="684"/>
      <c r="N31" s="684"/>
      <c r="O31" s="684"/>
      <c r="P31" s="684"/>
      <c r="Q31" s="684"/>
      <c r="R31" s="684"/>
      <c r="S31" s="684"/>
      <c r="T31" s="684"/>
      <c r="U31" s="684"/>
      <c r="V31" s="684"/>
      <c r="W31" s="684"/>
      <c r="X31" s="684"/>
      <c r="Y31" s="684"/>
      <c r="Z31" s="684"/>
      <c r="AA31" s="684"/>
      <c r="AB31" s="684"/>
    </row>
    <row r="32" spans="1:30" ht="35.1" customHeight="1">
      <c r="B32" s="579" t="s">
        <v>446</v>
      </c>
      <c r="C32" s="684" t="s">
        <v>451</v>
      </c>
      <c r="D32" s="684"/>
      <c r="E32" s="684"/>
      <c r="F32" s="684"/>
      <c r="G32" s="684"/>
      <c r="H32" s="684"/>
      <c r="I32" s="684"/>
      <c r="J32" s="684"/>
      <c r="K32" s="684"/>
      <c r="L32" s="684"/>
      <c r="M32" s="684"/>
      <c r="N32" s="684"/>
      <c r="O32" s="684"/>
      <c r="P32" s="684"/>
      <c r="Q32" s="684"/>
      <c r="R32" s="684"/>
      <c r="S32" s="684"/>
      <c r="T32" s="684"/>
      <c r="U32" s="684"/>
      <c r="V32" s="684"/>
      <c r="W32" s="684"/>
      <c r="X32" s="684"/>
      <c r="Y32" s="684"/>
      <c r="Z32" s="684"/>
      <c r="AA32" s="684"/>
      <c r="AB32" s="684"/>
    </row>
    <row r="33" spans="2:28" ht="27" customHeight="1">
      <c r="B33" s="721" t="s">
        <v>92</v>
      </c>
      <c r="C33" s="730" t="s">
        <v>281</v>
      </c>
      <c r="D33" s="730"/>
      <c r="E33" s="730"/>
      <c r="F33" s="730"/>
      <c r="G33" s="730"/>
      <c r="H33" s="730"/>
      <c r="I33" s="730"/>
      <c r="J33" s="730"/>
      <c r="K33" s="730"/>
      <c r="L33" s="731"/>
      <c r="M33" s="736" t="s">
        <v>96</v>
      </c>
      <c r="N33" s="737"/>
      <c r="O33" s="737"/>
      <c r="P33" s="737"/>
      <c r="Q33" s="738"/>
      <c r="R33" s="723" t="s">
        <v>169</v>
      </c>
      <c r="S33" s="724"/>
      <c r="T33" s="724"/>
      <c r="U33" s="724"/>
      <c r="V33" s="724"/>
      <c r="W33" s="725"/>
      <c r="X33" s="721" t="s">
        <v>97</v>
      </c>
      <c r="Y33" s="721" t="s">
        <v>98</v>
      </c>
      <c r="Z33" s="710" t="s">
        <v>447</v>
      </c>
      <c r="AA33" s="710" t="s">
        <v>448</v>
      </c>
      <c r="AB33" s="710" t="s">
        <v>449</v>
      </c>
    </row>
    <row r="34" spans="2:28" ht="41.25" customHeight="1" thickBot="1">
      <c r="B34" s="729"/>
      <c r="C34" s="732"/>
      <c r="D34" s="732"/>
      <c r="E34" s="732"/>
      <c r="F34" s="732"/>
      <c r="G34" s="732"/>
      <c r="H34" s="732"/>
      <c r="I34" s="732"/>
      <c r="J34" s="732"/>
      <c r="K34" s="732"/>
      <c r="L34" s="733"/>
      <c r="M34" s="739"/>
      <c r="N34" s="740"/>
      <c r="O34" s="740"/>
      <c r="P34" s="740"/>
      <c r="Q34" s="741"/>
      <c r="R34" s="734" t="s">
        <v>172</v>
      </c>
      <c r="S34" s="735"/>
      <c r="T34" s="735"/>
      <c r="U34" s="735"/>
      <c r="V34" s="735"/>
      <c r="W34" s="21" t="s">
        <v>173</v>
      </c>
      <c r="X34" s="722"/>
      <c r="Y34" s="722"/>
      <c r="Z34" s="711"/>
      <c r="AA34" s="711"/>
      <c r="AB34" s="711"/>
    </row>
    <row r="35" spans="2:28" ht="37.5" customHeight="1">
      <c r="B35" s="13">
        <v>1</v>
      </c>
      <c r="C35" s="590"/>
      <c r="D35" s="591"/>
      <c r="E35" s="591"/>
      <c r="F35" s="591"/>
      <c r="G35" s="591"/>
      <c r="H35" s="591"/>
      <c r="I35" s="591"/>
      <c r="J35" s="591"/>
      <c r="K35" s="591"/>
      <c r="L35" s="592"/>
      <c r="M35" s="705"/>
      <c r="N35" s="705"/>
      <c r="O35" s="705"/>
      <c r="P35" s="705"/>
      <c r="Q35" s="705"/>
      <c r="R35" s="705"/>
      <c r="S35" s="705"/>
      <c r="T35" s="705"/>
      <c r="U35" s="705"/>
      <c r="V35" s="705"/>
      <c r="W35" s="593"/>
      <c r="X35" s="594"/>
      <c r="Y35" s="627"/>
      <c r="Z35" s="595"/>
      <c r="AA35" s="596"/>
      <c r="AB35" s="580" t="str">
        <f>IF(Z35="","",Z35-AA35)</f>
        <v/>
      </c>
    </row>
    <row r="36" spans="2:28" ht="37.5" customHeight="1">
      <c r="B36" s="13">
        <f>B35+1</f>
        <v>2</v>
      </c>
      <c r="C36" s="597"/>
      <c r="D36" s="598"/>
      <c r="E36" s="598"/>
      <c r="F36" s="598"/>
      <c r="G36" s="598"/>
      <c r="H36" s="598"/>
      <c r="I36" s="598"/>
      <c r="J36" s="598"/>
      <c r="K36" s="598"/>
      <c r="L36" s="599"/>
      <c r="M36" s="685"/>
      <c r="N36" s="685"/>
      <c r="O36" s="685"/>
      <c r="P36" s="685"/>
      <c r="Q36" s="685"/>
      <c r="R36" s="685"/>
      <c r="S36" s="685"/>
      <c r="T36" s="685"/>
      <c r="U36" s="685"/>
      <c r="V36" s="685"/>
      <c r="W36" s="600"/>
      <c r="X36" s="601"/>
      <c r="Y36" s="601"/>
      <c r="Z36" s="602"/>
      <c r="AA36" s="603"/>
      <c r="AB36" s="581" t="str">
        <f t="shared" ref="AB36:AB99" si="0">IF(Z36="","",Z36-AA36)</f>
        <v/>
      </c>
    </row>
    <row r="37" spans="2:28" ht="37.5" customHeight="1">
      <c r="B37" s="13">
        <f t="shared" ref="B37:B73" si="1">B36+1</f>
        <v>3</v>
      </c>
      <c r="C37" s="597"/>
      <c r="D37" s="598"/>
      <c r="E37" s="598"/>
      <c r="F37" s="598"/>
      <c r="G37" s="598"/>
      <c r="H37" s="598"/>
      <c r="I37" s="598"/>
      <c r="J37" s="598"/>
      <c r="K37" s="598"/>
      <c r="L37" s="599"/>
      <c r="M37" s="685"/>
      <c r="N37" s="685"/>
      <c r="O37" s="685"/>
      <c r="P37" s="685"/>
      <c r="Q37" s="685"/>
      <c r="R37" s="685"/>
      <c r="S37" s="685"/>
      <c r="T37" s="685"/>
      <c r="U37" s="685"/>
      <c r="V37" s="685"/>
      <c r="W37" s="600"/>
      <c r="X37" s="601"/>
      <c r="Y37" s="601"/>
      <c r="Z37" s="602"/>
      <c r="AA37" s="603"/>
      <c r="AB37" s="581" t="str">
        <f t="shared" si="0"/>
        <v/>
      </c>
    </row>
    <row r="38" spans="2:28" ht="37.5" customHeight="1">
      <c r="B38" s="13">
        <f t="shared" si="1"/>
        <v>4</v>
      </c>
      <c r="C38" s="597"/>
      <c r="D38" s="598"/>
      <c r="E38" s="598"/>
      <c r="F38" s="598"/>
      <c r="G38" s="598"/>
      <c r="H38" s="598"/>
      <c r="I38" s="598"/>
      <c r="J38" s="598"/>
      <c r="K38" s="598"/>
      <c r="L38" s="599"/>
      <c r="M38" s="685"/>
      <c r="N38" s="685"/>
      <c r="O38" s="685"/>
      <c r="P38" s="685"/>
      <c r="Q38" s="685"/>
      <c r="R38" s="685"/>
      <c r="S38" s="685"/>
      <c r="T38" s="685"/>
      <c r="U38" s="685"/>
      <c r="V38" s="685"/>
      <c r="W38" s="600"/>
      <c r="X38" s="601"/>
      <c r="Y38" s="601"/>
      <c r="Z38" s="602"/>
      <c r="AA38" s="603"/>
      <c r="AB38" s="581" t="str">
        <f t="shared" si="0"/>
        <v/>
      </c>
    </row>
    <row r="39" spans="2:28" ht="37.5" customHeight="1">
      <c r="B39" s="13">
        <f t="shared" si="1"/>
        <v>5</v>
      </c>
      <c r="C39" s="597"/>
      <c r="D39" s="598"/>
      <c r="E39" s="598"/>
      <c r="F39" s="598"/>
      <c r="G39" s="598"/>
      <c r="H39" s="598"/>
      <c r="I39" s="598"/>
      <c r="J39" s="598"/>
      <c r="K39" s="598"/>
      <c r="L39" s="599"/>
      <c r="M39" s="685"/>
      <c r="N39" s="685"/>
      <c r="O39" s="685"/>
      <c r="P39" s="685"/>
      <c r="Q39" s="685"/>
      <c r="R39" s="685"/>
      <c r="S39" s="685"/>
      <c r="T39" s="685"/>
      <c r="U39" s="685"/>
      <c r="V39" s="685"/>
      <c r="W39" s="600"/>
      <c r="X39" s="601"/>
      <c r="Y39" s="601"/>
      <c r="Z39" s="602"/>
      <c r="AA39" s="603"/>
      <c r="AB39" s="581" t="str">
        <f t="shared" si="0"/>
        <v/>
      </c>
    </row>
    <row r="40" spans="2:28" ht="37.5" customHeight="1">
      <c r="B40" s="13">
        <f t="shared" si="1"/>
        <v>6</v>
      </c>
      <c r="C40" s="597"/>
      <c r="D40" s="598"/>
      <c r="E40" s="598"/>
      <c r="F40" s="598"/>
      <c r="G40" s="598"/>
      <c r="H40" s="598"/>
      <c r="I40" s="598"/>
      <c r="J40" s="598"/>
      <c r="K40" s="598"/>
      <c r="L40" s="599"/>
      <c r="M40" s="685"/>
      <c r="N40" s="685"/>
      <c r="O40" s="685"/>
      <c r="P40" s="685"/>
      <c r="Q40" s="685"/>
      <c r="R40" s="701"/>
      <c r="S40" s="702"/>
      <c r="T40" s="702"/>
      <c r="U40" s="702"/>
      <c r="V40" s="703"/>
      <c r="W40" s="600"/>
      <c r="X40" s="601"/>
      <c r="Y40" s="601"/>
      <c r="Z40" s="602"/>
      <c r="AA40" s="603"/>
      <c r="AB40" s="581" t="str">
        <f t="shared" si="0"/>
        <v/>
      </c>
    </row>
    <row r="41" spans="2:28" ht="37.5" customHeight="1">
      <c r="B41" s="13">
        <f t="shared" si="1"/>
        <v>7</v>
      </c>
      <c r="C41" s="597"/>
      <c r="D41" s="598"/>
      <c r="E41" s="598"/>
      <c r="F41" s="598"/>
      <c r="G41" s="598"/>
      <c r="H41" s="598"/>
      <c r="I41" s="598"/>
      <c r="J41" s="598"/>
      <c r="K41" s="598"/>
      <c r="L41" s="599"/>
      <c r="M41" s="685"/>
      <c r="N41" s="685"/>
      <c r="O41" s="685"/>
      <c r="P41" s="685"/>
      <c r="Q41" s="685"/>
      <c r="R41" s="701"/>
      <c r="S41" s="702"/>
      <c r="T41" s="702"/>
      <c r="U41" s="702"/>
      <c r="V41" s="703"/>
      <c r="W41" s="600"/>
      <c r="X41" s="601"/>
      <c r="Y41" s="601"/>
      <c r="Z41" s="602"/>
      <c r="AA41" s="603"/>
      <c r="AB41" s="581" t="str">
        <f t="shared" si="0"/>
        <v/>
      </c>
    </row>
    <row r="42" spans="2:28" ht="37.5" customHeight="1">
      <c r="B42" s="13">
        <f t="shared" si="1"/>
        <v>8</v>
      </c>
      <c r="C42" s="597"/>
      <c r="D42" s="598"/>
      <c r="E42" s="598"/>
      <c r="F42" s="598"/>
      <c r="G42" s="598"/>
      <c r="H42" s="598"/>
      <c r="I42" s="598"/>
      <c r="J42" s="598"/>
      <c r="K42" s="598"/>
      <c r="L42" s="599"/>
      <c r="M42" s="685"/>
      <c r="N42" s="685"/>
      <c r="O42" s="685"/>
      <c r="P42" s="685"/>
      <c r="Q42" s="685"/>
      <c r="R42" s="701"/>
      <c r="S42" s="702"/>
      <c r="T42" s="702"/>
      <c r="U42" s="702"/>
      <c r="V42" s="703"/>
      <c r="W42" s="600"/>
      <c r="X42" s="601"/>
      <c r="Y42" s="601"/>
      <c r="Z42" s="602"/>
      <c r="AA42" s="603"/>
      <c r="AB42" s="581" t="str">
        <f t="shared" si="0"/>
        <v/>
      </c>
    </row>
    <row r="43" spans="2:28" ht="37.5" customHeight="1">
      <c r="B43" s="13">
        <f t="shared" si="1"/>
        <v>9</v>
      </c>
      <c r="C43" s="597"/>
      <c r="D43" s="598"/>
      <c r="E43" s="598"/>
      <c r="F43" s="598"/>
      <c r="G43" s="598"/>
      <c r="H43" s="598"/>
      <c r="I43" s="598"/>
      <c r="J43" s="598"/>
      <c r="K43" s="598"/>
      <c r="L43" s="599"/>
      <c r="M43" s="685"/>
      <c r="N43" s="685"/>
      <c r="O43" s="685"/>
      <c r="P43" s="685"/>
      <c r="Q43" s="685"/>
      <c r="R43" s="701"/>
      <c r="S43" s="702"/>
      <c r="T43" s="702"/>
      <c r="U43" s="702"/>
      <c r="V43" s="703"/>
      <c r="W43" s="600"/>
      <c r="X43" s="601"/>
      <c r="Y43" s="601"/>
      <c r="Z43" s="602"/>
      <c r="AA43" s="603"/>
      <c r="AB43" s="581" t="str">
        <f t="shared" si="0"/>
        <v/>
      </c>
    </row>
    <row r="44" spans="2:28" ht="37.5" customHeight="1">
      <c r="B44" s="13">
        <f t="shared" si="1"/>
        <v>10</v>
      </c>
      <c r="C44" s="597"/>
      <c r="D44" s="598"/>
      <c r="E44" s="598"/>
      <c r="F44" s="598"/>
      <c r="G44" s="598"/>
      <c r="H44" s="598"/>
      <c r="I44" s="598"/>
      <c r="J44" s="598"/>
      <c r="K44" s="598"/>
      <c r="L44" s="599"/>
      <c r="M44" s="685"/>
      <c r="N44" s="685"/>
      <c r="O44" s="685"/>
      <c r="P44" s="685"/>
      <c r="Q44" s="685"/>
      <c r="R44" s="701"/>
      <c r="S44" s="702"/>
      <c r="T44" s="702"/>
      <c r="U44" s="702"/>
      <c r="V44" s="703"/>
      <c r="W44" s="600"/>
      <c r="X44" s="601"/>
      <c r="Y44" s="601"/>
      <c r="Z44" s="602"/>
      <c r="AA44" s="603"/>
      <c r="AB44" s="581" t="str">
        <f t="shared" si="0"/>
        <v/>
      </c>
    </row>
    <row r="45" spans="2:28" ht="37.5" customHeight="1">
      <c r="B45" s="13">
        <f t="shared" si="1"/>
        <v>11</v>
      </c>
      <c r="C45" s="597"/>
      <c r="D45" s="598"/>
      <c r="E45" s="598"/>
      <c r="F45" s="598"/>
      <c r="G45" s="598"/>
      <c r="H45" s="598"/>
      <c r="I45" s="598"/>
      <c r="J45" s="598"/>
      <c r="K45" s="598"/>
      <c r="L45" s="599"/>
      <c r="M45" s="685"/>
      <c r="N45" s="685"/>
      <c r="O45" s="685"/>
      <c r="P45" s="685"/>
      <c r="Q45" s="685"/>
      <c r="R45" s="701"/>
      <c r="S45" s="702"/>
      <c r="T45" s="702"/>
      <c r="U45" s="702"/>
      <c r="V45" s="703"/>
      <c r="W45" s="600"/>
      <c r="X45" s="601"/>
      <c r="Y45" s="601"/>
      <c r="Z45" s="602"/>
      <c r="AA45" s="603"/>
      <c r="AB45" s="581" t="str">
        <f t="shared" si="0"/>
        <v/>
      </c>
    </row>
    <row r="46" spans="2:28" ht="37.5" customHeight="1">
      <c r="B46" s="13">
        <f t="shared" si="1"/>
        <v>12</v>
      </c>
      <c r="C46" s="597"/>
      <c r="D46" s="598"/>
      <c r="E46" s="598"/>
      <c r="F46" s="598"/>
      <c r="G46" s="598"/>
      <c r="H46" s="598"/>
      <c r="I46" s="598"/>
      <c r="J46" s="598"/>
      <c r="K46" s="598"/>
      <c r="L46" s="599"/>
      <c r="M46" s="685"/>
      <c r="N46" s="685"/>
      <c r="O46" s="685"/>
      <c r="P46" s="685"/>
      <c r="Q46" s="685"/>
      <c r="R46" s="701"/>
      <c r="S46" s="702"/>
      <c r="T46" s="702"/>
      <c r="U46" s="702"/>
      <c r="V46" s="703"/>
      <c r="W46" s="600"/>
      <c r="X46" s="601"/>
      <c r="Y46" s="601"/>
      <c r="Z46" s="602"/>
      <c r="AA46" s="603"/>
      <c r="AB46" s="581" t="str">
        <f t="shared" si="0"/>
        <v/>
      </c>
    </row>
    <row r="47" spans="2:28" ht="37.5" customHeight="1">
      <c r="B47" s="13">
        <f t="shared" si="1"/>
        <v>13</v>
      </c>
      <c r="C47" s="597"/>
      <c r="D47" s="598"/>
      <c r="E47" s="598"/>
      <c r="F47" s="598"/>
      <c r="G47" s="598"/>
      <c r="H47" s="598"/>
      <c r="I47" s="598"/>
      <c r="J47" s="598"/>
      <c r="K47" s="598"/>
      <c r="L47" s="599"/>
      <c r="M47" s="685"/>
      <c r="N47" s="685"/>
      <c r="O47" s="685"/>
      <c r="P47" s="685"/>
      <c r="Q47" s="685"/>
      <c r="R47" s="701"/>
      <c r="S47" s="702"/>
      <c r="T47" s="702"/>
      <c r="U47" s="702"/>
      <c r="V47" s="703"/>
      <c r="W47" s="600"/>
      <c r="X47" s="601"/>
      <c r="Y47" s="601"/>
      <c r="Z47" s="602"/>
      <c r="AA47" s="603"/>
      <c r="AB47" s="581" t="str">
        <f t="shared" si="0"/>
        <v/>
      </c>
    </row>
    <row r="48" spans="2:28" ht="37.5" customHeight="1">
      <c r="B48" s="13">
        <f t="shared" si="1"/>
        <v>14</v>
      </c>
      <c r="C48" s="597"/>
      <c r="D48" s="598"/>
      <c r="E48" s="598"/>
      <c r="F48" s="598"/>
      <c r="G48" s="598"/>
      <c r="H48" s="598"/>
      <c r="I48" s="598"/>
      <c r="J48" s="598"/>
      <c r="K48" s="598"/>
      <c r="L48" s="599"/>
      <c r="M48" s="685"/>
      <c r="N48" s="685"/>
      <c r="O48" s="685"/>
      <c r="P48" s="685"/>
      <c r="Q48" s="685"/>
      <c r="R48" s="701"/>
      <c r="S48" s="702"/>
      <c r="T48" s="702"/>
      <c r="U48" s="702"/>
      <c r="V48" s="703"/>
      <c r="W48" s="600"/>
      <c r="X48" s="601"/>
      <c r="Y48" s="601"/>
      <c r="Z48" s="602"/>
      <c r="AA48" s="603"/>
      <c r="AB48" s="581" t="str">
        <f t="shared" si="0"/>
        <v/>
      </c>
    </row>
    <row r="49" spans="2:28" ht="37.5" customHeight="1">
      <c r="B49" s="13">
        <f t="shared" si="1"/>
        <v>15</v>
      </c>
      <c r="C49" s="597"/>
      <c r="D49" s="598"/>
      <c r="E49" s="598"/>
      <c r="F49" s="598"/>
      <c r="G49" s="598"/>
      <c r="H49" s="598"/>
      <c r="I49" s="598"/>
      <c r="J49" s="598"/>
      <c r="K49" s="598"/>
      <c r="L49" s="599"/>
      <c r="M49" s="685"/>
      <c r="N49" s="685"/>
      <c r="O49" s="685"/>
      <c r="P49" s="685"/>
      <c r="Q49" s="685"/>
      <c r="R49" s="701"/>
      <c r="S49" s="702"/>
      <c r="T49" s="702"/>
      <c r="U49" s="702"/>
      <c r="V49" s="703"/>
      <c r="W49" s="600"/>
      <c r="X49" s="601"/>
      <c r="Y49" s="601"/>
      <c r="Z49" s="602"/>
      <c r="AA49" s="603"/>
      <c r="AB49" s="581" t="str">
        <f t="shared" si="0"/>
        <v/>
      </c>
    </row>
    <row r="50" spans="2:28" ht="37.5" customHeight="1">
      <c r="B50" s="13">
        <f t="shared" si="1"/>
        <v>16</v>
      </c>
      <c r="C50" s="597"/>
      <c r="D50" s="598"/>
      <c r="E50" s="598"/>
      <c r="F50" s="598"/>
      <c r="G50" s="598"/>
      <c r="H50" s="598"/>
      <c r="I50" s="598"/>
      <c r="J50" s="598"/>
      <c r="K50" s="598"/>
      <c r="L50" s="599"/>
      <c r="M50" s="685"/>
      <c r="N50" s="685"/>
      <c r="O50" s="685"/>
      <c r="P50" s="685"/>
      <c r="Q50" s="685"/>
      <c r="R50" s="701"/>
      <c r="S50" s="702"/>
      <c r="T50" s="702"/>
      <c r="U50" s="702"/>
      <c r="V50" s="703"/>
      <c r="W50" s="600"/>
      <c r="X50" s="601"/>
      <c r="Y50" s="601"/>
      <c r="Z50" s="602"/>
      <c r="AA50" s="603"/>
      <c r="AB50" s="581" t="str">
        <f t="shared" si="0"/>
        <v/>
      </c>
    </row>
    <row r="51" spans="2:28" ht="37.5" customHeight="1">
      <c r="B51" s="13">
        <f t="shared" si="1"/>
        <v>17</v>
      </c>
      <c r="C51" s="597"/>
      <c r="D51" s="598"/>
      <c r="E51" s="598"/>
      <c r="F51" s="598"/>
      <c r="G51" s="598"/>
      <c r="H51" s="598"/>
      <c r="I51" s="598"/>
      <c r="J51" s="598"/>
      <c r="K51" s="598"/>
      <c r="L51" s="599"/>
      <c r="M51" s="685"/>
      <c r="N51" s="685"/>
      <c r="O51" s="685"/>
      <c r="P51" s="685"/>
      <c r="Q51" s="685"/>
      <c r="R51" s="701"/>
      <c r="S51" s="702"/>
      <c r="T51" s="702"/>
      <c r="U51" s="702"/>
      <c r="V51" s="703"/>
      <c r="W51" s="600"/>
      <c r="X51" s="601"/>
      <c r="Y51" s="601"/>
      <c r="Z51" s="602"/>
      <c r="AA51" s="603"/>
      <c r="AB51" s="581" t="str">
        <f t="shared" si="0"/>
        <v/>
      </c>
    </row>
    <row r="52" spans="2:28" ht="37.5" customHeight="1">
      <c r="B52" s="13">
        <f t="shared" si="1"/>
        <v>18</v>
      </c>
      <c r="C52" s="597"/>
      <c r="D52" s="598"/>
      <c r="E52" s="598"/>
      <c r="F52" s="598"/>
      <c r="G52" s="598"/>
      <c r="H52" s="598"/>
      <c r="I52" s="598"/>
      <c r="J52" s="598"/>
      <c r="K52" s="598"/>
      <c r="L52" s="599"/>
      <c r="M52" s="685"/>
      <c r="N52" s="685"/>
      <c r="O52" s="685"/>
      <c r="P52" s="685"/>
      <c r="Q52" s="685"/>
      <c r="R52" s="701"/>
      <c r="S52" s="702"/>
      <c r="T52" s="702"/>
      <c r="U52" s="702"/>
      <c r="V52" s="703"/>
      <c r="W52" s="600"/>
      <c r="X52" s="601"/>
      <c r="Y52" s="601"/>
      <c r="Z52" s="602"/>
      <c r="AA52" s="603"/>
      <c r="AB52" s="581" t="str">
        <f t="shared" si="0"/>
        <v/>
      </c>
    </row>
    <row r="53" spans="2:28" ht="37.5" customHeight="1">
      <c r="B53" s="13">
        <f t="shared" si="1"/>
        <v>19</v>
      </c>
      <c r="C53" s="597"/>
      <c r="D53" s="598"/>
      <c r="E53" s="598"/>
      <c r="F53" s="598"/>
      <c r="G53" s="598"/>
      <c r="H53" s="598"/>
      <c r="I53" s="598"/>
      <c r="J53" s="598"/>
      <c r="K53" s="598"/>
      <c r="L53" s="599"/>
      <c r="M53" s="685"/>
      <c r="N53" s="685"/>
      <c r="O53" s="685"/>
      <c r="P53" s="685"/>
      <c r="Q53" s="685"/>
      <c r="R53" s="701"/>
      <c r="S53" s="702"/>
      <c r="T53" s="702"/>
      <c r="U53" s="702"/>
      <c r="V53" s="703"/>
      <c r="W53" s="600"/>
      <c r="X53" s="601"/>
      <c r="Y53" s="601"/>
      <c r="Z53" s="602"/>
      <c r="AA53" s="603"/>
      <c r="AB53" s="581" t="str">
        <f t="shared" si="0"/>
        <v/>
      </c>
    </row>
    <row r="54" spans="2:28" ht="37.5" customHeight="1">
      <c r="B54" s="13">
        <f t="shared" si="1"/>
        <v>20</v>
      </c>
      <c r="C54" s="597"/>
      <c r="D54" s="598"/>
      <c r="E54" s="598"/>
      <c r="F54" s="598"/>
      <c r="G54" s="598"/>
      <c r="H54" s="598"/>
      <c r="I54" s="598"/>
      <c r="J54" s="598"/>
      <c r="K54" s="598"/>
      <c r="L54" s="599"/>
      <c r="M54" s="685"/>
      <c r="N54" s="685"/>
      <c r="O54" s="685"/>
      <c r="P54" s="685"/>
      <c r="Q54" s="685"/>
      <c r="R54" s="701"/>
      <c r="S54" s="702"/>
      <c r="T54" s="702"/>
      <c r="U54" s="702"/>
      <c r="V54" s="703"/>
      <c r="W54" s="600"/>
      <c r="X54" s="601"/>
      <c r="Y54" s="601"/>
      <c r="Z54" s="602"/>
      <c r="AA54" s="603"/>
      <c r="AB54" s="581" t="str">
        <f t="shared" si="0"/>
        <v/>
      </c>
    </row>
    <row r="55" spans="2:28" ht="37.5" customHeight="1">
      <c r="B55" s="13">
        <f t="shared" si="1"/>
        <v>21</v>
      </c>
      <c r="C55" s="597"/>
      <c r="D55" s="598"/>
      <c r="E55" s="598"/>
      <c r="F55" s="598"/>
      <c r="G55" s="598"/>
      <c r="H55" s="598"/>
      <c r="I55" s="598"/>
      <c r="J55" s="598"/>
      <c r="K55" s="598"/>
      <c r="L55" s="599"/>
      <c r="M55" s="685"/>
      <c r="N55" s="685"/>
      <c r="O55" s="685"/>
      <c r="P55" s="685"/>
      <c r="Q55" s="685"/>
      <c r="R55" s="701"/>
      <c r="S55" s="702"/>
      <c r="T55" s="702"/>
      <c r="U55" s="702"/>
      <c r="V55" s="703"/>
      <c r="W55" s="600"/>
      <c r="X55" s="601"/>
      <c r="Y55" s="601"/>
      <c r="Z55" s="602"/>
      <c r="AA55" s="603"/>
      <c r="AB55" s="581" t="str">
        <f t="shared" si="0"/>
        <v/>
      </c>
    </row>
    <row r="56" spans="2:28" ht="37.5" customHeight="1">
      <c r="B56" s="13">
        <f t="shared" si="1"/>
        <v>22</v>
      </c>
      <c r="C56" s="597"/>
      <c r="D56" s="598"/>
      <c r="E56" s="598"/>
      <c r="F56" s="598"/>
      <c r="G56" s="598"/>
      <c r="H56" s="598"/>
      <c r="I56" s="598"/>
      <c r="J56" s="598"/>
      <c r="K56" s="598"/>
      <c r="L56" s="599"/>
      <c r="M56" s="685"/>
      <c r="N56" s="685"/>
      <c r="O56" s="685"/>
      <c r="P56" s="685"/>
      <c r="Q56" s="685"/>
      <c r="R56" s="701"/>
      <c r="S56" s="702"/>
      <c r="T56" s="702"/>
      <c r="U56" s="702"/>
      <c r="V56" s="703"/>
      <c r="W56" s="600"/>
      <c r="X56" s="601"/>
      <c r="Y56" s="601"/>
      <c r="Z56" s="602"/>
      <c r="AA56" s="603"/>
      <c r="AB56" s="581" t="str">
        <f t="shared" si="0"/>
        <v/>
      </c>
    </row>
    <row r="57" spans="2:28" ht="37.5" customHeight="1">
      <c r="B57" s="13">
        <f t="shared" si="1"/>
        <v>23</v>
      </c>
      <c r="C57" s="597"/>
      <c r="D57" s="598"/>
      <c r="E57" s="598"/>
      <c r="F57" s="598"/>
      <c r="G57" s="598"/>
      <c r="H57" s="598"/>
      <c r="I57" s="598"/>
      <c r="J57" s="598"/>
      <c r="K57" s="598"/>
      <c r="L57" s="599"/>
      <c r="M57" s="685"/>
      <c r="N57" s="685"/>
      <c r="O57" s="685"/>
      <c r="P57" s="685"/>
      <c r="Q57" s="685"/>
      <c r="R57" s="701"/>
      <c r="S57" s="702"/>
      <c r="T57" s="702"/>
      <c r="U57" s="702"/>
      <c r="V57" s="703"/>
      <c r="W57" s="600"/>
      <c r="X57" s="601"/>
      <c r="Y57" s="601"/>
      <c r="Z57" s="602"/>
      <c r="AA57" s="603"/>
      <c r="AB57" s="581" t="str">
        <f t="shared" si="0"/>
        <v/>
      </c>
    </row>
    <row r="58" spans="2:28" ht="37.5" customHeight="1">
      <c r="B58" s="13">
        <f t="shared" si="1"/>
        <v>24</v>
      </c>
      <c r="C58" s="597"/>
      <c r="D58" s="598"/>
      <c r="E58" s="598"/>
      <c r="F58" s="598"/>
      <c r="G58" s="598"/>
      <c r="H58" s="598"/>
      <c r="I58" s="598"/>
      <c r="J58" s="598"/>
      <c r="K58" s="598"/>
      <c r="L58" s="599"/>
      <c r="M58" s="685"/>
      <c r="N58" s="685"/>
      <c r="O58" s="685"/>
      <c r="P58" s="685"/>
      <c r="Q58" s="685"/>
      <c r="R58" s="701"/>
      <c r="S58" s="702"/>
      <c r="T58" s="702"/>
      <c r="U58" s="702"/>
      <c r="V58" s="703"/>
      <c r="W58" s="600"/>
      <c r="X58" s="601"/>
      <c r="Y58" s="601"/>
      <c r="Z58" s="602"/>
      <c r="AA58" s="603"/>
      <c r="AB58" s="581" t="str">
        <f t="shared" si="0"/>
        <v/>
      </c>
    </row>
    <row r="59" spans="2:28" ht="37.5" customHeight="1">
      <c r="B59" s="13">
        <f t="shared" si="1"/>
        <v>25</v>
      </c>
      <c r="C59" s="597"/>
      <c r="D59" s="598"/>
      <c r="E59" s="598"/>
      <c r="F59" s="598"/>
      <c r="G59" s="598"/>
      <c r="H59" s="598"/>
      <c r="I59" s="598"/>
      <c r="J59" s="598"/>
      <c r="K59" s="598"/>
      <c r="L59" s="599"/>
      <c r="M59" s="685"/>
      <c r="N59" s="685"/>
      <c r="O59" s="685"/>
      <c r="P59" s="685"/>
      <c r="Q59" s="685"/>
      <c r="R59" s="701"/>
      <c r="S59" s="702"/>
      <c r="T59" s="702"/>
      <c r="U59" s="702"/>
      <c r="V59" s="703"/>
      <c r="W59" s="600"/>
      <c r="X59" s="601"/>
      <c r="Y59" s="601"/>
      <c r="Z59" s="602"/>
      <c r="AA59" s="603"/>
      <c r="AB59" s="581" t="str">
        <f t="shared" si="0"/>
        <v/>
      </c>
    </row>
    <row r="60" spans="2:28" ht="37.5" customHeight="1">
      <c r="B60" s="13">
        <f t="shared" si="1"/>
        <v>26</v>
      </c>
      <c r="C60" s="597"/>
      <c r="D60" s="598"/>
      <c r="E60" s="598"/>
      <c r="F60" s="598"/>
      <c r="G60" s="598"/>
      <c r="H60" s="598"/>
      <c r="I60" s="598"/>
      <c r="J60" s="598"/>
      <c r="K60" s="598"/>
      <c r="L60" s="599"/>
      <c r="M60" s="685"/>
      <c r="N60" s="685"/>
      <c r="O60" s="685"/>
      <c r="P60" s="685"/>
      <c r="Q60" s="685"/>
      <c r="R60" s="701"/>
      <c r="S60" s="702"/>
      <c r="T60" s="702"/>
      <c r="U60" s="702"/>
      <c r="V60" s="703"/>
      <c r="W60" s="600"/>
      <c r="X60" s="601"/>
      <c r="Y60" s="601"/>
      <c r="Z60" s="602"/>
      <c r="AA60" s="603"/>
      <c r="AB60" s="581" t="str">
        <f t="shared" si="0"/>
        <v/>
      </c>
    </row>
    <row r="61" spans="2:28" ht="37.5" customHeight="1">
      <c r="B61" s="13">
        <f t="shared" si="1"/>
        <v>27</v>
      </c>
      <c r="C61" s="597"/>
      <c r="D61" s="598"/>
      <c r="E61" s="598"/>
      <c r="F61" s="598"/>
      <c r="G61" s="598"/>
      <c r="H61" s="598"/>
      <c r="I61" s="598"/>
      <c r="J61" s="598"/>
      <c r="K61" s="598"/>
      <c r="L61" s="599"/>
      <c r="M61" s="685"/>
      <c r="N61" s="685"/>
      <c r="O61" s="685"/>
      <c r="P61" s="685"/>
      <c r="Q61" s="685"/>
      <c r="R61" s="701"/>
      <c r="S61" s="702"/>
      <c r="T61" s="702"/>
      <c r="U61" s="702"/>
      <c r="V61" s="703"/>
      <c r="W61" s="600"/>
      <c r="X61" s="601"/>
      <c r="Y61" s="601"/>
      <c r="Z61" s="602"/>
      <c r="AA61" s="603"/>
      <c r="AB61" s="581" t="str">
        <f t="shared" si="0"/>
        <v/>
      </c>
    </row>
    <row r="62" spans="2:28" ht="37.5" customHeight="1">
      <c r="B62" s="13">
        <f t="shared" si="1"/>
        <v>28</v>
      </c>
      <c r="C62" s="597"/>
      <c r="D62" s="598"/>
      <c r="E62" s="598"/>
      <c r="F62" s="598"/>
      <c r="G62" s="598"/>
      <c r="H62" s="598"/>
      <c r="I62" s="598"/>
      <c r="J62" s="598"/>
      <c r="K62" s="598"/>
      <c r="L62" s="599"/>
      <c r="M62" s="685"/>
      <c r="N62" s="685"/>
      <c r="O62" s="685"/>
      <c r="P62" s="685"/>
      <c r="Q62" s="685"/>
      <c r="R62" s="701"/>
      <c r="S62" s="702"/>
      <c r="T62" s="702"/>
      <c r="U62" s="702"/>
      <c r="V62" s="703"/>
      <c r="W62" s="600"/>
      <c r="X62" s="601"/>
      <c r="Y62" s="601"/>
      <c r="Z62" s="602"/>
      <c r="AA62" s="603"/>
      <c r="AB62" s="581" t="str">
        <f t="shared" si="0"/>
        <v/>
      </c>
    </row>
    <row r="63" spans="2:28" ht="37.5" customHeight="1">
      <c r="B63" s="13">
        <f t="shared" si="1"/>
        <v>29</v>
      </c>
      <c r="C63" s="597"/>
      <c r="D63" s="598"/>
      <c r="E63" s="598"/>
      <c r="F63" s="598"/>
      <c r="G63" s="598"/>
      <c r="H63" s="598"/>
      <c r="I63" s="598"/>
      <c r="J63" s="598"/>
      <c r="K63" s="598"/>
      <c r="L63" s="599"/>
      <c r="M63" s="685"/>
      <c r="N63" s="685"/>
      <c r="O63" s="685"/>
      <c r="P63" s="685"/>
      <c r="Q63" s="685"/>
      <c r="R63" s="701"/>
      <c r="S63" s="702"/>
      <c r="T63" s="702"/>
      <c r="U63" s="702"/>
      <c r="V63" s="703"/>
      <c r="W63" s="600"/>
      <c r="X63" s="601"/>
      <c r="Y63" s="601"/>
      <c r="Z63" s="602"/>
      <c r="AA63" s="603"/>
      <c r="AB63" s="581" t="str">
        <f t="shared" si="0"/>
        <v/>
      </c>
    </row>
    <row r="64" spans="2:28" ht="37.5" customHeight="1">
      <c r="B64" s="13">
        <f t="shared" si="1"/>
        <v>30</v>
      </c>
      <c r="C64" s="597"/>
      <c r="D64" s="598"/>
      <c r="E64" s="598"/>
      <c r="F64" s="598"/>
      <c r="G64" s="598"/>
      <c r="H64" s="598"/>
      <c r="I64" s="598"/>
      <c r="J64" s="598"/>
      <c r="K64" s="598"/>
      <c r="L64" s="599"/>
      <c r="M64" s="685"/>
      <c r="N64" s="685"/>
      <c r="O64" s="685"/>
      <c r="P64" s="685"/>
      <c r="Q64" s="685"/>
      <c r="R64" s="701"/>
      <c r="S64" s="702"/>
      <c r="T64" s="702"/>
      <c r="U64" s="702"/>
      <c r="V64" s="703"/>
      <c r="W64" s="600"/>
      <c r="X64" s="601"/>
      <c r="Y64" s="601"/>
      <c r="Z64" s="602"/>
      <c r="AA64" s="603"/>
      <c r="AB64" s="581" t="str">
        <f t="shared" si="0"/>
        <v/>
      </c>
    </row>
    <row r="65" spans="2:28" ht="37.5" customHeight="1">
      <c r="B65" s="13">
        <f t="shared" si="1"/>
        <v>31</v>
      </c>
      <c r="C65" s="597"/>
      <c r="D65" s="598"/>
      <c r="E65" s="598"/>
      <c r="F65" s="598"/>
      <c r="G65" s="598"/>
      <c r="H65" s="598"/>
      <c r="I65" s="598"/>
      <c r="J65" s="598"/>
      <c r="K65" s="598"/>
      <c r="L65" s="599"/>
      <c r="M65" s="685"/>
      <c r="N65" s="685"/>
      <c r="O65" s="685"/>
      <c r="P65" s="685"/>
      <c r="Q65" s="685"/>
      <c r="R65" s="701"/>
      <c r="S65" s="702"/>
      <c r="T65" s="702"/>
      <c r="U65" s="702"/>
      <c r="V65" s="703"/>
      <c r="W65" s="600"/>
      <c r="X65" s="601"/>
      <c r="Y65" s="601"/>
      <c r="Z65" s="602"/>
      <c r="AA65" s="603"/>
      <c r="AB65" s="581" t="str">
        <f t="shared" si="0"/>
        <v/>
      </c>
    </row>
    <row r="66" spans="2:28" ht="37.5" customHeight="1">
      <c r="B66" s="13">
        <f t="shared" si="1"/>
        <v>32</v>
      </c>
      <c r="C66" s="597"/>
      <c r="D66" s="598"/>
      <c r="E66" s="598"/>
      <c r="F66" s="598"/>
      <c r="G66" s="598"/>
      <c r="H66" s="598"/>
      <c r="I66" s="598"/>
      <c r="J66" s="598"/>
      <c r="K66" s="598"/>
      <c r="L66" s="599"/>
      <c r="M66" s="685"/>
      <c r="N66" s="685"/>
      <c r="O66" s="685"/>
      <c r="P66" s="685"/>
      <c r="Q66" s="685"/>
      <c r="R66" s="701"/>
      <c r="S66" s="702"/>
      <c r="T66" s="702"/>
      <c r="U66" s="702"/>
      <c r="V66" s="703"/>
      <c r="W66" s="600"/>
      <c r="X66" s="601"/>
      <c r="Y66" s="601"/>
      <c r="Z66" s="602"/>
      <c r="AA66" s="603"/>
      <c r="AB66" s="581" t="str">
        <f t="shared" si="0"/>
        <v/>
      </c>
    </row>
    <row r="67" spans="2:28" ht="37.5" customHeight="1">
      <c r="B67" s="13">
        <f t="shared" si="1"/>
        <v>33</v>
      </c>
      <c r="C67" s="597"/>
      <c r="D67" s="598"/>
      <c r="E67" s="598"/>
      <c r="F67" s="598"/>
      <c r="G67" s="598"/>
      <c r="H67" s="598"/>
      <c r="I67" s="598"/>
      <c r="J67" s="598"/>
      <c r="K67" s="598"/>
      <c r="L67" s="599"/>
      <c r="M67" s="685"/>
      <c r="N67" s="685"/>
      <c r="O67" s="685"/>
      <c r="P67" s="685"/>
      <c r="Q67" s="685"/>
      <c r="R67" s="701"/>
      <c r="S67" s="702"/>
      <c r="T67" s="702"/>
      <c r="U67" s="702"/>
      <c r="V67" s="703"/>
      <c r="W67" s="600"/>
      <c r="X67" s="601"/>
      <c r="Y67" s="601"/>
      <c r="Z67" s="602"/>
      <c r="AA67" s="603"/>
      <c r="AB67" s="581" t="str">
        <f t="shared" si="0"/>
        <v/>
      </c>
    </row>
    <row r="68" spans="2:28" ht="37.5" customHeight="1">
      <c r="B68" s="13">
        <f t="shared" si="1"/>
        <v>34</v>
      </c>
      <c r="C68" s="597"/>
      <c r="D68" s="598"/>
      <c r="E68" s="598"/>
      <c r="F68" s="598"/>
      <c r="G68" s="598"/>
      <c r="H68" s="598"/>
      <c r="I68" s="598"/>
      <c r="J68" s="598"/>
      <c r="K68" s="598"/>
      <c r="L68" s="599"/>
      <c r="M68" s="685"/>
      <c r="N68" s="685"/>
      <c r="O68" s="685"/>
      <c r="P68" s="685"/>
      <c r="Q68" s="685"/>
      <c r="R68" s="701"/>
      <c r="S68" s="702"/>
      <c r="T68" s="702"/>
      <c r="U68" s="702"/>
      <c r="V68" s="703"/>
      <c r="W68" s="600"/>
      <c r="X68" s="601"/>
      <c r="Y68" s="601"/>
      <c r="Z68" s="602"/>
      <c r="AA68" s="603"/>
      <c r="AB68" s="581" t="str">
        <f t="shared" si="0"/>
        <v/>
      </c>
    </row>
    <row r="69" spans="2:28" ht="37.5" customHeight="1">
      <c r="B69" s="13">
        <f t="shared" si="1"/>
        <v>35</v>
      </c>
      <c r="C69" s="597"/>
      <c r="D69" s="598"/>
      <c r="E69" s="598"/>
      <c r="F69" s="598"/>
      <c r="G69" s="598"/>
      <c r="H69" s="598"/>
      <c r="I69" s="598"/>
      <c r="J69" s="598"/>
      <c r="K69" s="598"/>
      <c r="L69" s="599"/>
      <c r="M69" s="685"/>
      <c r="N69" s="685"/>
      <c r="O69" s="685"/>
      <c r="P69" s="685"/>
      <c r="Q69" s="685"/>
      <c r="R69" s="701"/>
      <c r="S69" s="702"/>
      <c r="T69" s="702"/>
      <c r="U69" s="702"/>
      <c r="V69" s="703"/>
      <c r="W69" s="600"/>
      <c r="X69" s="601"/>
      <c r="Y69" s="601"/>
      <c r="Z69" s="602"/>
      <c r="AA69" s="603"/>
      <c r="AB69" s="581" t="str">
        <f t="shared" si="0"/>
        <v/>
      </c>
    </row>
    <row r="70" spans="2:28" ht="37.5" customHeight="1">
      <c r="B70" s="13">
        <f t="shared" si="1"/>
        <v>36</v>
      </c>
      <c r="C70" s="597"/>
      <c r="D70" s="598"/>
      <c r="E70" s="598"/>
      <c r="F70" s="598"/>
      <c r="G70" s="598"/>
      <c r="H70" s="598"/>
      <c r="I70" s="598"/>
      <c r="J70" s="598"/>
      <c r="K70" s="598"/>
      <c r="L70" s="599"/>
      <c r="M70" s="685"/>
      <c r="N70" s="685"/>
      <c r="O70" s="685"/>
      <c r="P70" s="685"/>
      <c r="Q70" s="685"/>
      <c r="R70" s="701"/>
      <c r="S70" s="702"/>
      <c r="T70" s="702"/>
      <c r="U70" s="702"/>
      <c r="V70" s="703"/>
      <c r="W70" s="600"/>
      <c r="X70" s="601"/>
      <c r="Y70" s="601"/>
      <c r="Z70" s="602"/>
      <c r="AA70" s="603"/>
      <c r="AB70" s="581" t="str">
        <f t="shared" si="0"/>
        <v/>
      </c>
    </row>
    <row r="71" spans="2:28" ht="37.5" customHeight="1">
      <c r="B71" s="13">
        <f t="shared" si="1"/>
        <v>37</v>
      </c>
      <c r="C71" s="597"/>
      <c r="D71" s="598"/>
      <c r="E71" s="598"/>
      <c r="F71" s="598"/>
      <c r="G71" s="598"/>
      <c r="H71" s="598"/>
      <c r="I71" s="598"/>
      <c r="J71" s="598"/>
      <c r="K71" s="598"/>
      <c r="L71" s="599"/>
      <c r="M71" s="685"/>
      <c r="N71" s="685"/>
      <c r="O71" s="685"/>
      <c r="P71" s="685"/>
      <c r="Q71" s="685"/>
      <c r="R71" s="701"/>
      <c r="S71" s="702"/>
      <c r="T71" s="702"/>
      <c r="U71" s="702"/>
      <c r="V71" s="703"/>
      <c r="W71" s="600"/>
      <c r="X71" s="601"/>
      <c r="Y71" s="601"/>
      <c r="Z71" s="602"/>
      <c r="AA71" s="603"/>
      <c r="AB71" s="581" t="str">
        <f t="shared" si="0"/>
        <v/>
      </c>
    </row>
    <row r="72" spans="2:28" ht="37.5" customHeight="1">
      <c r="B72" s="13">
        <f t="shared" si="1"/>
        <v>38</v>
      </c>
      <c r="C72" s="597"/>
      <c r="D72" s="598"/>
      <c r="E72" s="598"/>
      <c r="F72" s="598"/>
      <c r="G72" s="598"/>
      <c r="H72" s="598"/>
      <c r="I72" s="598"/>
      <c r="J72" s="598"/>
      <c r="K72" s="598"/>
      <c r="L72" s="599"/>
      <c r="M72" s="685"/>
      <c r="N72" s="685"/>
      <c r="O72" s="685"/>
      <c r="P72" s="685"/>
      <c r="Q72" s="685"/>
      <c r="R72" s="701"/>
      <c r="S72" s="702"/>
      <c r="T72" s="702"/>
      <c r="U72" s="702"/>
      <c r="V72" s="703"/>
      <c r="W72" s="600"/>
      <c r="X72" s="601"/>
      <c r="Y72" s="601"/>
      <c r="Z72" s="602"/>
      <c r="AA72" s="603"/>
      <c r="AB72" s="581" t="str">
        <f t="shared" si="0"/>
        <v/>
      </c>
    </row>
    <row r="73" spans="2:28" ht="37.5" customHeight="1">
      <c r="B73" s="13">
        <f t="shared" si="1"/>
        <v>39</v>
      </c>
      <c r="C73" s="597"/>
      <c r="D73" s="598"/>
      <c r="E73" s="598"/>
      <c r="F73" s="598"/>
      <c r="G73" s="598"/>
      <c r="H73" s="598"/>
      <c r="I73" s="598"/>
      <c r="J73" s="598"/>
      <c r="K73" s="598"/>
      <c r="L73" s="599"/>
      <c r="M73" s="685"/>
      <c r="N73" s="685"/>
      <c r="O73" s="685"/>
      <c r="P73" s="685"/>
      <c r="Q73" s="685"/>
      <c r="R73" s="701"/>
      <c r="S73" s="702"/>
      <c r="T73" s="702"/>
      <c r="U73" s="702"/>
      <c r="V73" s="703"/>
      <c r="W73" s="600"/>
      <c r="X73" s="601"/>
      <c r="Y73" s="601"/>
      <c r="Z73" s="602"/>
      <c r="AA73" s="603"/>
      <c r="AB73" s="581" t="str">
        <f t="shared" si="0"/>
        <v/>
      </c>
    </row>
    <row r="74" spans="2:28" ht="37.5" customHeight="1">
      <c r="B74" s="13">
        <f t="shared" ref="B74:B100" si="2">B73+1</f>
        <v>40</v>
      </c>
      <c r="C74" s="597"/>
      <c r="D74" s="598"/>
      <c r="E74" s="598"/>
      <c r="F74" s="598"/>
      <c r="G74" s="598"/>
      <c r="H74" s="598"/>
      <c r="I74" s="598"/>
      <c r="J74" s="598"/>
      <c r="K74" s="598"/>
      <c r="L74" s="599"/>
      <c r="M74" s="685"/>
      <c r="N74" s="685"/>
      <c r="O74" s="685"/>
      <c r="P74" s="685"/>
      <c r="Q74" s="685"/>
      <c r="R74" s="701"/>
      <c r="S74" s="702"/>
      <c r="T74" s="702"/>
      <c r="U74" s="702"/>
      <c r="V74" s="703"/>
      <c r="W74" s="600"/>
      <c r="X74" s="601"/>
      <c r="Y74" s="601"/>
      <c r="Z74" s="602"/>
      <c r="AA74" s="603"/>
      <c r="AB74" s="581" t="str">
        <f t="shared" si="0"/>
        <v/>
      </c>
    </row>
    <row r="75" spans="2:28" ht="37.5" customHeight="1">
      <c r="B75" s="13">
        <f t="shared" si="2"/>
        <v>41</v>
      </c>
      <c r="C75" s="597"/>
      <c r="D75" s="598"/>
      <c r="E75" s="598"/>
      <c r="F75" s="598"/>
      <c r="G75" s="598"/>
      <c r="H75" s="598"/>
      <c r="I75" s="598"/>
      <c r="J75" s="598"/>
      <c r="K75" s="598"/>
      <c r="L75" s="599"/>
      <c r="M75" s="685"/>
      <c r="N75" s="685"/>
      <c r="O75" s="685"/>
      <c r="P75" s="685"/>
      <c r="Q75" s="685"/>
      <c r="R75" s="701"/>
      <c r="S75" s="702"/>
      <c r="T75" s="702"/>
      <c r="U75" s="702"/>
      <c r="V75" s="703"/>
      <c r="W75" s="600"/>
      <c r="X75" s="601"/>
      <c r="Y75" s="601"/>
      <c r="Z75" s="602"/>
      <c r="AA75" s="603"/>
      <c r="AB75" s="581" t="str">
        <f t="shared" si="0"/>
        <v/>
      </c>
    </row>
    <row r="76" spans="2:28" ht="37.5" customHeight="1">
      <c r="B76" s="13">
        <f t="shared" si="2"/>
        <v>42</v>
      </c>
      <c r="C76" s="597"/>
      <c r="D76" s="598"/>
      <c r="E76" s="598"/>
      <c r="F76" s="598"/>
      <c r="G76" s="598"/>
      <c r="H76" s="598"/>
      <c r="I76" s="598"/>
      <c r="J76" s="598"/>
      <c r="K76" s="598"/>
      <c r="L76" s="599"/>
      <c r="M76" s="685"/>
      <c r="N76" s="685"/>
      <c r="O76" s="685"/>
      <c r="P76" s="685"/>
      <c r="Q76" s="685"/>
      <c r="R76" s="701"/>
      <c r="S76" s="702"/>
      <c r="T76" s="702"/>
      <c r="U76" s="702"/>
      <c r="V76" s="703"/>
      <c r="W76" s="600"/>
      <c r="X76" s="601"/>
      <c r="Y76" s="601"/>
      <c r="Z76" s="602"/>
      <c r="AA76" s="603"/>
      <c r="AB76" s="581" t="str">
        <f t="shared" si="0"/>
        <v/>
      </c>
    </row>
    <row r="77" spans="2:28" ht="37.5" customHeight="1">
      <c r="B77" s="13">
        <f t="shared" si="2"/>
        <v>43</v>
      </c>
      <c r="C77" s="597"/>
      <c r="D77" s="598"/>
      <c r="E77" s="598"/>
      <c r="F77" s="598"/>
      <c r="G77" s="598"/>
      <c r="H77" s="598"/>
      <c r="I77" s="598"/>
      <c r="J77" s="598"/>
      <c r="K77" s="598"/>
      <c r="L77" s="599"/>
      <c r="M77" s="685"/>
      <c r="N77" s="685"/>
      <c r="O77" s="685"/>
      <c r="P77" s="685"/>
      <c r="Q77" s="685"/>
      <c r="R77" s="701"/>
      <c r="S77" s="702"/>
      <c r="T77" s="702"/>
      <c r="U77" s="702"/>
      <c r="V77" s="703"/>
      <c r="W77" s="600"/>
      <c r="X77" s="601"/>
      <c r="Y77" s="601"/>
      <c r="Z77" s="602"/>
      <c r="AA77" s="603"/>
      <c r="AB77" s="581" t="str">
        <f t="shared" si="0"/>
        <v/>
      </c>
    </row>
    <row r="78" spans="2:28" ht="37.5" customHeight="1">
      <c r="B78" s="13">
        <f t="shared" si="2"/>
        <v>44</v>
      </c>
      <c r="C78" s="597"/>
      <c r="D78" s="598"/>
      <c r="E78" s="598"/>
      <c r="F78" s="598"/>
      <c r="G78" s="598"/>
      <c r="H78" s="598"/>
      <c r="I78" s="598"/>
      <c r="J78" s="598"/>
      <c r="K78" s="598"/>
      <c r="L78" s="599"/>
      <c r="M78" s="685"/>
      <c r="N78" s="685"/>
      <c r="O78" s="685"/>
      <c r="P78" s="685"/>
      <c r="Q78" s="685"/>
      <c r="R78" s="701"/>
      <c r="S78" s="702"/>
      <c r="T78" s="702"/>
      <c r="U78" s="702"/>
      <c r="V78" s="703"/>
      <c r="W78" s="600"/>
      <c r="X78" s="601"/>
      <c r="Y78" s="601"/>
      <c r="Z78" s="602"/>
      <c r="AA78" s="603"/>
      <c r="AB78" s="581" t="str">
        <f t="shared" si="0"/>
        <v/>
      </c>
    </row>
    <row r="79" spans="2:28" ht="37.5" customHeight="1">
      <c r="B79" s="13">
        <f t="shared" si="2"/>
        <v>45</v>
      </c>
      <c r="C79" s="597"/>
      <c r="D79" s="598"/>
      <c r="E79" s="598"/>
      <c r="F79" s="598"/>
      <c r="G79" s="598"/>
      <c r="H79" s="598"/>
      <c r="I79" s="598"/>
      <c r="J79" s="598"/>
      <c r="K79" s="598"/>
      <c r="L79" s="599"/>
      <c r="M79" s="685"/>
      <c r="N79" s="685"/>
      <c r="O79" s="685"/>
      <c r="P79" s="685"/>
      <c r="Q79" s="685"/>
      <c r="R79" s="701"/>
      <c r="S79" s="702"/>
      <c r="T79" s="702"/>
      <c r="U79" s="702"/>
      <c r="V79" s="703"/>
      <c r="W79" s="600"/>
      <c r="X79" s="601"/>
      <c r="Y79" s="601"/>
      <c r="Z79" s="602"/>
      <c r="AA79" s="603"/>
      <c r="AB79" s="581" t="str">
        <f t="shared" si="0"/>
        <v/>
      </c>
    </row>
    <row r="80" spans="2:28" ht="37.5" customHeight="1">
      <c r="B80" s="13">
        <f t="shared" si="2"/>
        <v>46</v>
      </c>
      <c r="C80" s="597"/>
      <c r="D80" s="598"/>
      <c r="E80" s="598"/>
      <c r="F80" s="598"/>
      <c r="G80" s="598"/>
      <c r="H80" s="598"/>
      <c r="I80" s="598"/>
      <c r="J80" s="598"/>
      <c r="K80" s="598"/>
      <c r="L80" s="599"/>
      <c r="M80" s="685"/>
      <c r="N80" s="685"/>
      <c r="O80" s="685"/>
      <c r="P80" s="685"/>
      <c r="Q80" s="685"/>
      <c r="R80" s="701"/>
      <c r="S80" s="702"/>
      <c r="T80" s="702"/>
      <c r="U80" s="702"/>
      <c r="V80" s="703"/>
      <c r="W80" s="600"/>
      <c r="X80" s="601"/>
      <c r="Y80" s="601"/>
      <c r="Z80" s="602"/>
      <c r="AA80" s="603"/>
      <c r="AB80" s="581" t="str">
        <f t="shared" si="0"/>
        <v/>
      </c>
    </row>
    <row r="81" spans="2:28" ht="37.5" customHeight="1">
      <c r="B81" s="13">
        <f t="shared" si="2"/>
        <v>47</v>
      </c>
      <c r="C81" s="597"/>
      <c r="D81" s="598"/>
      <c r="E81" s="598"/>
      <c r="F81" s="598"/>
      <c r="G81" s="598"/>
      <c r="H81" s="598"/>
      <c r="I81" s="598"/>
      <c r="J81" s="598"/>
      <c r="K81" s="598"/>
      <c r="L81" s="599"/>
      <c r="M81" s="685"/>
      <c r="N81" s="685"/>
      <c r="O81" s="685"/>
      <c r="P81" s="685"/>
      <c r="Q81" s="685"/>
      <c r="R81" s="701"/>
      <c r="S81" s="702"/>
      <c r="T81" s="702"/>
      <c r="U81" s="702"/>
      <c r="V81" s="703"/>
      <c r="W81" s="600"/>
      <c r="X81" s="601"/>
      <c r="Y81" s="601"/>
      <c r="Z81" s="602"/>
      <c r="AA81" s="603"/>
      <c r="AB81" s="581" t="str">
        <f t="shared" si="0"/>
        <v/>
      </c>
    </row>
    <row r="82" spans="2:28" ht="37.5" customHeight="1">
      <c r="B82" s="13">
        <f t="shared" si="2"/>
        <v>48</v>
      </c>
      <c r="C82" s="597"/>
      <c r="D82" s="598"/>
      <c r="E82" s="598"/>
      <c r="F82" s="598"/>
      <c r="G82" s="598"/>
      <c r="H82" s="598"/>
      <c r="I82" s="598"/>
      <c r="J82" s="598"/>
      <c r="K82" s="598"/>
      <c r="L82" s="599"/>
      <c r="M82" s="685"/>
      <c r="N82" s="685"/>
      <c r="O82" s="685"/>
      <c r="P82" s="685"/>
      <c r="Q82" s="685"/>
      <c r="R82" s="701"/>
      <c r="S82" s="702"/>
      <c r="T82" s="702"/>
      <c r="U82" s="702"/>
      <c r="V82" s="703"/>
      <c r="W82" s="600"/>
      <c r="X82" s="601"/>
      <c r="Y82" s="601"/>
      <c r="Z82" s="602"/>
      <c r="AA82" s="603"/>
      <c r="AB82" s="581" t="str">
        <f t="shared" si="0"/>
        <v/>
      </c>
    </row>
    <row r="83" spans="2:28" ht="37.5" customHeight="1">
      <c r="B83" s="13">
        <f t="shared" si="2"/>
        <v>49</v>
      </c>
      <c r="C83" s="597"/>
      <c r="D83" s="598"/>
      <c r="E83" s="598"/>
      <c r="F83" s="598"/>
      <c r="G83" s="598"/>
      <c r="H83" s="598"/>
      <c r="I83" s="598"/>
      <c r="J83" s="598"/>
      <c r="K83" s="598"/>
      <c r="L83" s="599"/>
      <c r="M83" s="685"/>
      <c r="N83" s="685"/>
      <c r="O83" s="685"/>
      <c r="P83" s="685"/>
      <c r="Q83" s="685"/>
      <c r="R83" s="701"/>
      <c r="S83" s="702"/>
      <c r="T83" s="702"/>
      <c r="U83" s="702"/>
      <c r="V83" s="703"/>
      <c r="W83" s="600"/>
      <c r="X83" s="601"/>
      <c r="Y83" s="601"/>
      <c r="Z83" s="602"/>
      <c r="AA83" s="603"/>
      <c r="AB83" s="581" t="str">
        <f t="shared" si="0"/>
        <v/>
      </c>
    </row>
    <row r="84" spans="2:28" ht="37.5" customHeight="1">
      <c r="B84" s="13">
        <f t="shared" si="2"/>
        <v>50</v>
      </c>
      <c r="C84" s="597"/>
      <c r="D84" s="598"/>
      <c r="E84" s="598"/>
      <c r="F84" s="598"/>
      <c r="G84" s="598"/>
      <c r="H84" s="598"/>
      <c r="I84" s="598"/>
      <c r="J84" s="598"/>
      <c r="K84" s="598"/>
      <c r="L84" s="599"/>
      <c r="M84" s="685"/>
      <c r="N84" s="685"/>
      <c r="O84" s="685"/>
      <c r="P84" s="685"/>
      <c r="Q84" s="685"/>
      <c r="R84" s="701"/>
      <c r="S84" s="702"/>
      <c r="T84" s="702"/>
      <c r="U84" s="702"/>
      <c r="V84" s="703"/>
      <c r="W84" s="600"/>
      <c r="X84" s="601"/>
      <c r="Y84" s="601"/>
      <c r="Z84" s="602"/>
      <c r="AA84" s="603"/>
      <c r="AB84" s="581" t="str">
        <f t="shared" si="0"/>
        <v/>
      </c>
    </row>
    <row r="85" spans="2:28" ht="37.5" customHeight="1">
      <c r="B85" s="13">
        <f t="shared" si="2"/>
        <v>51</v>
      </c>
      <c r="C85" s="597"/>
      <c r="D85" s="598"/>
      <c r="E85" s="598"/>
      <c r="F85" s="598"/>
      <c r="G85" s="598"/>
      <c r="H85" s="598"/>
      <c r="I85" s="598"/>
      <c r="J85" s="598"/>
      <c r="K85" s="598"/>
      <c r="L85" s="599"/>
      <c r="M85" s="685"/>
      <c r="N85" s="685"/>
      <c r="O85" s="685"/>
      <c r="P85" s="685"/>
      <c r="Q85" s="685"/>
      <c r="R85" s="701"/>
      <c r="S85" s="702"/>
      <c r="T85" s="702"/>
      <c r="U85" s="702"/>
      <c r="V85" s="703"/>
      <c r="W85" s="600"/>
      <c r="X85" s="601"/>
      <c r="Y85" s="601"/>
      <c r="Z85" s="602"/>
      <c r="AA85" s="603"/>
      <c r="AB85" s="581" t="str">
        <f t="shared" si="0"/>
        <v/>
      </c>
    </row>
    <row r="86" spans="2:28" ht="37.5" customHeight="1">
      <c r="B86" s="13">
        <f t="shared" si="2"/>
        <v>52</v>
      </c>
      <c r="C86" s="597"/>
      <c r="D86" s="598"/>
      <c r="E86" s="598"/>
      <c r="F86" s="598"/>
      <c r="G86" s="598"/>
      <c r="H86" s="598"/>
      <c r="I86" s="598"/>
      <c r="J86" s="598"/>
      <c r="K86" s="598"/>
      <c r="L86" s="599"/>
      <c r="M86" s="685"/>
      <c r="N86" s="685"/>
      <c r="O86" s="685"/>
      <c r="P86" s="685"/>
      <c r="Q86" s="685"/>
      <c r="R86" s="701"/>
      <c r="S86" s="702"/>
      <c r="T86" s="702"/>
      <c r="U86" s="702"/>
      <c r="V86" s="703"/>
      <c r="W86" s="600"/>
      <c r="X86" s="601"/>
      <c r="Y86" s="601"/>
      <c r="Z86" s="602"/>
      <c r="AA86" s="603"/>
      <c r="AB86" s="581" t="str">
        <f t="shared" si="0"/>
        <v/>
      </c>
    </row>
    <row r="87" spans="2:28" ht="37.5" customHeight="1">
      <c r="B87" s="13">
        <f t="shared" si="2"/>
        <v>53</v>
      </c>
      <c r="C87" s="597"/>
      <c r="D87" s="598"/>
      <c r="E87" s="598"/>
      <c r="F87" s="598"/>
      <c r="G87" s="598"/>
      <c r="H87" s="598"/>
      <c r="I87" s="598"/>
      <c r="J87" s="598"/>
      <c r="K87" s="598"/>
      <c r="L87" s="599"/>
      <c r="M87" s="685"/>
      <c r="N87" s="685"/>
      <c r="O87" s="685"/>
      <c r="P87" s="685"/>
      <c r="Q87" s="685"/>
      <c r="R87" s="701"/>
      <c r="S87" s="702"/>
      <c r="T87" s="702"/>
      <c r="U87" s="702"/>
      <c r="V87" s="703"/>
      <c r="W87" s="600"/>
      <c r="X87" s="601"/>
      <c r="Y87" s="601"/>
      <c r="Z87" s="602"/>
      <c r="AA87" s="603"/>
      <c r="AB87" s="581" t="str">
        <f t="shared" si="0"/>
        <v/>
      </c>
    </row>
    <row r="88" spans="2:28" ht="37.5" customHeight="1">
      <c r="B88" s="13">
        <f t="shared" si="2"/>
        <v>54</v>
      </c>
      <c r="C88" s="597"/>
      <c r="D88" s="598"/>
      <c r="E88" s="598"/>
      <c r="F88" s="598"/>
      <c r="G88" s="598"/>
      <c r="H88" s="598"/>
      <c r="I88" s="598"/>
      <c r="J88" s="598"/>
      <c r="K88" s="598"/>
      <c r="L88" s="599"/>
      <c r="M88" s="685"/>
      <c r="N88" s="685"/>
      <c r="O88" s="685"/>
      <c r="P88" s="685"/>
      <c r="Q88" s="685"/>
      <c r="R88" s="701"/>
      <c r="S88" s="702"/>
      <c r="T88" s="702"/>
      <c r="U88" s="702"/>
      <c r="V88" s="703"/>
      <c r="W88" s="600"/>
      <c r="X88" s="601"/>
      <c r="Y88" s="601"/>
      <c r="Z88" s="602"/>
      <c r="AA88" s="603"/>
      <c r="AB88" s="581" t="str">
        <f t="shared" si="0"/>
        <v/>
      </c>
    </row>
    <row r="89" spans="2:28" ht="37.5" customHeight="1">
      <c r="B89" s="13">
        <f t="shared" si="2"/>
        <v>55</v>
      </c>
      <c r="C89" s="597"/>
      <c r="D89" s="598"/>
      <c r="E89" s="598"/>
      <c r="F89" s="598"/>
      <c r="G89" s="598"/>
      <c r="H89" s="598"/>
      <c r="I89" s="598"/>
      <c r="J89" s="598"/>
      <c r="K89" s="598"/>
      <c r="L89" s="599"/>
      <c r="M89" s="685"/>
      <c r="N89" s="685"/>
      <c r="O89" s="685"/>
      <c r="P89" s="685"/>
      <c r="Q89" s="685"/>
      <c r="R89" s="701"/>
      <c r="S89" s="702"/>
      <c r="T89" s="702"/>
      <c r="U89" s="702"/>
      <c r="V89" s="703"/>
      <c r="W89" s="600"/>
      <c r="X89" s="601"/>
      <c r="Y89" s="601"/>
      <c r="Z89" s="602"/>
      <c r="AA89" s="603"/>
      <c r="AB89" s="581" t="str">
        <f t="shared" si="0"/>
        <v/>
      </c>
    </row>
    <row r="90" spans="2:28" ht="37.5" customHeight="1">
      <c r="B90" s="13">
        <f t="shared" si="2"/>
        <v>56</v>
      </c>
      <c r="C90" s="597"/>
      <c r="D90" s="598"/>
      <c r="E90" s="598"/>
      <c r="F90" s="598"/>
      <c r="G90" s="598"/>
      <c r="H90" s="598"/>
      <c r="I90" s="598"/>
      <c r="J90" s="598"/>
      <c r="K90" s="598"/>
      <c r="L90" s="599"/>
      <c r="M90" s="685"/>
      <c r="N90" s="685"/>
      <c r="O90" s="685"/>
      <c r="P90" s="685"/>
      <c r="Q90" s="685"/>
      <c r="R90" s="701"/>
      <c r="S90" s="702"/>
      <c r="T90" s="702"/>
      <c r="U90" s="702"/>
      <c r="V90" s="703"/>
      <c r="W90" s="600"/>
      <c r="X90" s="601"/>
      <c r="Y90" s="601"/>
      <c r="Z90" s="602"/>
      <c r="AA90" s="603"/>
      <c r="AB90" s="581" t="str">
        <f t="shared" si="0"/>
        <v/>
      </c>
    </row>
    <row r="91" spans="2:28" ht="37.5" customHeight="1">
      <c r="B91" s="13">
        <f t="shared" si="2"/>
        <v>57</v>
      </c>
      <c r="C91" s="597"/>
      <c r="D91" s="598"/>
      <c r="E91" s="598"/>
      <c r="F91" s="598"/>
      <c r="G91" s="598"/>
      <c r="H91" s="598"/>
      <c r="I91" s="598"/>
      <c r="J91" s="598"/>
      <c r="K91" s="598"/>
      <c r="L91" s="599"/>
      <c r="M91" s="685"/>
      <c r="N91" s="685"/>
      <c r="O91" s="685"/>
      <c r="P91" s="685"/>
      <c r="Q91" s="685"/>
      <c r="R91" s="701"/>
      <c r="S91" s="702"/>
      <c r="T91" s="702"/>
      <c r="U91" s="702"/>
      <c r="V91" s="703"/>
      <c r="W91" s="600"/>
      <c r="X91" s="601"/>
      <c r="Y91" s="601"/>
      <c r="Z91" s="602"/>
      <c r="AA91" s="603"/>
      <c r="AB91" s="581" t="str">
        <f t="shared" si="0"/>
        <v/>
      </c>
    </row>
    <row r="92" spans="2:28" ht="37.5" customHeight="1">
      <c r="B92" s="13">
        <f t="shared" si="2"/>
        <v>58</v>
      </c>
      <c r="C92" s="597"/>
      <c r="D92" s="598"/>
      <c r="E92" s="598"/>
      <c r="F92" s="598"/>
      <c r="G92" s="598"/>
      <c r="H92" s="598"/>
      <c r="I92" s="598"/>
      <c r="J92" s="598"/>
      <c r="K92" s="598"/>
      <c r="L92" s="599"/>
      <c r="M92" s="685"/>
      <c r="N92" s="685"/>
      <c r="O92" s="685"/>
      <c r="P92" s="685"/>
      <c r="Q92" s="685"/>
      <c r="R92" s="701"/>
      <c r="S92" s="702"/>
      <c r="T92" s="702"/>
      <c r="U92" s="702"/>
      <c r="V92" s="703"/>
      <c r="W92" s="600"/>
      <c r="X92" s="601"/>
      <c r="Y92" s="601"/>
      <c r="Z92" s="602"/>
      <c r="AA92" s="603"/>
      <c r="AB92" s="581" t="str">
        <f t="shared" si="0"/>
        <v/>
      </c>
    </row>
    <row r="93" spans="2:28" ht="37.5" customHeight="1">
      <c r="B93" s="13">
        <f t="shared" si="2"/>
        <v>59</v>
      </c>
      <c r="C93" s="597"/>
      <c r="D93" s="598"/>
      <c r="E93" s="598"/>
      <c r="F93" s="598"/>
      <c r="G93" s="598"/>
      <c r="H93" s="598"/>
      <c r="I93" s="598"/>
      <c r="J93" s="598"/>
      <c r="K93" s="598"/>
      <c r="L93" s="599"/>
      <c r="M93" s="685"/>
      <c r="N93" s="685"/>
      <c r="O93" s="685"/>
      <c r="P93" s="685"/>
      <c r="Q93" s="685"/>
      <c r="R93" s="701"/>
      <c r="S93" s="702"/>
      <c r="T93" s="702"/>
      <c r="U93" s="702"/>
      <c r="V93" s="703"/>
      <c r="W93" s="600"/>
      <c r="X93" s="601"/>
      <c r="Y93" s="601"/>
      <c r="Z93" s="602"/>
      <c r="AA93" s="603"/>
      <c r="AB93" s="581" t="str">
        <f t="shared" si="0"/>
        <v/>
      </c>
    </row>
    <row r="94" spans="2:28" ht="37.5" customHeight="1">
      <c r="B94" s="13">
        <f t="shared" si="2"/>
        <v>60</v>
      </c>
      <c r="C94" s="597"/>
      <c r="D94" s="598"/>
      <c r="E94" s="598"/>
      <c r="F94" s="598"/>
      <c r="G94" s="598"/>
      <c r="H94" s="598"/>
      <c r="I94" s="598"/>
      <c r="J94" s="598"/>
      <c r="K94" s="598"/>
      <c r="L94" s="599"/>
      <c r="M94" s="685"/>
      <c r="N94" s="685"/>
      <c r="O94" s="685"/>
      <c r="P94" s="685"/>
      <c r="Q94" s="685"/>
      <c r="R94" s="701"/>
      <c r="S94" s="702"/>
      <c r="T94" s="702"/>
      <c r="U94" s="702"/>
      <c r="V94" s="703"/>
      <c r="W94" s="600"/>
      <c r="X94" s="601"/>
      <c r="Y94" s="601"/>
      <c r="Z94" s="602"/>
      <c r="AA94" s="603"/>
      <c r="AB94" s="581" t="str">
        <f t="shared" si="0"/>
        <v/>
      </c>
    </row>
    <row r="95" spans="2:28" ht="37.5" customHeight="1">
      <c r="B95" s="13">
        <f t="shared" si="2"/>
        <v>61</v>
      </c>
      <c r="C95" s="597"/>
      <c r="D95" s="598"/>
      <c r="E95" s="598"/>
      <c r="F95" s="598"/>
      <c r="G95" s="598"/>
      <c r="H95" s="598"/>
      <c r="I95" s="598"/>
      <c r="J95" s="598"/>
      <c r="K95" s="598"/>
      <c r="L95" s="599"/>
      <c r="M95" s="685"/>
      <c r="N95" s="685"/>
      <c r="O95" s="685"/>
      <c r="P95" s="685"/>
      <c r="Q95" s="685"/>
      <c r="R95" s="701"/>
      <c r="S95" s="702"/>
      <c r="T95" s="702"/>
      <c r="U95" s="702"/>
      <c r="V95" s="703"/>
      <c r="W95" s="600"/>
      <c r="X95" s="601"/>
      <c r="Y95" s="601"/>
      <c r="Z95" s="602"/>
      <c r="AA95" s="603"/>
      <c r="AB95" s="581" t="str">
        <f t="shared" si="0"/>
        <v/>
      </c>
    </row>
    <row r="96" spans="2:28" ht="37.5" customHeight="1">
      <c r="B96" s="13">
        <f t="shared" si="2"/>
        <v>62</v>
      </c>
      <c r="C96" s="597"/>
      <c r="D96" s="598"/>
      <c r="E96" s="598"/>
      <c r="F96" s="598"/>
      <c r="G96" s="598"/>
      <c r="H96" s="598"/>
      <c r="I96" s="598"/>
      <c r="J96" s="598"/>
      <c r="K96" s="598"/>
      <c r="L96" s="599"/>
      <c r="M96" s="685"/>
      <c r="N96" s="685"/>
      <c r="O96" s="685"/>
      <c r="P96" s="685"/>
      <c r="Q96" s="685"/>
      <c r="R96" s="701"/>
      <c r="S96" s="702"/>
      <c r="T96" s="702"/>
      <c r="U96" s="702"/>
      <c r="V96" s="703"/>
      <c r="W96" s="600"/>
      <c r="X96" s="601"/>
      <c r="Y96" s="601"/>
      <c r="Z96" s="602"/>
      <c r="AA96" s="603"/>
      <c r="AB96" s="581" t="str">
        <f t="shared" si="0"/>
        <v/>
      </c>
    </row>
    <row r="97" spans="2:28" ht="37.5" customHeight="1">
      <c r="B97" s="13">
        <f t="shared" si="2"/>
        <v>63</v>
      </c>
      <c r="C97" s="597"/>
      <c r="D97" s="598"/>
      <c r="E97" s="598"/>
      <c r="F97" s="598"/>
      <c r="G97" s="598"/>
      <c r="H97" s="598"/>
      <c r="I97" s="598"/>
      <c r="J97" s="598"/>
      <c r="K97" s="598"/>
      <c r="L97" s="599"/>
      <c r="M97" s="685"/>
      <c r="N97" s="685"/>
      <c r="O97" s="685"/>
      <c r="P97" s="685"/>
      <c r="Q97" s="685"/>
      <c r="R97" s="701"/>
      <c r="S97" s="702"/>
      <c r="T97" s="702"/>
      <c r="U97" s="702"/>
      <c r="V97" s="703"/>
      <c r="W97" s="600"/>
      <c r="X97" s="601"/>
      <c r="Y97" s="601"/>
      <c r="Z97" s="602"/>
      <c r="AA97" s="603"/>
      <c r="AB97" s="581" t="str">
        <f t="shared" si="0"/>
        <v/>
      </c>
    </row>
    <row r="98" spans="2:28" ht="37.5" customHeight="1">
      <c r="B98" s="13">
        <f t="shared" si="2"/>
        <v>64</v>
      </c>
      <c r="C98" s="597"/>
      <c r="D98" s="598"/>
      <c r="E98" s="598"/>
      <c r="F98" s="598"/>
      <c r="G98" s="598"/>
      <c r="H98" s="598"/>
      <c r="I98" s="598"/>
      <c r="J98" s="598"/>
      <c r="K98" s="598"/>
      <c r="L98" s="599"/>
      <c r="M98" s="685"/>
      <c r="N98" s="685"/>
      <c r="O98" s="685"/>
      <c r="P98" s="685"/>
      <c r="Q98" s="685"/>
      <c r="R98" s="701"/>
      <c r="S98" s="702"/>
      <c r="T98" s="702"/>
      <c r="U98" s="702"/>
      <c r="V98" s="703"/>
      <c r="W98" s="600"/>
      <c r="X98" s="601"/>
      <c r="Y98" s="601"/>
      <c r="Z98" s="602"/>
      <c r="AA98" s="603"/>
      <c r="AB98" s="581" t="str">
        <f t="shared" si="0"/>
        <v/>
      </c>
    </row>
    <row r="99" spans="2:28" ht="37.5" customHeight="1">
      <c r="B99" s="13">
        <f t="shared" si="2"/>
        <v>65</v>
      </c>
      <c r="C99" s="597"/>
      <c r="D99" s="598"/>
      <c r="E99" s="598"/>
      <c r="F99" s="598"/>
      <c r="G99" s="598"/>
      <c r="H99" s="598"/>
      <c r="I99" s="598"/>
      <c r="J99" s="598"/>
      <c r="K99" s="598"/>
      <c r="L99" s="599"/>
      <c r="M99" s="685"/>
      <c r="N99" s="685"/>
      <c r="O99" s="685"/>
      <c r="P99" s="685"/>
      <c r="Q99" s="685"/>
      <c r="R99" s="701"/>
      <c r="S99" s="702"/>
      <c r="T99" s="702"/>
      <c r="U99" s="702"/>
      <c r="V99" s="703"/>
      <c r="W99" s="600"/>
      <c r="X99" s="601"/>
      <c r="Y99" s="601"/>
      <c r="Z99" s="602"/>
      <c r="AA99" s="603"/>
      <c r="AB99" s="581" t="str">
        <f t="shared" si="0"/>
        <v/>
      </c>
    </row>
    <row r="100" spans="2:28" ht="37.5" customHeight="1">
      <c r="B100" s="13">
        <f t="shared" si="2"/>
        <v>66</v>
      </c>
      <c r="C100" s="597"/>
      <c r="D100" s="598"/>
      <c r="E100" s="598"/>
      <c r="F100" s="598"/>
      <c r="G100" s="598"/>
      <c r="H100" s="598"/>
      <c r="I100" s="598"/>
      <c r="J100" s="598"/>
      <c r="K100" s="598"/>
      <c r="L100" s="599"/>
      <c r="M100" s="685"/>
      <c r="N100" s="685"/>
      <c r="O100" s="685"/>
      <c r="P100" s="685"/>
      <c r="Q100" s="685"/>
      <c r="R100" s="701"/>
      <c r="S100" s="702"/>
      <c r="T100" s="702"/>
      <c r="U100" s="702"/>
      <c r="V100" s="703"/>
      <c r="W100" s="600"/>
      <c r="X100" s="601"/>
      <c r="Y100" s="601"/>
      <c r="Z100" s="602"/>
      <c r="AA100" s="603"/>
      <c r="AB100" s="581" t="str">
        <f t="shared" ref="AB100:AB134" si="3">IF(Z100="","",Z100-AA100)</f>
        <v/>
      </c>
    </row>
    <row r="101" spans="2:28" ht="37.5" customHeight="1">
      <c r="B101" s="13">
        <f t="shared" ref="B101:B126" si="4">B100+1</f>
        <v>67</v>
      </c>
      <c r="C101" s="597"/>
      <c r="D101" s="598"/>
      <c r="E101" s="598"/>
      <c r="F101" s="598"/>
      <c r="G101" s="598"/>
      <c r="H101" s="598"/>
      <c r="I101" s="598"/>
      <c r="J101" s="598"/>
      <c r="K101" s="598"/>
      <c r="L101" s="599"/>
      <c r="M101" s="685"/>
      <c r="N101" s="685"/>
      <c r="O101" s="685"/>
      <c r="P101" s="685"/>
      <c r="Q101" s="685"/>
      <c r="R101" s="701"/>
      <c r="S101" s="702"/>
      <c r="T101" s="702"/>
      <c r="U101" s="702"/>
      <c r="V101" s="703"/>
      <c r="W101" s="600"/>
      <c r="X101" s="601"/>
      <c r="Y101" s="601"/>
      <c r="Z101" s="602"/>
      <c r="AA101" s="603"/>
      <c r="AB101" s="581" t="str">
        <f t="shared" si="3"/>
        <v/>
      </c>
    </row>
    <row r="102" spans="2:28" ht="37.5" customHeight="1">
      <c r="B102" s="13">
        <f t="shared" si="4"/>
        <v>68</v>
      </c>
      <c r="C102" s="597"/>
      <c r="D102" s="598"/>
      <c r="E102" s="598"/>
      <c r="F102" s="598"/>
      <c r="G102" s="598"/>
      <c r="H102" s="598"/>
      <c r="I102" s="598"/>
      <c r="J102" s="598"/>
      <c r="K102" s="598"/>
      <c r="L102" s="599"/>
      <c r="M102" s="685"/>
      <c r="N102" s="685"/>
      <c r="O102" s="685"/>
      <c r="P102" s="685"/>
      <c r="Q102" s="685"/>
      <c r="R102" s="701"/>
      <c r="S102" s="702"/>
      <c r="T102" s="702"/>
      <c r="U102" s="702"/>
      <c r="V102" s="703"/>
      <c r="W102" s="600"/>
      <c r="X102" s="601"/>
      <c r="Y102" s="601"/>
      <c r="Z102" s="602"/>
      <c r="AA102" s="603"/>
      <c r="AB102" s="581" t="str">
        <f t="shared" si="3"/>
        <v/>
      </c>
    </row>
    <row r="103" spans="2:28" ht="37.5" customHeight="1">
      <c r="B103" s="13">
        <f t="shared" si="4"/>
        <v>69</v>
      </c>
      <c r="C103" s="597"/>
      <c r="D103" s="598"/>
      <c r="E103" s="598"/>
      <c r="F103" s="598"/>
      <c r="G103" s="598"/>
      <c r="H103" s="598"/>
      <c r="I103" s="598"/>
      <c r="J103" s="598"/>
      <c r="K103" s="598"/>
      <c r="L103" s="599"/>
      <c r="M103" s="685"/>
      <c r="N103" s="685"/>
      <c r="O103" s="685"/>
      <c r="P103" s="685"/>
      <c r="Q103" s="685"/>
      <c r="R103" s="701"/>
      <c r="S103" s="702"/>
      <c r="T103" s="702"/>
      <c r="U103" s="702"/>
      <c r="V103" s="703"/>
      <c r="W103" s="600"/>
      <c r="X103" s="601"/>
      <c r="Y103" s="601"/>
      <c r="Z103" s="602"/>
      <c r="AA103" s="603"/>
      <c r="AB103" s="581" t="str">
        <f t="shared" si="3"/>
        <v/>
      </c>
    </row>
    <row r="104" spans="2:28" ht="37.5" customHeight="1">
      <c r="B104" s="13">
        <f t="shared" si="4"/>
        <v>70</v>
      </c>
      <c r="C104" s="597"/>
      <c r="D104" s="598"/>
      <c r="E104" s="598"/>
      <c r="F104" s="598"/>
      <c r="G104" s="598"/>
      <c r="H104" s="598"/>
      <c r="I104" s="598"/>
      <c r="J104" s="598"/>
      <c r="K104" s="598"/>
      <c r="L104" s="599"/>
      <c r="M104" s="685"/>
      <c r="N104" s="685"/>
      <c r="O104" s="685"/>
      <c r="P104" s="685"/>
      <c r="Q104" s="685"/>
      <c r="R104" s="701"/>
      <c r="S104" s="702"/>
      <c r="T104" s="702"/>
      <c r="U104" s="702"/>
      <c r="V104" s="703"/>
      <c r="W104" s="600"/>
      <c r="X104" s="601"/>
      <c r="Y104" s="601"/>
      <c r="Z104" s="602"/>
      <c r="AA104" s="603"/>
      <c r="AB104" s="581" t="str">
        <f t="shared" si="3"/>
        <v/>
      </c>
    </row>
    <row r="105" spans="2:28" ht="37.5" customHeight="1">
      <c r="B105" s="13">
        <f t="shared" si="4"/>
        <v>71</v>
      </c>
      <c r="C105" s="597"/>
      <c r="D105" s="598"/>
      <c r="E105" s="598"/>
      <c r="F105" s="598"/>
      <c r="G105" s="598"/>
      <c r="H105" s="598"/>
      <c r="I105" s="598"/>
      <c r="J105" s="598"/>
      <c r="K105" s="598"/>
      <c r="L105" s="599"/>
      <c r="M105" s="685"/>
      <c r="N105" s="685"/>
      <c r="O105" s="685"/>
      <c r="P105" s="685"/>
      <c r="Q105" s="685"/>
      <c r="R105" s="701"/>
      <c r="S105" s="702"/>
      <c r="T105" s="702"/>
      <c r="U105" s="702"/>
      <c r="V105" s="703"/>
      <c r="W105" s="600"/>
      <c r="X105" s="601"/>
      <c r="Y105" s="601"/>
      <c r="Z105" s="602"/>
      <c r="AA105" s="603"/>
      <c r="AB105" s="581" t="str">
        <f t="shared" si="3"/>
        <v/>
      </c>
    </row>
    <row r="106" spans="2:28" ht="37.5" customHeight="1">
      <c r="B106" s="13">
        <f t="shared" si="4"/>
        <v>72</v>
      </c>
      <c r="C106" s="597"/>
      <c r="D106" s="598"/>
      <c r="E106" s="598"/>
      <c r="F106" s="598"/>
      <c r="G106" s="598"/>
      <c r="H106" s="598"/>
      <c r="I106" s="598"/>
      <c r="J106" s="598"/>
      <c r="K106" s="598"/>
      <c r="L106" s="599"/>
      <c r="M106" s="685"/>
      <c r="N106" s="685"/>
      <c r="O106" s="685"/>
      <c r="P106" s="685"/>
      <c r="Q106" s="685"/>
      <c r="R106" s="701"/>
      <c r="S106" s="702"/>
      <c r="T106" s="702"/>
      <c r="U106" s="702"/>
      <c r="V106" s="703"/>
      <c r="W106" s="600"/>
      <c r="X106" s="601"/>
      <c r="Y106" s="601"/>
      <c r="Z106" s="602"/>
      <c r="AA106" s="603"/>
      <c r="AB106" s="581" t="str">
        <f t="shared" si="3"/>
        <v/>
      </c>
    </row>
    <row r="107" spans="2:28" ht="37.5" customHeight="1">
      <c r="B107" s="13">
        <f t="shared" si="4"/>
        <v>73</v>
      </c>
      <c r="C107" s="597"/>
      <c r="D107" s="598"/>
      <c r="E107" s="598"/>
      <c r="F107" s="598"/>
      <c r="G107" s="598"/>
      <c r="H107" s="598"/>
      <c r="I107" s="598"/>
      <c r="J107" s="598"/>
      <c r="K107" s="598"/>
      <c r="L107" s="599"/>
      <c r="M107" s="685"/>
      <c r="N107" s="685"/>
      <c r="O107" s="685"/>
      <c r="P107" s="685"/>
      <c r="Q107" s="685"/>
      <c r="R107" s="701"/>
      <c r="S107" s="702"/>
      <c r="T107" s="702"/>
      <c r="U107" s="702"/>
      <c r="V107" s="703"/>
      <c r="W107" s="600"/>
      <c r="X107" s="601"/>
      <c r="Y107" s="601"/>
      <c r="Z107" s="602"/>
      <c r="AA107" s="603"/>
      <c r="AB107" s="581" t="str">
        <f t="shared" si="3"/>
        <v/>
      </c>
    </row>
    <row r="108" spans="2:28" ht="37.5" customHeight="1">
      <c r="B108" s="13">
        <f t="shared" si="4"/>
        <v>74</v>
      </c>
      <c r="C108" s="597"/>
      <c r="D108" s="598"/>
      <c r="E108" s="598"/>
      <c r="F108" s="598"/>
      <c r="G108" s="598"/>
      <c r="H108" s="598"/>
      <c r="I108" s="598"/>
      <c r="J108" s="598"/>
      <c r="K108" s="598"/>
      <c r="L108" s="599"/>
      <c r="M108" s="685"/>
      <c r="N108" s="685"/>
      <c r="O108" s="685"/>
      <c r="P108" s="685"/>
      <c r="Q108" s="685"/>
      <c r="R108" s="701"/>
      <c r="S108" s="702"/>
      <c r="T108" s="702"/>
      <c r="U108" s="702"/>
      <c r="V108" s="703"/>
      <c r="W108" s="600"/>
      <c r="X108" s="601"/>
      <c r="Y108" s="601"/>
      <c r="Z108" s="602"/>
      <c r="AA108" s="603"/>
      <c r="AB108" s="581" t="str">
        <f t="shared" si="3"/>
        <v/>
      </c>
    </row>
    <row r="109" spans="2:28" ht="37.5" customHeight="1">
      <c r="B109" s="13">
        <f t="shared" si="4"/>
        <v>75</v>
      </c>
      <c r="C109" s="597"/>
      <c r="D109" s="598"/>
      <c r="E109" s="598"/>
      <c r="F109" s="598"/>
      <c r="G109" s="598"/>
      <c r="H109" s="598"/>
      <c r="I109" s="598"/>
      <c r="J109" s="598"/>
      <c r="K109" s="598"/>
      <c r="L109" s="599"/>
      <c r="M109" s="685"/>
      <c r="N109" s="685"/>
      <c r="O109" s="685"/>
      <c r="P109" s="685"/>
      <c r="Q109" s="685"/>
      <c r="R109" s="701"/>
      <c r="S109" s="702"/>
      <c r="T109" s="702"/>
      <c r="U109" s="702"/>
      <c r="V109" s="703"/>
      <c r="W109" s="600"/>
      <c r="X109" s="601"/>
      <c r="Y109" s="601"/>
      <c r="Z109" s="602"/>
      <c r="AA109" s="603"/>
      <c r="AB109" s="581" t="str">
        <f t="shared" si="3"/>
        <v/>
      </c>
    </row>
    <row r="110" spans="2:28" ht="37.5" customHeight="1">
      <c r="B110" s="13">
        <f t="shared" si="4"/>
        <v>76</v>
      </c>
      <c r="C110" s="597"/>
      <c r="D110" s="598"/>
      <c r="E110" s="598"/>
      <c r="F110" s="598"/>
      <c r="G110" s="598"/>
      <c r="H110" s="598"/>
      <c r="I110" s="598"/>
      <c r="J110" s="598"/>
      <c r="K110" s="598"/>
      <c r="L110" s="599"/>
      <c r="M110" s="685"/>
      <c r="N110" s="685"/>
      <c r="O110" s="685"/>
      <c r="P110" s="685"/>
      <c r="Q110" s="685"/>
      <c r="R110" s="701"/>
      <c r="S110" s="702"/>
      <c r="T110" s="702"/>
      <c r="U110" s="702"/>
      <c r="V110" s="703"/>
      <c r="W110" s="600"/>
      <c r="X110" s="601"/>
      <c r="Y110" s="601"/>
      <c r="Z110" s="602"/>
      <c r="AA110" s="603"/>
      <c r="AB110" s="581" t="str">
        <f t="shared" si="3"/>
        <v/>
      </c>
    </row>
    <row r="111" spans="2:28" ht="37.5" customHeight="1">
      <c r="B111" s="13">
        <f t="shared" si="4"/>
        <v>77</v>
      </c>
      <c r="C111" s="597"/>
      <c r="D111" s="598"/>
      <c r="E111" s="598"/>
      <c r="F111" s="598"/>
      <c r="G111" s="598"/>
      <c r="H111" s="598"/>
      <c r="I111" s="598"/>
      <c r="J111" s="598"/>
      <c r="K111" s="598"/>
      <c r="L111" s="599"/>
      <c r="M111" s="685"/>
      <c r="N111" s="685"/>
      <c r="O111" s="685"/>
      <c r="P111" s="685"/>
      <c r="Q111" s="685"/>
      <c r="R111" s="701"/>
      <c r="S111" s="702"/>
      <c r="T111" s="702"/>
      <c r="U111" s="702"/>
      <c r="V111" s="703"/>
      <c r="W111" s="600"/>
      <c r="X111" s="601"/>
      <c r="Y111" s="601"/>
      <c r="Z111" s="602"/>
      <c r="AA111" s="603"/>
      <c r="AB111" s="581" t="str">
        <f t="shared" si="3"/>
        <v/>
      </c>
    </row>
    <row r="112" spans="2:28" ht="37.5" customHeight="1">
      <c r="B112" s="13">
        <f t="shared" si="4"/>
        <v>78</v>
      </c>
      <c r="C112" s="597"/>
      <c r="D112" s="598"/>
      <c r="E112" s="598"/>
      <c r="F112" s="598"/>
      <c r="G112" s="598"/>
      <c r="H112" s="598"/>
      <c r="I112" s="598"/>
      <c r="J112" s="598"/>
      <c r="K112" s="598"/>
      <c r="L112" s="599"/>
      <c r="M112" s="685"/>
      <c r="N112" s="685"/>
      <c r="O112" s="685"/>
      <c r="P112" s="685"/>
      <c r="Q112" s="685"/>
      <c r="R112" s="701"/>
      <c r="S112" s="702"/>
      <c r="T112" s="702"/>
      <c r="U112" s="702"/>
      <c r="V112" s="703"/>
      <c r="W112" s="600"/>
      <c r="X112" s="601"/>
      <c r="Y112" s="601"/>
      <c r="Z112" s="602"/>
      <c r="AA112" s="603"/>
      <c r="AB112" s="581" t="str">
        <f t="shared" si="3"/>
        <v/>
      </c>
    </row>
    <row r="113" spans="2:28" ht="37.5" customHeight="1">
      <c r="B113" s="13">
        <f t="shared" si="4"/>
        <v>79</v>
      </c>
      <c r="C113" s="597"/>
      <c r="D113" s="598"/>
      <c r="E113" s="598"/>
      <c r="F113" s="598"/>
      <c r="G113" s="598"/>
      <c r="H113" s="598"/>
      <c r="I113" s="598"/>
      <c r="J113" s="598"/>
      <c r="K113" s="598"/>
      <c r="L113" s="599"/>
      <c r="M113" s="685"/>
      <c r="N113" s="685"/>
      <c r="O113" s="685"/>
      <c r="P113" s="685"/>
      <c r="Q113" s="685"/>
      <c r="R113" s="701"/>
      <c r="S113" s="702"/>
      <c r="T113" s="702"/>
      <c r="U113" s="702"/>
      <c r="V113" s="703"/>
      <c r="W113" s="600"/>
      <c r="X113" s="601"/>
      <c r="Y113" s="601"/>
      <c r="Z113" s="602"/>
      <c r="AA113" s="603"/>
      <c r="AB113" s="581" t="str">
        <f t="shared" si="3"/>
        <v/>
      </c>
    </row>
    <row r="114" spans="2:28" ht="37.5" customHeight="1">
      <c r="B114" s="13">
        <f t="shared" si="4"/>
        <v>80</v>
      </c>
      <c r="C114" s="597"/>
      <c r="D114" s="598"/>
      <c r="E114" s="598"/>
      <c r="F114" s="598"/>
      <c r="G114" s="598"/>
      <c r="H114" s="598"/>
      <c r="I114" s="598"/>
      <c r="J114" s="598"/>
      <c r="K114" s="598"/>
      <c r="L114" s="599"/>
      <c r="M114" s="685"/>
      <c r="N114" s="685"/>
      <c r="O114" s="685"/>
      <c r="P114" s="685"/>
      <c r="Q114" s="685"/>
      <c r="R114" s="701"/>
      <c r="S114" s="702"/>
      <c r="T114" s="702"/>
      <c r="U114" s="702"/>
      <c r="V114" s="703"/>
      <c r="W114" s="600"/>
      <c r="X114" s="601"/>
      <c r="Y114" s="601"/>
      <c r="Z114" s="602"/>
      <c r="AA114" s="603"/>
      <c r="AB114" s="581" t="str">
        <f t="shared" si="3"/>
        <v/>
      </c>
    </row>
    <row r="115" spans="2:28" ht="37.5" customHeight="1">
      <c r="B115" s="13">
        <f t="shared" si="4"/>
        <v>81</v>
      </c>
      <c r="C115" s="597"/>
      <c r="D115" s="598"/>
      <c r="E115" s="598"/>
      <c r="F115" s="598"/>
      <c r="G115" s="598"/>
      <c r="H115" s="598"/>
      <c r="I115" s="598"/>
      <c r="J115" s="598"/>
      <c r="K115" s="598"/>
      <c r="L115" s="599"/>
      <c r="M115" s="685"/>
      <c r="N115" s="685"/>
      <c r="O115" s="685"/>
      <c r="P115" s="685"/>
      <c r="Q115" s="685"/>
      <c r="R115" s="701"/>
      <c r="S115" s="702"/>
      <c r="T115" s="702"/>
      <c r="U115" s="702"/>
      <c r="V115" s="703"/>
      <c r="W115" s="600"/>
      <c r="X115" s="601"/>
      <c r="Y115" s="601"/>
      <c r="Z115" s="602"/>
      <c r="AA115" s="603"/>
      <c r="AB115" s="581" t="str">
        <f t="shared" si="3"/>
        <v/>
      </c>
    </row>
    <row r="116" spans="2:28" ht="37.5" customHeight="1">
      <c r="B116" s="13">
        <f t="shared" si="4"/>
        <v>82</v>
      </c>
      <c r="C116" s="597"/>
      <c r="D116" s="598"/>
      <c r="E116" s="598"/>
      <c r="F116" s="598"/>
      <c r="G116" s="598"/>
      <c r="H116" s="598"/>
      <c r="I116" s="598"/>
      <c r="J116" s="598"/>
      <c r="K116" s="598"/>
      <c r="L116" s="599"/>
      <c r="M116" s="685"/>
      <c r="N116" s="685"/>
      <c r="O116" s="685"/>
      <c r="P116" s="685"/>
      <c r="Q116" s="685"/>
      <c r="R116" s="701"/>
      <c r="S116" s="702"/>
      <c r="T116" s="702"/>
      <c r="U116" s="702"/>
      <c r="V116" s="703"/>
      <c r="W116" s="600"/>
      <c r="X116" s="601"/>
      <c r="Y116" s="601"/>
      <c r="Z116" s="602"/>
      <c r="AA116" s="603"/>
      <c r="AB116" s="581" t="str">
        <f t="shared" si="3"/>
        <v/>
      </c>
    </row>
    <row r="117" spans="2:28" ht="37.5" customHeight="1">
      <c r="B117" s="13">
        <f t="shared" si="4"/>
        <v>83</v>
      </c>
      <c r="C117" s="597"/>
      <c r="D117" s="598"/>
      <c r="E117" s="598"/>
      <c r="F117" s="598"/>
      <c r="G117" s="598"/>
      <c r="H117" s="598"/>
      <c r="I117" s="598"/>
      <c r="J117" s="598"/>
      <c r="K117" s="598"/>
      <c r="L117" s="599"/>
      <c r="M117" s="685"/>
      <c r="N117" s="685"/>
      <c r="O117" s="685"/>
      <c r="P117" s="685"/>
      <c r="Q117" s="685"/>
      <c r="R117" s="701"/>
      <c r="S117" s="702"/>
      <c r="T117" s="702"/>
      <c r="U117" s="702"/>
      <c r="V117" s="703"/>
      <c r="W117" s="600"/>
      <c r="X117" s="601"/>
      <c r="Y117" s="601"/>
      <c r="Z117" s="602"/>
      <c r="AA117" s="603"/>
      <c r="AB117" s="581" t="str">
        <f t="shared" si="3"/>
        <v/>
      </c>
    </row>
    <row r="118" spans="2:28" ht="37.5" customHeight="1">
      <c r="B118" s="13">
        <f t="shared" si="4"/>
        <v>84</v>
      </c>
      <c r="C118" s="597"/>
      <c r="D118" s="598"/>
      <c r="E118" s="598"/>
      <c r="F118" s="598"/>
      <c r="G118" s="598"/>
      <c r="H118" s="598"/>
      <c r="I118" s="598"/>
      <c r="J118" s="598"/>
      <c r="K118" s="598"/>
      <c r="L118" s="599"/>
      <c r="M118" s="685"/>
      <c r="N118" s="685"/>
      <c r="O118" s="685"/>
      <c r="P118" s="685"/>
      <c r="Q118" s="685"/>
      <c r="R118" s="701"/>
      <c r="S118" s="702"/>
      <c r="T118" s="702"/>
      <c r="U118" s="702"/>
      <c r="V118" s="703"/>
      <c r="W118" s="600"/>
      <c r="X118" s="601"/>
      <c r="Y118" s="601"/>
      <c r="Z118" s="602"/>
      <c r="AA118" s="603"/>
      <c r="AB118" s="581" t="str">
        <f t="shared" si="3"/>
        <v/>
      </c>
    </row>
    <row r="119" spans="2:28" ht="37.5" customHeight="1">
      <c r="B119" s="13">
        <f t="shared" si="4"/>
        <v>85</v>
      </c>
      <c r="C119" s="597"/>
      <c r="D119" s="598"/>
      <c r="E119" s="598"/>
      <c r="F119" s="598"/>
      <c r="G119" s="598"/>
      <c r="H119" s="598"/>
      <c r="I119" s="598"/>
      <c r="J119" s="598"/>
      <c r="K119" s="598"/>
      <c r="L119" s="599"/>
      <c r="M119" s="685"/>
      <c r="N119" s="685"/>
      <c r="O119" s="685"/>
      <c r="P119" s="685"/>
      <c r="Q119" s="685"/>
      <c r="R119" s="701"/>
      <c r="S119" s="702"/>
      <c r="T119" s="702"/>
      <c r="U119" s="702"/>
      <c r="V119" s="703"/>
      <c r="W119" s="600"/>
      <c r="X119" s="601"/>
      <c r="Y119" s="601"/>
      <c r="Z119" s="602"/>
      <c r="AA119" s="603"/>
      <c r="AB119" s="581" t="str">
        <f t="shared" si="3"/>
        <v/>
      </c>
    </row>
    <row r="120" spans="2:28" ht="37.5" customHeight="1">
      <c r="B120" s="13">
        <f t="shared" si="4"/>
        <v>86</v>
      </c>
      <c r="C120" s="597"/>
      <c r="D120" s="598"/>
      <c r="E120" s="598"/>
      <c r="F120" s="598"/>
      <c r="G120" s="598"/>
      <c r="H120" s="598"/>
      <c r="I120" s="598"/>
      <c r="J120" s="598"/>
      <c r="K120" s="598"/>
      <c r="L120" s="599"/>
      <c r="M120" s="685"/>
      <c r="N120" s="685"/>
      <c r="O120" s="685"/>
      <c r="P120" s="685"/>
      <c r="Q120" s="685"/>
      <c r="R120" s="701"/>
      <c r="S120" s="702"/>
      <c r="T120" s="702"/>
      <c r="U120" s="702"/>
      <c r="V120" s="703"/>
      <c r="W120" s="600"/>
      <c r="X120" s="601"/>
      <c r="Y120" s="601"/>
      <c r="Z120" s="602"/>
      <c r="AA120" s="603"/>
      <c r="AB120" s="581" t="str">
        <f t="shared" si="3"/>
        <v/>
      </c>
    </row>
    <row r="121" spans="2:28" ht="37.5" customHeight="1">
      <c r="B121" s="13">
        <f t="shared" si="4"/>
        <v>87</v>
      </c>
      <c r="C121" s="597"/>
      <c r="D121" s="598"/>
      <c r="E121" s="598"/>
      <c r="F121" s="598"/>
      <c r="G121" s="598"/>
      <c r="H121" s="598"/>
      <c r="I121" s="598"/>
      <c r="J121" s="598"/>
      <c r="K121" s="598"/>
      <c r="L121" s="599"/>
      <c r="M121" s="685"/>
      <c r="N121" s="685"/>
      <c r="O121" s="685"/>
      <c r="P121" s="685"/>
      <c r="Q121" s="685"/>
      <c r="R121" s="701"/>
      <c r="S121" s="702"/>
      <c r="T121" s="702"/>
      <c r="U121" s="702"/>
      <c r="V121" s="703"/>
      <c r="W121" s="600"/>
      <c r="X121" s="601"/>
      <c r="Y121" s="601"/>
      <c r="Z121" s="602"/>
      <c r="AA121" s="603"/>
      <c r="AB121" s="581" t="str">
        <f t="shared" si="3"/>
        <v/>
      </c>
    </row>
    <row r="122" spans="2:28" ht="37.5" customHeight="1">
      <c r="B122" s="13">
        <f t="shared" si="4"/>
        <v>88</v>
      </c>
      <c r="C122" s="597"/>
      <c r="D122" s="598"/>
      <c r="E122" s="598"/>
      <c r="F122" s="598"/>
      <c r="G122" s="598"/>
      <c r="H122" s="598"/>
      <c r="I122" s="598"/>
      <c r="J122" s="598"/>
      <c r="K122" s="598"/>
      <c r="L122" s="599"/>
      <c r="M122" s="685"/>
      <c r="N122" s="685"/>
      <c r="O122" s="685"/>
      <c r="P122" s="685"/>
      <c r="Q122" s="685"/>
      <c r="R122" s="701"/>
      <c r="S122" s="702"/>
      <c r="T122" s="702"/>
      <c r="U122" s="702"/>
      <c r="V122" s="703"/>
      <c r="W122" s="600"/>
      <c r="X122" s="601"/>
      <c r="Y122" s="601"/>
      <c r="Z122" s="602"/>
      <c r="AA122" s="603"/>
      <c r="AB122" s="581" t="str">
        <f t="shared" si="3"/>
        <v/>
      </c>
    </row>
    <row r="123" spans="2:28" ht="37.5" customHeight="1">
      <c r="B123" s="13">
        <f t="shared" si="4"/>
        <v>89</v>
      </c>
      <c r="C123" s="597"/>
      <c r="D123" s="598"/>
      <c r="E123" s="598"/>
      <c r="F123" s="598"/>
      <c r="G123" s="598"/>
      <c r="H123" s="598"/>
      <c r="I123" s="598"/>
      <c r="J123" s="598"/>
      <c r="K123" s="598"/>
      <c r="L123" s="599"/>
      <c r="M123" s="685"/>
      <c r="N123" s="685"/>
      <c r="O123" s="685"/>
      <c r="P123" s="685"/>
      <c r="Q123" s="685"/>
      <c r="R123" s="701"/>
      <c r="S123" s="702"/>
      <c r="T123" s="702"/>
      <c r="U123" s="702"/>
      <c r="V123" s="703"/>
      <c r="W123" s="600"/>
      <c r="X123" s="601"/>
      <c r="Y123" s="601"/>
      <c r="Z123" s="602"/>
      <c r="AA123" s="603"/>
      <c r="AB123" s="581" t="str">
        <f t="shared" si="3"/>
        <v/>
      </c>
    </row>
    <row r="124" spans="2:28" ht="37.5" customHeight="1">
      <c r="B124" s="13">
        <f t="shared" si="4"/>
        <v>90</v>
      </c>
      <c r="C124" s="597"/>
      <c r="D124" s="598"/>
      <c r="E124" s="598"/>
      <c r="F124" s="598"/>
      <c r="G124" s="598"/>
      <c r="H124" s="598"/>
      <c r="I124" s="598"/>
      <c r="J124" s="598"/>
      <c r="K124" s="598"/>
      <c r="L124" s="599"/>
      <c r="M124" s="685"/>
      <c r="N124" s="685"/>
      <c r="O124" s="685"/>
      <c r="P124" s="685"/>
      <c r="Q124" s="685"/>
      <c r="R124" s="701"/>
      <c r="S124" s="702"/>
      <c r="T124" s="702"/>
      <c r="U124" s="702"/>
      <c r="V124" s="703"/>
      <c r="W124" s="600"/>
      <c r="X124" s="601"/>
      <c r="Y124" s="601"/>
      <c r="Z124" s="602"/>
      <c r="AA124" s="603"/>
      <c r="AB124" s="581" t="str">
        <f t="shared" si="3"/>
        <v/>
      </c>
    </row>
    <row r="125" spans="2:28" ht="37.5" customHeight="1">
      <c r="B125" s="13">
        <f t="shared" si="4"/>
        <v>91</v>
      </c>
      <c r="C125" s="597"/>
      <c r="D125" s="598"/>
      <c r="E125" s="598"/>
      <c r="F125" s="598"/>
      <c r="G125" s="598"/>
      <c r="H125" s="598"/>
      <c r="I125" s="598"/>
      <c r="J125" s="598"/>
      <c r="K125" s="598"/>
      <c r="L125" s="599"/>
      <c r="M125" s="685"/>
      <c r="N125" s="685"/>
      <c r="O125" s="685"/>
      <c r="P125" s="685"/>
      <c r="Q125" s="685"/>
      <c r="R125" s="701"/>
      <c r="S125" s="702"/>
      <c r="T125" s="702"/>
      <c r="U125" s="702"/>
      <c r="V125" s="703"/>
      <c r="W125" s="600"/>
      <c r="X125" s="601"/>
      <c r="Y125" s="601"/>
      <c r="Z125" s="602"/>
      <c r="AA125" s="603"/>
      <c r="AB125" s="581" t="str">
        <f t="shared" si="3"/>
        <v/>
      </c>
    </row>
    <row r="126" spans="2:28" ht="37.5" customHeight="1">
      <c r="B126" s="13">
        <f t="shared" si="4"/>
        <v>92</v>
      </c>
      <c r="C126" s="597"/>
      <c r="D126" s="598"/>
      <c r="E126" s="598"/>
      <c r="F126" s="598"/>
      <c r="G126" s="598"/>
      <c r="H126" s="598"/>
      <c r="I126" s="598"/>
      <c r="J126" s="598"/>
      <c r="K126" s="598"/>
      <c r="L126" s="599"/>
      <c r="M126" s="685"/>
      <c r="N126" s="685"/>
      <c r="O126" s="685"/>
      <c r="P126" s="685"/>
      <c r="Q126" s="685"/>
      <c r="R126" s="701"/>
      <c r="S126" s="702"/>
      <c r="T126" s="702"/>
      <c r="U126" s="702"/>
      <c r="V126" s="703"/>
      <c r="W126" s="600"/>
      <c r="X126" s="601"/>
      <c r="Y126" s="601"/>
      <c r="Z126" s="602"/>
      <c r="AA126" s="603"/>
      <c r="AB126" s="581" t="str">
        <f t="shared" si="3"/>
        <v/>
      </c>
    </row>
    <row r="127" spans="2:28" ht="37.5" customHeight="1">
      <c r="B127" s="13">
        <f t="shared" ref="B127:B132" si="5">B126+1</f>
        <v>93</v>
      </c>
      <c r="C127" s="597"/>
      <c r="D127" s="598"/>
      <c r="E127" s="598"/>
      <c r="F127" s="598"/>
      <c r="G127" s="598"/>
      <c r="H127" s="598"/>
      <c r="I127" s="598"/>
      <c r="J127" s="598"/>
      <c r="K127" s="598"/>
      <c r="L127" s="599"/>
      <c r="M127" s="685"/>
      <c r="N127" s="685"/>
      <c r="O127" s="685"/>
      <c r="P127" s="685"/>
      <c r="Q127" s="685"/>
      <c r="R127" s="701"/>
      <c r="S127" s="702"/>
      <c r="T127" s="702"/>
      <c r="U127" s="702"/>
      <c r="V127" s="703"/>
      <c r="W127" s="600"/>
      <c r="X127" s="601"/>
      <c r="Y127" s="601"/>
      <c r="Z127" s="602"/>
      <c r="AA127" s="603"/>
      <c r="AB127" s="581" t="str">
        <f t="shared" si="3"/>
        <v/>
      </c>
    </row>
    <row r="128" spans="2:28" ht="37.5" customHeight="1">
      <c r="B128" s="13">
        <f t="shared" si="5"/>
        <v>94</v>
      </c>
      <c r="C128" s="597"/>
      <c r="D128" s="598"/>
      <c r="E128" s="598"/>
      <c r="F128" s="598"/>
      <c r="G128" s="598"/>
      <c r="H128" s="598"/>
      <c r="I128" s="598"/>
      <c r="J128" s="598"/>
      <c r="K128" s="598"/>
      <c r="L128" s="599"/>
      <c r="M128" s="685"/>
      <c r="N128" s="685"/>
      <c r="O128" s="685"/>
      <c r="P128" s="685"/>
      <c r="Q128" s="685"/>
      <c r="R128" s="701"/>
      <c r="S128" s="702"/>
      <c r="T128" s="702"/>
      <c r="U128" s="702"/>
      <c r="V128" s="703"/>
      <c r="W128" s="600"/>
      <c r="X128" s="601"/>
      <c r="Y128" s="601"/>
      <c r="Z128" s="602"/>
      <c r="AA128" s="603"/>
      <c r="AB128" s="581" t="str">
        <f t="shared" si="3"/>
        <v/>
      </c>
    </row>
    <row r="129" spans="1:28" ht="37.5" customHeight="1">
      <c r="B129" s="13">
        <f t="shared" si="5"/>
        <v>95</v>
      </c>
      <c r="C129" s="597"/>
      <c r="D129" s="598"/>
      <c r="E129" s="598"/>
      <c r="F129" s="598"/>
      <c r="G129" s="598"/>
      <c r="H129" s="598"/>
      <c r="I129" s="598"/>
      <c r="J129" s="598"/>
      <c r="K129" s="598"/>
      <c r="L129" s="599"/>
      <c r="M129" s="685"/>
      <c r="N129" s="685"/>
      <c r="O129" s="685"/>
      <c r="P129" s="685"/>
      <c r="Q129" s="685"/>
      <c r="R129" s="701"/>
      <c r="S129" s="702"/>
      <c r="T129" s="702"/>
      <c r="U129" s="702"/>
      <c r="V129" s="703"/>
      <c r="W129" s="600"/>
      <c r="X129" s="601"/>
      <c r="Y129" s="601"/>
      <c r="Z129" s="602"/>
      <c r="AA129" s="603"/>
      <c r="AB129" s="581" t="str">
        <f t="shared" si="3"/>
        <v/>
      </c>
    </row>
    <row r="130" spans="1:28" ht="37.5" customHeight="1">
      <c r="B130" s="13">
        <f t="shared" si="5"/>
        <v>96</v>
      </c>
      <c r="C130" s="597"/>
      <c r="D130" s="598"/>
      <c r="E130" s="598"/>
      <c r="F130" s="598"/>
      <c r="G130" s="598"/>
      <c r="H130" s="598"/>
      <c r="I130" s="598"/>
      <c r="J130" s="598"/>
      <c r="K130" s="598"/>
      <c r="L130" s="599"/>
      <c r="M130" s="685"/>
      <c r="N130" s="685"/>
      <c r="O130" s="685"/>
      <c r="P130" s="685"/>
      <c r="Q130" s="685"/>
      <c r="R130" s="701"/>
      <c r="S130" s="702"/>
      <c r="T130" s="702"/>
      <c r="U130" s="702"/>
      <c r="V130" s="703"/>
      <c r="W130" s="600"/>
      <c r="X130" s="601"/>
      <c r="Y130" s="601"/>
      <c r="Z130" s="602"/>
      <c r="AA130" s="603"/>
      <c r="AB130" s="581" t="str">
        <f t="shared" si="3"/>
        <v/>
      </c>
    </row>
    <row r="131" spans="1:28" ht="37.5" customHeight="1">
      <c r="B131" s="13">
        <f t="shared" si="5"/>
        <v>97</v>
      </c>
      <c r="C131" s="597"/>
      <c r="D131" s="598"/>
      <c r="E131" s="598"/>
      <c r="F131" s="598"/>
      <c r="G131" s="598"/>
      <c r="H131" s="598"/>
      <c r="I131" s="598"/>
      <c r="J131" s="598"/>
      <c r="K131" s="598"/>
      <c r="L131" s="599"/>
      <c r="M131" s="685"/>
      <c r="N131" s="685"/>
      <c r="O131" s="685"/>
      <c r="P131" s="685"/>
      <c r="Q131" s="685"/>
      <c r="R131" s="701"/>
      <c r="S131" s="702"/>
      <c r="T131" s="702"/>
      <c r="U131" s="702"/>
      <c r="V131" s="703"/>
      <c r="W131" s="600"/>
      <c r="X131" s="601"/>
      <c r="Y131" s="601"/>
      <c r="Z131" s="602"/>
      <c r="AA131" s="603"/>
      <c r="AB131" s="581" t="str">
        <f t="shared" si="3"/>
        <v/>
      </c>
    </row>
    <row r="132" spans="1:28" ht="37.5" customHeight="1">
      <c r="B132" s="13">
        <f t="shared" si="5"/>
        <v>98</v>
      </c>
      <c r="C132" s="597"/>
      <c r="D132" s="598"/>
      <c r="E132" s="598"/>
      <c r="F132" s="598"/>
      <c r="G132" s="598"/>
      <c r="H132" s="598"/>
      <c r="I132" s="598"/>
      <c r="J132" s="598"/>
      <c r="K132" s="598"/>
      <c r="L132" s="599"/>
      <c r="M132" s="685"/>
      <c r="N132" s="685"/>
      <c r="O132" s="685"/>
      <c r="P132" s="685"/>
      <c r="Q132" s="685"/>
      <c r="R132" s="701"/>
      <c r="S132" s="702"/>
      <c r="T132" s="702"/>
      <c r="U132" s="702"/>
      <c r="V132" s="703"/>
      <c r="W132" s="600"/>
      <c r="X132" s="601"/>
      <c r="Y132" s="601"/>
      <c r="Z132" s="602"/>
      <c r="AA132" s="603"/>
      <c r="AB132" s="581" t="str">
        <f t="shared" si="3"/>
        <v/>
      </c>
    </row>
    <row r="133" spans="1:28" ht="37.5" customHeight="1">
      <c r="B133" s="13">
        <f t="shared" ref="B133:B134" si="6">B132+1</f>
        <v>99</v>
      </c>
      <c r="C133" s="597"/>
      <c r="D133" s="598"/>
      <c r="E133" s="598"/>
      <c r="F133" s="598"/>
      <c r="G133" s="598"/>
      <c r="H133" s="598"/>
      <c r="I133" s="598"/>
      <c r="J133" s="598"/>
      <c r="K133" s="598"/>
      <c r="L133" s="599"/>
      <c r="M133" s="685"/>
      <c r="N133" s="685"/>
      <c r="O133" s="685"/>
      <c r="P133" s="685"/>
      <c r="Q133" s="685"/>
      <c r="R133" s="701"/>
      <c r="S133" s="702"/>
      <c r="T133" s="702"/>
      <c r="U133" s="702"/>
      <c r="V133" s="703"/>
      <c r="W133" s="600"/>
      <c r="X133" s="601"/>
      <c r="Y133" s="601"/>
      <c r="Z133" s="602"/>
      <c r="AA133" s="603"/>
      <c r="AB133" s="581" t="str">
        <f t="shared" si="3"/>
        <v/>
      </c>
    </row>
    <row r="134" spans="1:28" ht="37.5" customHeight="1" thickBot="1">
      <c r="B134" s="13">
        <f t="shared" si="6"/>
        <v>100</v>
      </c>
      <c r="C134" s="604"/>
      <c r="D134" s="605"/>
      <c r="E134" s="605"/>
      <c r="F134" s="605"/>
      <c r="G134" s="605"/>
      <c r="H134" s="605"/>
      <c r="I134" s="605"/>
      <c r="J134" s="605"/>
      <c r="K134" s="605"/>
      <c r="L134" s="606"/>
      <c r="M134" s="704"/>
      <c r="N134" s="704"/>
      <c r="O134" s="704"/>
      <c r="P134" s="704"/>
      <c r="Q134" s="704"/>
      <c r="R134" s="726"/>
      <c r="S134" s="727"/>
      <c r="T134" s="727"/>
      <c r="U134" s="727"/>
      <c r="V134" s="728"/>
      <c r="W134" s="607"/>
      <c r="X134" s="608"/>
      <c r="Y134" s="628"/>
      <c r="Z134" s="609"/>
      <c r="AA134" s="610"/>
      <c r="AB134" s="582" t="str">
        <f t="shared" si="3"/>
        <v/>
      </c>
    </row>
    <row r="135" spans="1:28" ht="4.5" customHeight="1">
      <c r="A135" s="12"/>
    </row>
    <row r="136" spans="1:28" ht="28.5" customHeight="1">
      <c r="B136" s="19"/>
      <c r="C136" s="684"/>
      <c r="D136" s="684"/>
      <c r="E136" s="684"/>
      <c r="F136" s="684"/>
      <c r="G136" s="684"/>
      <c r="H136" s="684"/>
      <c r="I136" s="684"/>
      <c r="J136" s="684"/>
      <c r="K136" s="684"/>
      <c r="L136" s="684"/>
      <c r="M136" s="684"/>
      <c r="N136" s="684"/>
      <c r="O136" s="684"/>
      <c r="P136" s="684"/>
      <c r="Q136" s="684"/>
      <c r="R136" s="684"/>
      <c r="S136" s="684"/>
      <c r="T136" s="684"/>
      <c r="U136" s="684"/>
      <c r="V136" s="684"/>
      <c r="W136" s="684"/>
      <c r="X136" s="684"/>
      <c r="Y136" s="684"/>
      <c r="Z136" s="684"/>
      <c r="AA136" s="684"/>
      <c r="AB136" s="684"/>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3"/>
      <c r="W139" s="3"/>
      <c r="X139" s="3"/>
      <c r="Y139" s="3"/>
    </row>
    <row r="140" spans="1:28" ht="20.100000000000001" customHeight="1">
      <c r="T140" s="3"/>
      <c r="U140" s="3"/>
      <c r="V140" s="16"/>
      <c r="W140" s="16"/>
      <c r="X140" s="3"/>
      <c r="Y140" s="3"/>
    </row>
    <row r="141" spans="1:28" ht="20.100000000000001" customHeight="1">
      <c r="T141" s="3"/>
      <c r="U141" s="3"/>
      <c r="V141" s="17"/>
      <c r="W141" s="17"/>
      <c r="X141" s="3"/>
      <c r="Y141" s="3"/>
    </row>
    <row r="142" spans="1:28" ht="20.100000000000001" customHeight="1">
      <c r="T142" s="3"/>
      <c r="U142" s="3"/>
      <c r="V142" s="18"/>
      <c r="W142" s="18"/>
      <c r="X142" s="3"/>
      <c r="Y142" s="3"/>
    </row>
    <row r="143" spans="1:28" ht="20.100000000000001" customHeight="1">
      <c r="T143" s="3"/>
      <c r="U143" s="3"/>
      <c r="V143" s="3"/>
      <c r="W143" s="3"/>
      <c r="X143" s="3"/>
      <c r="Y143" s="3"/>
    </row>
  </sheetData>
  <mergeCells count="241">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 ref="R83:V83"/>
    <mergeCell ref="R82:V82"/>
    <mergeCell ref="R81:V81"/>
    <mergeCell ref="R80:V80"/>
    <mergeCell ref="R59:V59"/>
    <mergeCell ref="R58:V58"/>
    <mergeCell ref="R57:V57"/>
    <mergeCell ref="R70:V70"/>
    <mergeCell ref="R69:V69"/>
    <mergeCell ref="R68:V68"/>
    <mergeCell ref="R67:V67"/>
    <mergeCell ref="R66:V66"/>
    <mergeCell ref="R65:V65"/>
    <mergeCell ref="R92:V92"/>
    <mergeCell ref="R91:V91"/>
    <mergeCell ref="R90:V90"/>
    <mergeCell ref="R89:V89"/>
    <mergeCell ref="R88:V88"/>
    <mergeCell ref="R87:V87"/>
    <mergeCell ref="R86:V86"/>
    <mergeCell ref="R85:V85"/>
    <mergeCell ref="R84:V84"/>
    <mergeCell ref="R101:V101"/>
    <mergeCell ref="R100:V100"/>
    <mergeCell ref="R99:V99"/>
    <mergeCell ref="R98:V98"/>
    <mergeCell ref="R97:V97"/>
    <mergeCell ref="R96:V96"/>
    <mergeCell ref="R95:V95"/>
    <mergeCell ref="R94:V94"/>
    <mergeCell ref="R93:V93"/>
    <mergeCell ref="R110:V110"/>
    <mergeCell ref="R109:V109"/>
    <mergeCell ref="R108:V108"/>
    <mergeCell ref="R107:V107"/>
    <mergeCell ref="R106:V106"/>
    <mergeCell ref="R105:V105"/>
    <mergeCell ref="R104:V104"/>
    <mergeCell ref="R103:V103"/>
    <mergeCell ref="R102:V102"/>
    <mergeCell ref="R119:V119"/>
    <mergeCell ref="R118:V118"/>
    <mergeCell ref="R117:V117"/>
    <mergeCell ref="R116:V116"/>
    <mergeCell ref="R115:V115"/>
    <mergeCell ref="R114:V114"/>
    <mergeCell ref="R113:V113"/>
    <mergeCell ref="R112:V112"/>
    <mergeCell ref="R111:V111"/>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39:V39"/>
    <mergeCell ref="M35:Q35"/>
    <mergeCell ref="M36:Q36"/>
    <mergeCell ref="M37:Q37"/>
    <mergeCell ref="M38:Q38"/>
    <mergeCell ref="M39:Q39"/>
    <mergeCell ref="M40:Q40"/>
    <mergeCell ref="M41:Q41"/>
    <mergeCell ref="M47:Q47"/>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88:Q88"/>
    <mergeCell ref="M89:Q89"/>
    <mergeCell ref="M90:Q90"/>
    <mergeCell ref="M91:Q91"/>
    <mergeCell ref="M92:Q92"/>
    <mergeCell ref="M93:Q93"/>
    <mergeCell ref="M94:Q94"/>
    <mergeCell ref="M95:Q95"/>
    <mergeCell ref="M96:Q96"/>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94"/>
  <sheetViews>
    <sheetView view="pageBreakPreview" topLeftCell="A31" zoomScale="115" zoomScaleNormal="120" zoomScaleSheetLayoutView="115" workbookViewId="0"/>
  </sheetViews>
  <sheetFormatPr defaultColWidth="9" defaultRowHeight="13.5"/>
  <cols>
    <col min="1" max="1" width="2.5" style="54" customWidth="1"/>
    <col min="2" max="6" width="2.75" style="54" customWidth="1"/>
    <col min="7" max="35" width="2.5" style="54" customWidth="1"/>
    <col min="36" max="36" width="2.5" style="56" customWidth="1"/>
    <col min="37" max="37" width="2.75" style="54" customWidth="1"/>
    <col min="38" max="38" width="4" style="54" customWidth="1"/>
    <col min="39" max="43" width="9.25" style="54" customWidth="1"/>
    <col min="44" max="44" width="9.75" style="54" bestFit="1" customWidth="1"/>
    <col min="45" max="16384" width="9" style="54"/>
  </cols>
  <sheetData>
    <row r="1" spans="1:46" ht="14.25" customHeight="1">
      <c r="A1" s="53" t="s">
        <v>435</v>
      </c>
      <c r="Y1" s="792" t="s">
        <v>85</v>
      </c>
      <c r="Z1" s="792"/>
      <c r="AA1" s="792"/>
      <c r="AB1" s="792"/>
      <c r="AC1" s="792" t="str">
        <f>IF(基本情報入力シート!C11="","",基本情報入力シート!C11)</f>
        <v/>
      </c>
      <c r="AD1" s="792"/>
      <c r="AE1" s="792"/>
      <c r="AF1" s="792"/>
      <c r="AG1" s="792"/>
      <c r="AH1" s="792"/>
      <c r="AI1" s="792"/>
      <c r="AJ1" s="792"/>
    </row>
    <row r="2" spans="1:46" ht="14.25" customHeight="1">
      <c r="AC2" s="55"/>
      <c r="AD2" s="55"/>
      <c r="AE2" s="55"/>
      <c r="AF2" s="55"/>
      <c r="AG2" s="55"/>
      <c r="AH2" s="55"/>
      <c r="AI2" s="55"/>
    </row>
    <row r="3" spans="1:46" ht="6" customHeight="1">
      <c r="A3" s="53"/>
    </row>
    <row r="4" spans="1:46" ht="16.5" customHeight="1">
      <c r="B4" s="57"/>
      <c r="C4" s="57"/>
      <c r="D4" s="57"/>
      <c r="E4" s="57"/>
      <c r="F4" s="57"/>
      <c r="G4" s="57"/>
      <c r="H4" s="57"/>
      <c r="I4" s="57"/>
      <c r="J4" s="57"/>
      <c r="K4" s="57"/>
      <c r="L4" s="57"/>
      <c r="M4" s="57"/>
      <c r="N4" s="57"/>
      <c r="O4" s="57"/>
      <c r="P4" s="57"/>
      <c r="Q4" s="57"/>
      <c r="R4" s="57"/>
      <c r="S4" s="57"/>
      <c r="T4" s="57"/>
      <c r="U4" s="57"/>
      <c r="V4" s="57"/>
      <c r="X4" s="58" t="s">
        <v>282</v>
      </c>
      <c r="Y4" s="1015"/>
      <c r="Z4" s="1015"/>
      <c r="AA4" s="57" t="s">
        <v>17</v>
      </c>
      <c r="AE4" s="57"/>
      <c r="AH4" s="57"/>
      <c r="AI4" s="57"/>
      <c r="AJ4" s="33"/>
    </row>
    <row r="5" spans="1:46" ht="16.5" customHeight="1">
      <c r="A5" s="1011" t="s">
        <v>370</v>
      </c>
      <c r="B5" s="1011"/>
      <c r="C5" s="1011"/>
      <c r="D5" s="1011"/>
      <c r="E5" s="1011"/>
      <c r="F5" s="1011"/>
      <c r="G5" s="1011"/>
      <c r="H5" s="1011"/>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c r="AH5" s="1011"/>
      <c r="AI5" s="1011"/>
      <c r="AJ5" s="1011"/>
    </row>
    <row r="6" spans="1:46" ht="6" customHeight="1"/>
    <row r="7" spans="1:46" ht="15" customHeight="1">
      <c r="A7" s="59" t="s">
        <v>164</v>
      </c>
      <c r="R7" s="55"/>
      <c r="S7" s="55"/>
      <c r="T7" s="55"/>
      <c r="U7" s="55"/>
      <c r="V7" s="55"/>
      <c r="W7" s="55"/>
      <c r="X7" s="55"/>
      <c r="Y7" s="55"/>
      <c r="Z7" s="55"/>
      <c r="AA7" s="60"/>
      <c r="AB7" s="60"/>
      <c r="AC7" s="61"/>
      <c r="AD7" s="61"/>
      <c r="AE7" s="61"/>
      <c r="AF7" s="61"/>
      <c r="AG7" s="61"/>
      <c r="AH7" s="61"/>
      <c r="AI7" s="61"/>
      <c r="AJ7" s="62"/>
    </row>
    <row r="8" spans="1:46" ht="6" customHeight="1"/>
    <row r="9" spans="1:46" s="63" customFormat="1" ht="12">
      <c r="A9" s="785" t="s">
        <v>125</v>
      </c>
      <c r="B9" s="786"/>
      <c r="C9" s="786"/>
      <c r="D9" s="786"/>
      <c r="E9" s="786"/>
      <c r="F9" s="787"/>
      <c r="G9" s="788" t="str">
        <f>IF(基本情報入力シート!M15="","",基本情報入力シート!M15)</f>
        <v/>
      </c>
      <c r="H9" s="788"/>
      <c r="I9" s="788"/>
      <c r="J9" s="788"/>
      <c r="K9" s="788"/>
      <c r="L9" s="788"/>
      <c r="M9" s="788"/>
      <c r="N9" s="788"/>
      <c r="O9" s="788"/>
      <c r="P9" s="788"/>
      <c r="Q9" s="788"/>
      <c r="R9" s="788"/>
      <c r="S9" s="788"/>
      <c r="T9" s="788"/>
      <c r="U9" s="788"/>
      <c r="V9" s="788"/>
      <c r="W9" s="788"/>
      <c r="X9" s="788"/>
      <c r="Y9" s="788"/>
      <c r="Z9" s="788"/>
      <c r="AA9" s="788"/>
      <c r="AB9" s="788"/>
      <c r="AC9" s="788"/>
      <c r="AD9" s="788"/>
      <c r="AE9" s="788"/>
      <c r="AF9" s="788"/>
      <c r="AG9" s="788"/>
      <c r="AH9" s="788"/>
      <c r="AI9" s="788"/>
      <c r="AJ9" s="789"/>
    </row>
    <row r="10" spans="1:46" s="63" customFormat="1" ht="25.5" customHeight="1">
      <c r="A10" s="822" t="s">
        <v>124</v>
      </c>
      <c r="B10" s="823"/>
      <c r="C10" s="823"/>
      <c r="D10" s="823"/>
      <c r="E10" s="823"/>
      <c r="F10" s="824"/>
      <c r="G10" s="790" t="str">
        <f>IF(基本情報入力シート!M16="","",基本情報入力シート!M16)</f>
        <v/>
      </c>
      <c r="H10" s="790"/>
      <c r="I10" s="790"/>
      <c r="J10" s="790"/>
      <c r="K10" s="790"/>
      <c r="L10" s="790"/>
      <c r="M10" s="790"/>
      <c r="N10" s="790"/>
      <c r="O10" s="790"/>
      <c r="P10" s="790"/>
      <c r="Q10" s="790"/>
      <c r="R10" s="790"/>
      <c r="S10" s="790"/>
      <c r="T10" s="790"/>
      <c r="U10" s="790"/>
      <c r="V10" s="790"/>
      <c r="W10" s="790"/>
      <c r="X10" s="790"/>
      <c r="Y10" s="790"/>
      <c r="Z10" s="790"/>
      <c r="AA10" s="790"/>
      <c r="AB10" s="790"/>
      <c r="AC10" s="790"/>
      <c r="AD10" s="790"/>
      <c r="AE10" s="790"/>
      <c r="AF10" s="790"/>
      <c r="AG10" s="790"/>
      <c r="AH10" s="790"/>
      <c r="AI10" s="790"/>
      <c r="AJ10" s="791"/>
    </row>
    <row r="11" spans="1:46" s="63" customFormat="1" ht="12.75" customHeight="1">
      <c r="A11" s="804" t="s">
        <v>128</v>
      </c>
      <c r="B11" s="805"/>
      <c r="C11" s="805"/>
      <c r="D11" s="805"/>
      <c r="E11" s="805"/>
      <c r="F11" s="806"/>
      <c r="G11" s="64" t="s">
        <v>7</v>
      </c>
      <c r="H11" s="1016" t="str">
        <f>IF(基本情報入力シート!AD17="","",基本情報入力シート!AD17)</f>
        <v>－</v>
      </c>
      <c r="I11" s="1016"/>
      <c r="J11" s="1016"/>
      <c r="K11" s="1016"/>
      <c r="L11" s="1016"/>
      <c r="M11" s="65"/>
      <c r="N11" s="66"/>
      <c r="O11" s="66"/>
      <c r="P11" s="66"/>
      <c r="Q11" s="66"/>
      <c r="R11" s="66"/>
      <c r="S11" s="66"/>
      <c r="T11" s="66"/>
      <c r="U11" s="66"/>
      <c r="V11" s="66"/>
      <c r="W11" s="66"/>
      <c r="X11" s="66"/>
      <c r="Y11" s="66"/>
      <c r="Z11" s="66"/>
      <c r="AA11" s="66"/>
      <c r="AB11" s="66"/>
      <c r="AC11" s="66"/>
      <c r="AD11" s="66"/>
      <c r="AE11" s="66"/>
      <c r="AF11" s="66"/>
      <c r="AG11" s="66"/>
      <c r="AH11" s="66"/>
      <c r="AI11" s="66"/>
      <c r="AJ11" s="67"/>
    </row>
    <row r="12" spans="1:46" s="63" customFormat="1" ht="16.5" customHeight="1">
      <c r="A12" s="807"/>
      <c r="B12" s="808"/>
      <c r="C12" s="808"/>
      <c r="D12" s="808"/>
      <c r="E12" s="808"/>
      <c r="F12" s="809"/>
      <c r="G12" s="800" t="str">
        <f>IF(基本情報入力シート!M18="","",基本情報入力シート!M18)</f>
        <v/>
      </c>
      <c r="H12" s="801"/>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2"/>
    </row>
    <row r="13" spans="1:46" s="63" customFormat="1" ht="16.5" customHeight="1">
      <c r="A13" s="807"/>
      <c r="B13" s="808"/>
      <c r="C13" s="808"/>
      <c r="D13" s="808"/>
      <c r="E13" s="808"/>
      <c r="F13" s="809"/>
      <c r="G13" s="803" t="str">
        <f>IF(基本情報入力シート!M19="","",基本情報入力シート!M19)</f>
        <v/>
      </c>
      <c r="H13" s="798"/>
      <c r="I13" s="798"/>
      <c r="J13" s="798"/>
      <c r="K13" s="798"/>
      <c r="L13" s="798"/>
      <c r="M13" s="798"/>
      <c r="N13" s="798"/>
      <c r="O13" s="798"/>
      <c r="P13" s="798"/>
      <c r="Q13" s="798"/>
      <c r="R13" s="798"/>
      <c r="S13" s="798"/>
      <c r="T13" s="798"/>
      <c r="U13" s="798"/>
      <c r="V13" s="798"/>
      <c r="W13" s="798"/>
      <c r="X13" s="798"/>
      <c r="Y13" s="798"/>
      <c r="Z13" s="798"/>
      <c r="AA13" s="798"/>
      <c r="AB13" s="798"/>
      <c r="AC13" s="798"/>
      <c r="AD13" s="798"/>
      <c r="AE13" s="798"/>
      <c r="AF13" s="798"/>
      <c r="AG13" s="798"/>
      <c r="AH13" s="798"/>
      <c r="AI13" s="798"/>
      <c r="AJ13" s="799"/>
    </row>
    <row r="14" spans="1:46" s="63" customFormat="1" ht="12">
      <c r="A14" s="810" t="s">
        <v>125</v>
      </c>
      <c r="B14" s="811"/>
      <c r="C14" s="811"/>
      <c r="D14" s="811"/>
      <c r="E14" s="811"/>
      <c r="F14" s="812"/>
      <c r="G14" s="796" t="str">
        <f>IF(基本情報入力シート!M22="","",基本情報入力シート!M22)</f>
        <v/>
      </c>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7"/>
    </row>
    <row r="15" spans="1:46" s="63" customFormat="1" ht="25.5" customHeight="1">
      <c r="A15" s="807" t="s">
        <v>123</v>
      </c>
      <c r="B15" s="808"/>
      <c r="C15" s="808"/>
      <c r="D15" s="808"/>
      <c r="E15" s="808"/>
      <c r="F15" s="809"/>
      <c r="G15" s="798" t="str">
        <f>IF(基本情報入力シート!M23="","",基本情報入力シート!M23)</f>
        <v/>
      </c>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9"/>
    </row>
    <row r="16" spans="1:46" s="63" customFormat="1" ht="15" customHeight="1">
      <c r="A16" s="793" t="s">
        <v>127</v>
      </c>
      <c r="B16" s="793"/>
      <c r="C16" s="793"/>
      <c r="D16" s="793"/>
      <c r="E16" s="793"/>
      <c r="F16" s="793"/>
      <c r="G16" s="813" t="s">
        <v>0</v>
      </c>
      <c r="H16" s="792"/>
      <c r="I16" s="792"/>
      <c r="J16" s="792"/>
      <c r="K16" s="794" t="str">
        <f>IF(基本情報入力シート!M24="","",基本情報入力シート!M24)</f>
        <v/>
      </c>
      <c r="L16" s="794"/>
      <c r="M16" s="794"/>
      <c r="N16" s="794"/>
      <c r="O16" s="794"/>
      <c r="P16" s="792" t="s">
        <v>1</v>
      </c>
      <c r="Q16" s="792"/>
      <c r="R16" s="792"/>
      <c r="S16" s="792"/>
      <c r="T16" s="794" t="str">
        <f>IF(基本情報入力シート!M25="","",基本情報入力シート!M25)</f>
        <v/>
      </c>
      <c r="U16" s="794"/>
      <c r="V16" s="794"/>
      <c r="W16" s="794"/>
      <c r="X16" s="794"/>
      <c r="Y16" s="792" t="s">
        <v>126</v>
      </c>
      <c r="Z16" s="792"/>
      <c r="AA16" s="792"/>
      <c r="AB16" s="792"/>
      <c r="AC16" s="795" t="str">
        <f>IF(基本情報入力シート!M26="","",基本情報入力シート!M26)</f>
        <v/>
      </c>
      <c r="AD16" s="795"/>
      <c r="AE16" s="795"/>
      <c r="AF16" s="795"/>
      <c r="AG16" s="795"/>
      <c r="AH16" s="795"/>
      <c r="AI16" s="795"/>
      <c r="AJ16" s="795"/>
      <c r="AK16" s="2"/>
      <c r="AT16" s="68"/>
    </row>
    <row r="17" spans="1:46" s="63" customFormat="1" ht="12.75" thickBo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70"/>
      <c r="AK17" s="2"/>
      <c r="AT17" s="68"/>
    </row>
    <row r="18" spans="1:46" s="63" customFormat="1" ht="3.75" customHeight="1">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3"/>
      <c r="AK18" s="2"/>
      <c r="AT18" s="68"/>
    </row>
    <row r="19" spans="1:46" s="63" customFormat="1" ht="18" customHeight="1">
      <c r="A19" s="74" t="s">
        <v>285</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75"/>
      <c r="AK19" s="2"/>
      <c r="AM19" s="194" t="s">
        <v>349</v>
      </c>
      <c r="AN19" s="194" t="s">
        <v>350</v>
      </c>
      <c r="AT19" s="68"/>
    </row>
    <row r="20" spans="1:46" ht="18" customHeight="1">
      <c r="A20" s="76"/>
      <c r="B20" s="77"/>
      <c r="C20" s="78" t="s">
        <v>283</v>
      </c>
      <c r="D20" s="79"/>
      <c r="E20" s="79"/>
      <c r="F20" s="79"/>
      <c r="G20" s="79"/>
      <c r="H20" s="79"/>
      <c r="I20" s="79"/>
      <c r="J20" s="79"/>
      <c r="K20" s="79"/>
      <c r="L20" s="80"/>
      <c r="M20" s="81"/>
      <c r="N20" s="81"/>
      <c r="O20" s="81"/>
      <c r="P20" s="82"/>
      <c r="S20" s="83"/>
      <c r="T20" s="52" t="s">
        <v>284</v>
      </c>
      <c r="U20" s="84"/>
      <c r="V20" s="84"/>
      <c r="W20" s="84"/>
      <c r="X20" s="84"/>
      <c r="Y20" s="84"/>
      <c r="Z20" s="84"/>
      <c r="AA20" s="84"/>
      <c r="AB20" s="85"/>
      <c r="AC20" s="84"/>
      <c r="AD20" s="84"/>
      <c r="AE20" s="84"/>
      <c r="AF20" s="84"/>
      <c r="AG20" s="84"/>
      <c r="AH20" s="84"/>
      <c r="AI20" s="86"/>
      <c r="AJ20" s="87"/>
      <c r="AK20" s="2"/>
      <c r="AM20" s="194" t="b">
        <v>0</v>
      </c>
      <c r="AN20" s="192" t="b">
        <v>0</v>
      </c>
      <c r="AT20" s="88"/>
    </row>
    <row r="21" spans="1:46" ht="5.0999999999999996" customHeight="1">
      <c r="A21" s="76"/>
      <c r="B21" s="577"/>
      <c r="C21" s="60"/>
      <c r="D21" s="90"/>
      <c r="E21" s="60"/>
      <c r="F21" s="60"/>
      <c r="G21" s="60"/>
      <c r="H21" s="60"/>
      <c r="I21" s="60"/>
      <c r="J21" s="60"/>
      <c r="K21" s="60"/>
      <c r="L21" s="60"/>
      <c r="M21" s="91"/>
      <c r="N21" s="1"/>
      <c r="O21" s="1"/>
      <c r="P21" s="1"/>
      <c r="Q21" s="60"/>
      <c r="T21" s="60"/>
      <c r="U21" s="90"/>
      <c r="V21" s="60"/>
      <c r="W21" s="60"/>
      <c r="X21" s="60"/>
      <c r="Y21" s="60"/>
      <c r="Z21" s="60"/>
      <c r="AA21" s="60"/>
      <c r="AB21" s="60"/>
      <c r="AC21" s="1"/>
      <c r="AD21" s="60"/>
      <c r="AE21" s="60"/>
      <c r="AF21" s="60"/>
      <c r="AG21" s="60"/>
      <c r="AH21" s="60"/>
      <c r="AI21" s="60"/>
      <c r="AJ21" s="92"/>
      <c r="AT21" s="88"/>
    </row>
    <row r="22" spans="1:46" ht="3.75" customHeight="1" thickBot="1">
      <c r="A22" s="9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5"/>
      <c r="AK22" s="56"/>
      <c r="AT22" s="88"/>
    </row>
    <row r="23" spans="1:46" ht="13.5" customHeight="1">
      <c r="AK23" s="56"/>
      <c r="AT23" s="88"/>
    </row>
    <row r="24" spans="1:46" ht="15" customHeight="1">
      <c r="A24" s="96" t="s">
        <v>165</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K24" s="56"/>
      <c r="AT24" s="88"/>
    </row>
    <row r="25" spans="1:46" ht="54.75" customHeight="1">
      <c r="A25" s="98"/>
      <c r="B25" s="825" t="s">
        <v>452</v>
      </c>
      <c r="C25" s="826"/>
      <c r="D25" s="826"/>
      <c r="E25" s="826"/>
      <c r="F25" s="826"/>
      <c r="G25" s="826"/>
      <c r="H25" s="826"/>
      <c r="I25" s="826"/>
      <c r="J25" s="826"/>
      <c r="K25" s="826"/>
      <c r="L25" s="826"/>
      <c r="M25" s="826"/>
      <c r="N25" s="826"/>
      <c r="O25" s="826"/>
      <c r="P25" s="826"/>
      <c r="Q25" s="826"/>
      <c r="R25" s="826"/>
      <c r="S25" s="826"/>
      <c r="T25" s="826"/>
      <c r="U25" s="826"/>
      <c r="V25" s="826"/>
      <c r="W25" s="826"/>
      <c r="X25" s="826"/>
      <c r="Y25" s="826"/>
      <c r="Z25" s="826"/>
      <c r="AA25" s="826"/>
      <c r="AB25" s="826"/>
      <c r="AC25" s="826"/>
      <c r="AD25" s="826"/>
      <c r="AE25" s="826"/>
      <c r="AF25" s="826"/>
      <c r="AG25" s="826"/>
      <c r="AH25" s="826"/>
      <c r="AI25" s="826"/>
      <c r="AJ25" s="826"/>
      <c r="AK25" s="56"/>
      <c r="AT25" s="88"/>
    </row>
    <row r="26" spans="1:46" ht="4.5" customHeight="1">
      <c r="B26" s="63"/>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K26" s="56"/>
      <c r="AT26" s="88"/>
    </row>
    <row r="27" spans="1:46" ht="15" customHeight="1">
      <c r="A27" s="54" t="s">
        <v>371</v>
      </c>
      <c r="B27" s="63"/>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K27" s="56"/>
      <c r="AT27" s="88"/>
    </row>
    <row r="28" spans="1:46" ht="21" customHeight="1">
      <c r="A28" s="65" t="s">
        <v>28</v>
      </c>
      <c r="B28" s="571" t="s">
        <v>303</v>
      </c>
      <c r="C28" s="571"/>
      <c r="D28" s="571"/>
      <c r="E28" s="571"/>
      <c r="F28" s="571"/>
      <c r="G28" s="571"/>
      <c r="H28" s="571"/>
      <c r="I28" s="571"/>
      <c r="J28" s="571"/>
      <c r="K28" s="571"/>
      <c r="L28" s="100"/>
      <c r="M28" s="101" t="s">
        <v>57</v>
      </c>
      <c r="N28" s="757" t="s">
        <v>248</v>
      </c>
      <c r="O28" s="758"/>
      <c r="P28" s="758"/>
      <c r="Q28" s="758"/>
      <c r="R28" s="758"/>
      <c r="S28" s="758"/>
      <c r="T28" s="758"/>
      <c r="U28" s="758"/>
      <c r="V28" s="758"/>
      <c r="W28" s="758"/>
      <c r="X28" s="758"/>
      <c r="Y28" s="758"/>
      <c r="Z28" s="758"/>
      <c r="AA28" s="758"/>
      <c r="AB28" s="758"/>
      <c r="AC28" s="758"/>
      <c r="AD28" s="758"/>
      <c r="AE28" s="758"/>
      <c r="AF28" s="758"/>
      <c r="AG28" s="758"/>
      <c r="AH28" s="758"/>
      <c r="AI28" s="758"/>
      <c r="AJ28" s="759"/>
      <c r="AK28" s="56"/>
      <c r="AT28" s="88"/>
    </row>
    <row r="29" spans="1:46" ht="21" customHeight="1">
      <c r="A29" s="102" t="s">
        <v>10</v>
      </c>
      <c r="B29" s="571" t="s">
        <v>297</v>
      </c>
      <c r="C29" s="103"/>
      <c r="D29" s="103"/>
      <c r="E29" s="103"/>
      <c r="F29" s="103"/>
      <c r="G29" s="103"/>
      <c r="H29" s="103"/>
      <c r="I29" s="103"/>
      <c r="J29" s="103"/>
      <c r="K29" s="103"/>
      <c r="L29" s="103"/>
      <c r="M29" s="104"/>
      <c r="N29" s="760"/>
      <c r="O29" s="761"/>
      <c r="P29" s="761"/>
      <c r="Q29" s="761"/>
      <c r="R29" s="761"/>
      <c r="S29" s="761"/>
      <c r="T29" s="761"/>
      <c r="U29" s="761"/>
      <c r="V29" s="761"/>
      <c r="W29" s="761"/>
      <c r="X29" s="761"/>
      <c r="Y29" s="761"/>
      <c r="Z29" s="761"/>
      <c r="AA29" s="761"/>
      <c r="AB29" s="761"/>
      <c r="AC29" s="761"/>
      <c r="AD29" s="761"/>
      <c r="AE29" s="761"/>
      <c r="AF29" s="761"/>
      <c r="AG29" s="761"/>
      <c r="AH29" s="761"/>
      <c r="AI29" s="761"/>
      <c r="AJ29" s="762"/>
      <c r="AK29" s="56"/>
      <c r="AL29" s="742" t="s">
        <v>453</v>
      </c>
      <c r="AT29" s="88"/>
    </row>
    <row r="30" spans="1:46" ht="21" customHeight="1" thickBot="1">
      <c r="A30" s="102" t="s">
        <v>20</v>
      </c>
      <c r="B30" s="571" t="s">
        <v>19</v>
      </c>
      <c r="C30" s="103"/>
      <c r="D30" s="814" t="str">
        <f>IF($Y$4="","",$Y$4)</f>
        <v/>
      </c>
      <c r="E30" s="814"/>
      <c r="F30" s="105" t="s">
        <v>296</v>
      </c>
      <c r="G30" s="103"/>
      <c r="H30" s="103"/>
      <c r="I30" s="103"/>
      <c r="J30" s="103"/>
      <c r="K30" s="103"/>
      <c r="L30" s="103"/>
      <c r="M30" s="103"/>
      <c r="N30" s="103"/>
      <c r="O30" s="103"/>
      <c r="P30" s="103"/>
      <c r="Q30" s="103"/>
      <c r="R30" s="103"/>
      <c r="S30" s="103"/>
      <c r="T30" s="103"/>
      <c r="U30" s="103"/>
      <c r="V30" s="103"/>
      <c r="W30" s="103"/>
      <c r="X30" s="103"/>
      <c r="Y30" s="103"/>
      <c r="Z30" s="103"/>
      <c r="AA30" s="103"/>
      <c r="AB30" s="815" t="str">
        <f>IF('別紙様式2-2 個表_処遇'!O5="","",'別紙様式2-2 個表_処遇'!O5)</f>
        <v/>
      </c>
      <c r="AC30" s="816"/>
      <c r="AD30" s="816"/>
      <c r="AE30" s="816"/>
      <c r="AF30" s="816"/>
      <c r="AG30" s="816"/>
      <c r="AH30" s="816"/>
      <c r="AI30" s="817" t="s">
        <v>2</v>
      </c>
      <c r="AJ30" s="813"/>
      <c r="AK30" s="2"/>
      <c r="AL30" s="743"/>
      <c r="AT30" s="88"/>
    </row>
    <row r="31" spans="1:46" ht="21" customHeight="1" thickBot="1">
      <c r="A31" s="106" t="s">
        <v>18</v>
      </c>
      <c r="B31" s="107" t="s">
        <v>286</v>
      </c>
      <c r="C31" s="108"/>
      <c r="D31" s="107"/>
      <c r="E31" s="107"/>
      <c r="F31" s="107"/>
      <c r="G31" s="107"/>
      <c r="H31" s="107"/>
      <c r="I31" s="107"/>
      <c r="J31" s="107"/>
      <c r="K31" s="107"/>
      <c r="L31" s="107"/>
      <c r="M31" s="107"/>
      <c r="N31" s="107"/>
      <c r="O31" s="107"/>
      <c r="P31" s="107"/>
      <c r="Q31" s="107"/>
      <c r="R31" s="107"/>
      <c r="S31" s="107"/>
      <c r="T31" s="107"/>
      <c r="U31" s="107"/>
      <c r="V31" s="107"/>
      <c r="W31" s="107"/>
      <c r="X31" s="107"/>
      <c r="Y31" s="107"/>
      <c r="Z31" s="109"/>
      <c r="AA31" s="110" t="s">
        <v>235</v>
      </c>
      <c r="AB31" s="818" t="str">
        <f>IFERROR(AB32-AB33,"")</f>
        <v/>
      </c>
      <c r="AC31" s="819"/>
      <c r="AD31" s="819"/>
      <c r="AE31" s="819"/>
      <c r="AF31" s="819"/>
      <c r="AG31" s="819"/>
      <c r="AH31" s="819"/>
      <c r="AI31" s="817" t="s">
        <v>2</v>
      </c>
      <c r="AJ31" s="813"/>
      <c r="AK31" s="56" t="s">
        <v>193</v>
      </c>
      <c r="AL31" s="111" t="str">
        <f>IF(AB30="","",IF(AB31="","",IF(AB31&gt;AB30,"○","☓")))</f>
        <v/>
      </c>
      <c r="AM31" s="112" t="s">
        <v>194</v>
      </c>
      <c r="AN31" s="113"/>
      <c r="AO31" s="113"/>
      <c r="AP31" s="113"/>
      <c r="AQ31" s="113"/>
      <c r="AR31" s="113"/>
      <c r="AS31" s="113"/>
      <c r="AT31" s="114"/>
    </row>
    <row r="32" spans="1:46" ht="21" customHeight="1" thickBot="1">
      <c r="A32" s="115"/>
      <c r="B32" s="820" t="s">
        <v>298</v>
      </c>
      <c r="C32" s="821"/>
      <c r="D32" s="821"/>
      <c r="E32" s="821"/>
      <c r="F32" s="821"/>
      <c r="G32" s="821"/>
      <c r="H32" s="821"/>
      <c r="I32" s="821"/>
      <c r="J32" s="821"/>
      <c r="K32" s="821"/>
      <c r="L32" s="821"/>
      <c r="M32" s="821"/>
      <c r="N32" s="821"/>
      <c r="O32" s="821"/>
      <c r="P32" s="821"/>
      <c r="Q32" s="821"/>
      <c r="R32" s="821"/>
      <c r="S32" s="821"/>
      <c r="T32" s="821"/>
      <c r="U32" s="821"/>
      <c r="V32" s="821"/>
      <c r="W32" s="821"/>
      <c r="X32" s="821"/>
      <c r="Y32" s="821"/>
      <c r="Z32" s="821"/>
      <c r="AA32" s="821"/>
      <c r="AB32" s="771"/>
      <c r="AC32" s="772"/>
      <c r="AD32" s="772"/>
      <c r="AE32" s="772"/>
      <c r="AF32" s="772"/>
      <c r="AG32" s="772"/>
      <c r="AH32" s="773"/>
      <c r="AI32" s="778" t="s">
        <v>2</v>
      </c>
      <c r="AJ32" s="779"/>
      <c r="AK32" s="56"/>
      <c r="AT32" s="88"/>
    </row>
    <row r="33" spans="1:46" ht="21" customHeight="1" thickBot="1">
      <c r="A33" s="116"/>
      <c r="B33" s="763" t="s">
        <v>299</v>
      </c>
      <c r="C33" s="764"/>
      <c r="D33" s="764"/>
      <c r="E33" s="764"/>
      <c r="F33" s="764"/>
      <c r="G33" s="764"/>
      <c r="H33" s="764"/>
      <c r="I33" s="764"/>
      <c r="J33" s="764"/>
      <c r="K33" s="764"/>
      <c r="L33" s="764"/>
      <c r="M33" s="764"/>
      <c r="N33" s="764"/>
      <c r="O33" s="764"/>
      <c r="P33" s="764"/>
      <c r="Q33" s="764"/>
      <c r="R33" s="764"/>
      <c r="S33" s="764"/>
      <c r="T33" s="764"/>
      <c r="U33" s="764"/>
      <c r="V33" s="764"/>
      <c r="W33" s="764"/>
      <c r="X33" s="764"/>
      <c r="Y33" s="764"/>
      <c r="Z33" s="764"/>
      <c r="AA33" s="764"/>
      <c r="AB33" s="765" t="str">
        <f>IF((AB34-AB35-AB36-AB37)=0,"",(AB34-AB35-AB36-AB37))</f>
        <v/>
      </c>
      <c r="AC33" s="766"/>
      <c r="AD33" s="766"/>
      <c r="AE33" s="766"/>
      <c r="AF33" s="766"/>
      <c r="AG33" s="766"/>
      <c r="AH33" s="767"/>
      <c r="AI33" s="768" t="s">
        <v>2</v>
      </c>
      <c r="AJ33" s="769"/>
      <c r="AK33" s="56"/>
      <c r="AT33" s="88"/>
    </row>
    <row r="34" spans="1:46" ht="21" customHeight="1" thickBot="1">
      <c r="A34" s="117"/>
      <c r="B34" s="770"/>
      <c r="C34" s="118" t="s">
        <v>300</v>
      </c>
      <c r="D34" s="118"/>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771"/>
      <c r="AC34" s="772"/>
      <c r="AD34" s="772"/>
      <c r="AE34" s="772"/>
      <c r="AF34" s="772"/>
      <c r="AG34" s="772"/>
      <c r="AH34" s="773"/>
      <c r="AI34" s="774" t="s">
        <v>2</v>
      </c>
      <c r="AJ34" s="775"/>
      <c r="AK34" s="2"/>
      <c r="AT34" s="88"/>
    </row>
    <row r="35" spans="1:46" ht="21" customHeight="1" thickBot="1">
      <c r="A35" s="117"/>
      <c r="B35" s="770"/>
      <c r="C35" s="120" t="s">
        <v>337</v>
      </c>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771"/>
      <c r="AC35" s="776"/>
      <c r="AD35" s="776"/>
      <c r="AE35" s="776"/>
      <c r="AF35" s="776"/>
      <c r="AG35" s="776"/>
      <c r="AH35" s="777"/>
      <c r="AI35" s="778" t="s">
        <v>2</v>
      </c>
      <c r="AJ35" s="779"/>
      <c r="AK35" s="2"/>
      <c r="AT35" s="88"/>
    </row>
    <row r="36" spans="1:46" ht="30" customHeight="1" thickBot="1">
      <c r="A36" s="117"/>
      <c r="B36" s="770"/>
      <c r="C36" s="780" t="s">
        <v>338</v>
      </c>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1"/>
      <c r="AB36" s="782"/>
      <c r="AC36" s="783"/>
      <c r="AD36" s="783"/>
      <c r="AE36" s="783"/>
      <c r="AF36" s="783"/>
      <c r="AG36" s="783"/>
      <c r="AH36" s="784"/>
      <c r="AI36" s="778" t="s">
        <v>2</v>
      </c>
      <c r="AJ36" s="779"/>
      <c r="AK36" s="2"/>
      <c r="AT36" s="88"/>
    </row>
    <row r="37" spans="1:46" ht="21" customHeight="1" thickBot="1">
      <c r="A37" s="125"/>
      <c r="B37" s="126"/>
      <c r="C37" s="127" t="s">
        <v>301</v>
      </c>
      <c r="D37" s="127"/>
      <c r="E37" s="128"/>
      <c r="F37" s="128"/>
      <c r="G37" s="128"/>
      <c r="H37" s="128"/>
      <c r="I37" s="128"/>
      <c r="J37" s="128"/>
      <c r="K37" s="128"/>
      <c r="L37" s="128"/>
      <c r="M37" s="121"/>
      <c r="N37" s="121"/>
      <c r="O37" s="121"/>
      <c r="P37" s="121"/>
      <c r="Q37" s="121"/>
      <c r="R37" s="121"/>
      <c r="S37" s="121"/>
      <c r="T37" s="121"/>
      <c r="U37" s="122"/>
      <c r="V37" s="123"/>
      <c r="W37" s="123"/>
      <c r="X37" s="123"/>
      <c r="Y37" s="123"/>
      <c r="Z37" s="124"/>
      <c r="AA37" s="124"/>
      <c r="AB37" s="748"/>
      <c r="AC37" s="749"/>
      <c r="AD37" s="749"/>
      <c r="AE37" s="749"/>
      <c r="AF37" s="749"/>
      <c r="AG37" s="749"/>
      <c r="AH37" s="750"/>
      <c r="AI37" s="751" t="s">
        <v>2</v>
      </c>
      <c r="AJ37" s="752"/>
      <c r="AK37" s="2"/>
      <c r="AT37" s="88"/>
    </row>
    <row r="38" spans="1:46" s="63" customFormat="1" ht="21" customHeight="1" thickBot="1">
      <c r="A38" s="65" t="s">
        <v>69</v>
      </c>
      <c r="B38" s="753" t="s">
        <v>14</v>
      </c>
      <c r="C38" s="753"/>
      <c r="D38" s="753"/>
      <c r="E38" s="753"/>
      <c r="F38" s="753"/>
      <c r="G38" s="753"/>
      <c r="H38" s="753"/>
      <c r="I38" s="753"/>
      <c r="J38" s="753"/>
      <c r="K38" s="753"/>
      <c r="L38" s="754"/>
      <c r="M38" s="129"/>
      <c r="N38" s="130" t="s">
        <v>19</v>
      </c>
      <c r="O38" s="130"/>
      <c r="P38" s="755"/>
      <c r="Q38" s="755"/>
      <c r="R38" s="130" t="s">
        <v>11</v>
      </c>
      <c r="S38" s="755"/>
      <c r="T38" s="755"/>
      <c r="U38" s="130" t="s">
        <v>12</v>
      </c>
      <c r="V38" s="756" t="s">
        <v>13</v>
      </c>
      <c r="W38" s="756"/>
      <c r="X38" s="130" t="s">
        <v>19</v>
      </c>
      <c r="Y38" s="130"/>
      <c r="Z38" s="755"/>
      <c r="AA38" s="755"/>
      <c r="AB38" s="130" t="s">
        <v>11</v>
      </c>
      <c r="AC38" s="755"/>
      <c r="AD38" s="755"/>
      <c r="AE38" s="130" t="s">
        <v>12</v>
      </c>
      <c r="AF38" s="130"/>
      <c r="AG38" s="130"/>
      <c r="AH38" s="756"/>
      <c r="AI38" s="756"/>
      <c r="AJ38" s="131"/>
      <c r="AK38" s="2"/>
    </row>
    <row r="39" spans="1:46" ht="6.75" customHeight="1">
      <c r="A39" s="132"/>
      <c r="B39" s="133"/>
      <c r="C39" s="133"/>
      <c r="D39" s="133"/>
      <c r="E39" s="133"/>
      <c r="F39" s="133"/>
      <c r="G39" s="133"/>
      <c r="H39" s="133"/>
      <c r="I39" s="133"/>
      <c r="J39" s="133"/>
      <c r="K39" s="133"/>
      <c r="L39" s="133"/>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5"/>
      <c r="AK39" s="56"/>
      <c r="AT39" s="88"/>
    </row>
    <row r="40" spans="1:46" ht="13.5" customHeight="1">
      <c r="A40" s="136" t="s">
        <v>78</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8"/>
      <c r="AK40" s="56"/>
      <c r="AT40" s="88"/>
    </row>
    <row r="41" spans="1:46" ht="24" customHeight="1">
      <c r="A41" s="139" t="s">
        <v>79</v>
      </c>
      <c r="B41" s="746" t="s">
        <v>372</v>
      </c>
      <c r="C41" s="744"/>
      <c r="D41" s="744"/>
      <c r="E41" s="744"/>
      <c r="F41" s="744"/>
      <c r="G41" s="744"/>
      <c r="H41" s="744"/>
      <c r="I41" s="744"/>
      <c r="J41" s="744"/>
      <c r="K41" s="744"/>
      <c r="L41" s="744"/>
      <c r="M41" s="744"/>
      <c r="N41" s="744"/>
      <c r="O41" s="744"/>
      <c r="P41" s="744"/>
      <c r="Q41" s="744"/>
      <c r="R41" s="744"/>
      <c r="S41" s="744"/>
      <c r="T41" s="744"/>
      <c r="U41" s="744"/>
      <c r="V41" s="744"/>
      <c r="W41" s="744"/>
      <c r="X41" s="744"/>
      <c r="Y41" s="744"/>
      <c r="Z41" s="744"/>
      <c r="AA41" s="744"/>
      <c r="AB41" s="744"/>
      <c r="AC41" s="744"/>
      <c r="AD41" s="744"/>
      <c r="AE41" s="744"/>
      <c r="AF41" s="744"/>
      <c r="AG41" s="744"/>
      <c r="AH41" s="744"/>
      <c r="AI41" s="744"/>
      <c r="AJ41" s="744"/>
      <c r="AK41" s="56"/>
      <c r="AL41" s="643"/>
      <c r="AM41" s="575"/>
      <c r="AN41" s="575"/>
      <c r="AO41" s="575"/>
      <c r="AP41" s="575"/>
      <c r="AQ41" s="575"/>
      <c r="AR41" s="575"/>
      <c r="AS41" s="575"/>
      <c r="AT41" s="576"/>
    </row>
    <row r="42" spans="1:46" ht="24" customHeight="1">
      <c r="A42" s="139" t="s">
        <v>79</v>
      </c>
      <c r="B42" s="744" t="s">
        <v>454</v>
      </c>
      <c r="C42" s="744"/>
      <c r="D42" s="744"/>
      <c r="E42" s="744"/>
      <c r="F42" s="744"/>
      <c r="G42" s="744"/>
      <c r="H42" s="744"/>
      <c r="I42" s="744"/>
      <c r="J42" s="744"/>
      <c r="K42" s="744"/>
      <c r="L42" s="744"/>
      <c r="M42" s="744"/>
      <c r="N42" s="744"/>
      <c r="O42" s="744"/>
      <c r="P42" s="744"/>
      <c r="Q42" s="744"/>
      <c r="R42" s="744"/>
      <c r="S42" s="744"/>
      <c r="T42" s="744"/>
      <c r="U42" s="744"/>
      <c r="V42" s="744"/>
      <c r="W42" s="744"/>
      <c r="X42" s="744"/>
      <c r="Y42" s="744"/>
      <c r="Z42" s="744"/>
      <c r="AA42" s="744"/>
      <c r="AB42" s="744"/>
      <c r="AC42" s="744"/>
      <c r="AD42" s="744"/>
      <c r="AE42" s="744"/>
      <c r="AF42" s="744"/>
      <c r="AG42" s="744"/>
      <c r="AH42" s="744"/>
      <c r="AI42" s="744"/>
      <c r="AJ42" s="744"/>
      <c r="AK42" s="56"/>
      <c r="AL42" s="643"/>
      <c r="AM42" s="575"/>
      <c r="AN42" s="575"/>
      <c r="AO42" s="575"/>
      <c r="AP42" s="575"/>
      <c r="AQ42" s="575"/>
      <c r="AR42" s="575"/>
      <c r="AS42" s="575"/>
      <c r="AT42" s="576"/>
    </row>
    <row r="43" spans="1:46" ht="88.5" customHeight="1">
      <c r="A43" s="139"/>
      <c r="B43" s="744" t="s">
        <v>476</v>
      </c>
      <c r="C43" s="744"/>
      <c r="D43" s="744"/>
      <c r="E43" s="744"/>
      <c r="F43" s="744"/>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56"/>
      <c r="AL43" s="643"/>
      <c r="AM43" s="575"/>
      <c r="AN43" s="575"/>
      <c r="AO43" s="575"/>
      <c r="AP43" s="575"/>
      <c r="AQ43" s="575"/>
      <c r="AR43" s="575"/>
      <c r="AS43" s="575"/>
      <c r="AT43" s="576"/>
    </row>
    <row r="44" spans="1:46" s="97" customFormat="1" ht="36" customHeight="1">
      <c r="A44" s="139" t="s">
        <v>79</v>
      </c>
      <c r="B44" s="745" t="s">
        <v>455</v>
      </c>
      <c r="C44" s="745"/>
      <c r="D44" s="745"/>
      <c r="E44" s="745"/>
      <c r="F44" s="745"/>
      <c r="G44" s="745"/>
      <c r="H44" s="745"/>
      <c r="I44" s="745"/>
      <c r="J44" s="745"/>
      <c r="K44" s="745"/>
      <c r="L44" s="745"/>
      <c r="M44" s="745"/>
      <c r="N44" s="745"/>
      <c r="O44" s="745"/>
      <c r="P44" s="745"/>
      <c r="Q44" s="745"/>
      <c r="R44" s="745"/>
      <c r="S44" s="745"/>
      <c r="T44" s="745"/>
      <c r="U44" s="745"/>
      <c r="V44" s="745"/>
      <c r="W44" s="745"/>
      <c r="X44" s="745"/>
      <c r="Y44" s="745"/>
      <c r="Z44" s="745"/>
      <c r="AA44" s="745"/>
      <c r="AB44" s="745"/>
      <c r="AC44" s="745"/>
      <c r="AD44" s="745"/>
      <c r="AE44" s="745"/>
      <c r="AF44" s="745"/>
      <c r="AG44" s="745"/>
      <c r="AH44" s="745"/>
      <c r="AI44" s="745"/>
      <c r="AJ44" s="745"/>
      <c r="AK44" s="56"/>
      <c r="AT44" s="140"/>
    </row>
    <row r="45" spans="1:46" s="97" customFormat="1" ht="45" customHeight="1">
      <c r="A45" s="139" t="s">
        <v>79</v>
      </c>
      <c r="B45" s="744" t="s">
        <v>456</v>
      </c>
      <c r="C45" s="744"/>
      <c r="D45" s="744"/>
      <c r="E45" s="744"/>
      <c r="F45" s="744"/>
      <c r="G45" s="744"/>
      <c r="H45" s="744"/>
      <c r="I45" s="744"/>
      <c r="J45" s="744"/>
      <c r="K45" s="744"/>
      <c r="L45" s="744"/>
      <c r="M45" s="744"/>
      <c r="N45" s="744"/>
      <c r="O45" s="744"/>
      <c r="P45" s="744"/>
      <c r="Q45" s="744"/>
      <c r="R45" s="744"/>
      <c r="S45" s="744"/>
      <c r="T45" s="744"/>
      <c r="U45" s="744"/>
      <c r="V45" s="744"/>
      <c r="W45" s="744"/>
      <c r="X45" s="744"/>
      <c r="Y45" s="744"/>
      <c r="Z45" s="744"/>
      <c r="AA45" s="744"/>
      <c r="AB45" s="744"/>
      <c r="AC45" s="744"/>
      <c r="AD45" s="744"/>
      <c r="AE45" s="744"/>
      <c r="AF45" s="744"/>
      <c r="AG45" s="744"/>
      <c r="AH45" s="744"/>
      <c r="AI45" s="744"/>
      <c r="AJ45" s="744"/>
      <c r="AK45" s="56"/>
      <c r="AT45" s="140"/>
    </row>
    <row r="46" spans="1:46" s="97" customFormat="1" ht="15" customHeight="1">
      <c r="A46" s="139"/>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2"/>
      <c r="AJ46" s="142"/>
      <c r="AK46" s="56"/>
      <c r="AT46" s="140"/>
    </row>
    <row r="47" spans="1:46" ht="4.5" customHeight="1">
      <c r="B47" s="63"/>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K47" s="56"/>
      <c r="AT47" s="88"/>
    </row>
    <row r="48" spans="1:46" ht="15" customHeight="1">
      <c r="A48" s="54" t="s">
        <v>339</v>
      </c>
      <c r="B48" s="63"/>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K48" s="56"/>
      <c r="AT48" s="88"/>
    </row>
    <row r="49" spans="1:46" ht="21" customHeight="1">
      <c r="A49" s="65" t="s">
        <v>28</v>
      </c>
      <c r="B49" s="99" t="s">
        <v>303</v>
      </c>
      <c r="C49" s="99"/>
      <c r="D49" s="99"/>
      <c r="E49" s="99"/>
      <c r="F49" s="99"/>
      <c r="G49" s="99"/>
      <c r="H49" s="99"/>
      <c r="I49" s="99"/>
      <c r="J49" s="99"/>
      <c r="K49" s="99"/>
      <c r="L49" s="100"/>
      <c r="M49" s="101" t="s">
        <v>247</v>
      </c>
      <c r="N49" s="757" t="s">
        <v>248</v>
      </c>
      <c r="O49" s="758"/>
      <c r="P49" s="758"/>
      <c r="Q49" s="758"/>
      <c r="R49" s="758"/>
      <c r="S49" s="758"/>
      <c r="T49" s="758"/>
      <c r="U49" s="758"/>
      <c r="V49" s="758"/>
      <c r="W49" s="758"/>
      <c r="X49" s="758"/>
      <c r="Y49" s="758"/>
      <c r="Z49" s="758"/>
      <c r="AA49" s="758"/>
      <c r="AB49" s="758"/>
      <c r="AC49" s="758"/>
      <c r="AD49" s="758"/>
      <c r="AE49" s="758"/>
      <c r="AF49" s="758"/>
      <c r="AG49" s="758"/>
      <c r="AH49" s="758"/>
      <c r="AI49" s="758"/>
      <c r="AJ49" s="759"/>
      <c r="AK49" s="56"/>
      <c r="AT49" s="88"/>
    </row>
    <row r="50" spans="1:46" ht="21" customHeight="1">
      <c r="A50" s="102" t="s">
        <v>10</v>
      </c>
      <c r="B50" s="99" t="s">
        <v>297</v>
      </c>
      <c r="C50" s="103"/>
      <c r="D50" s="103"/>
      <c r="E50" s="103"/>
      <c r="F50" s="103"/>
      <c r="G50" s="103"/>
      <c r="H50" s="103"/>
      <c r="I50" s="103"/>
      <c r="J50" s="103"/>
      <c r="K50" s="103"/>
      <c r="L50" s="103"/>
      <c r="M50" s="104"/>
      <c r="N50" s="760"/>
      <c r="O50" s="761"/>
      <c r="P50" s="761"/>
      <c r="Q50" s="761"/>
      <c r="R50" s="761"/>
      <c r="S50" s="761"/>
      <c r="T50" s="761"/>
      <c r="U50" s="761"/>
      <c r="V50" s="761"/>
      <c r="W50" s="761"/>
      <c r="X50" s="761"/>
      <c r="Y50" s="761"/>
      <c r="Z50" s="761"/>
      <c r="AA50" s="761"/>
      <c r="AB50" s="761"/>
      <c r="AC50" s="761"/>
      <c r="AD50" s="761"/>
      <c r="AE50" s="761"/>
      <c r="AF50" s="761"/>
      <c r="AG50" s="761"/>
      <c r="AH50" s="761"/>
      <c r="AI50" s="761"/>
      <c r="AJ50" s="762"/>
      <c r="AK50" s="56"/>
      <c r="AL50" s="742" t="s">
        <v>453</v>
      </c>
      <c r="AT50" s="88"/>
    </row>
    <row r="51" spans="1:46" ht="21" customHeight="1" thickBot="1">
      <c r="A51" s="102" t="s">
        <v>20</v>
      </c>
      <c r="B51" s="99" t="s">
        <v>68</v>
      </c>
      <c r="C51" s="103"/>
      <c r="D51" s="814" t="str">
        <f>IF($Y$4="","",$Y$4)</f>
        <v/>
      </c>
      <c r="E51" s="814"/>
      <c r="F51" s="105" t="s">
        <v>296</v>
      </c>
      <c r="G51" s="103"/>
      <c r="H51" s="103"/>
      <c r="I51" s="103"/>
      <c r="J51" s="103"/>
      <c r="K51" s="103"/>
      <c r="L51" s="103"/>
      <c r="M51" s="103"/>
      <c r="N51" s="103"/>
      <c r="O51" s="103"/>
      <c r="P51" s="103"/>
      <c r="Q51" s="103"/>
      <c r="R51" s="103"/>
      <c r="S51" s="103"/>
      <c r="T51" s="103"/>
      <c r="U51" s="103"/>
      <c r="V51" s="103"/>
      <c r="W51" s="103"/>
      <c r="X51" s="103"/>
      <c r="Y51" s="103"/>
      <c r="Z51" s="103"/>
      <c r="AA51" s="103"/>
      <c r="AB51" s="815" t="str">
        <f>IF('別紙様式2-2 個表_処遇'!O5="","",'別紙様式2-2 個表_処遇'!O5)</f>
        <v/>
      </c>
      <c r="AC51" s="816"/>
      <c r="AD51" s="816"/>
      <c r="AE51" s="816"/>
      <c r="AF51" s="816"/>
      <c r="AG51" s="816"/>
      <c r="AH51" s="816"/>
      <c r="AI51" s="817" t="s">
        <v>2</v>
      </c>
      <c r="AJ51" s="813"/>
      <c r="AK51" s="2"/>
      <c r="AL51" s="743"/>
      <c r="AT51" s="88"/>
    </row>
    <row r="52" spans="1:46" ht="21" customHeight="1" thickBot="1">
      <c r="A52" s="106" t="s">
        <v>18</v>
      </c>
      <c r="B52" s="107" t="s">
        <v>286</v>
      </c>
      <c r="C52" s="108"/>
      <c r="D52" s="107"/>
      <c r="E52" s="107"/>
      <c r="F52" s="107"/>
      <c r="G52" s="107"/>
      <c r="H52" s="107"/>
      <c r="I52" s="107"/>
      <c r="J52" s="107"/>
      <c r="K52" s="107"/>
      <c r="L52" s="107"/>
      <c r="M52" s="107"/>
      <c r="N52" s="107"/>
      <c r="O52" s="107"/>
      <c r="P52" s="107"/>
      <c r="Q52" s="107"/>
      <c r="R52" s="107"/>
      <c r="S52" s="107"/>
      <c r="T52" s="107"/>
      <c r="U52" s="107"/>
      <c r="V52" s="107"/>
      <c r="W52" s="107"/>
      <c r="X52" s="107"/>
      <c r="Y52" s="107"/>
      <c r="Z52" s="109"/>
      <c r="AA52" s="110" t="s">
        <v>235</v>
      </c>
      <c r="AB52" s="818" t="str">
        <f>IFERROR(AB53-AB54,"")</f>
        <v/>
      </c>
      <c r="AC52" s="819"/>
      <c r="AD52" s="819"/>
      <c r="AE52" s="819"/>
      <c r="AF52" s="819"/>
      <c r="AG52" s="819"/>
      <c r="AH52" s="819"/>
      <c r="AI52" s="817" t="s">
        <v>2</v>
      </c>
      <c r="AJ52" s="813"/>
      <c r="AK52" s="56" t="s">
        <v>193</v>
      </c>
      <c r="AL52" s="111" t="str">
        <f>IF(AB51="","",IF(AB52="","",IF(AB52&gt;AB51,"○","☓")))</f>
        <v/>
      </c>
      <c r="AM52" s="112" t="s">
        <v>194</v>
      </c>
      <c r="AN52" s="113"/>
      <c r="AO52" s="113"/>
      <c r="AP52" s="113"/>
      <c r="AQ52" s="113"/>
      <c r="AR52" s="113"/>
      <c r="AS52" s="113"/>
      <c r="AT52" s="114"/>
    </row>
    <row r="53" spans="1:46" ht="25.15" customHeight="1" thickBot="1">
      <c r="A53" s="115"/>
      <c r="B53" s="1023" t="s">
        <v>341</v>
      </c>
      <c r="C53" s="821"/>
      <c r="D53" s="821"/>
      <c r="E53" s="821"/>
      <c r="F53" s="821"/>
      <c r="G53" s="821"/>
      <c r="H53" s="821"/>
      <c r="I53" s="821"/>
      <c r="J53" s="821"/>
      <c r="K53" s="821"/>
      <c r="L53" s="821"/>
      <c r="M53" s="821"/>
      <c r="N53" s="821"/>
      <c r="O53" s="821"/>
      <c r="P53" s="821"/>
      <c r="Q53" s="821"/>
      <c r="R53" s="821"/>
      <c r="S53" s="821"/>
      <c r="T53" s="821"/>
      <c r="U53" s="821"/>
      <c r="V53" s="821"/>
      <c r="W53" s="821"/>
      <c r="X53" s="821"/>
      <c r="Y53" s="821"/>
      <c r="Z53" s="821"/>
      <c r="AA53" s="821"/>
      <c r="AB53" s="771"/>
      <c r="AC53" s="772"/>
      <c r="AD53" s="772"/>
      <c r="AE53" s="772"/>
      <c r="AF53" s="772"/>
      <c r="AG53" s="772"/>
      <c r="AH53" s="773"/>
      <c r="AI53" s="778" t="s">
        <v>2</v>
      </c>
      <c r="AJ53" s="779"/>
      <c r="AK53" s="56"/>
      <c r="AT53" s="88"/>
    </row>
    <row r="54" spans="1:46" ht="25.15" customHeight="1" thickBot="1">
      <c r="A54" s="116"/>
      <c r="B54" s="763" t="s">
        <v>340</v>
      </c>
      <c r="C54" s="764"/>
      <c r="D54" s="764"/>
      <c r="E54" s="764"/>
      <c r="F54" s="764"/>
      <c r="G54" s="764"/>
      <c r="H54" s="764"/>
      <c r="I54" s="764"/>
      <c r="J54" s="764"/>
      <c r="K54" s="764"/>
      <c r="L54" s="764"/>
      <c r="M54" s="764"/>
      <c r="N54" s="764"/>
      <c r="O54" s="764"/>
      <c r="P54" s="764"/>
      <c r="Q54" s="764"/>
      <c r="R54" s="764"/>
      <c r="S54" s="764"/>
      <c r="T54" s="764"/>
      <c r="U54" s="764"/>
      <c r="V54" s="764"/>
      <c r="W54" s="764"/>
      <c r="X54" s="764"/>
      <c r="Y54" s="764"/>
      <c r="Z54" s="764"/>
      <c r="AA54" s="764"/>
      <c r="AB54" s="765" t="str">
        <f>IF((AB55-AB56-AB57-AB58)=0,"",(AB55-AB56-AB57-AB58))</f>
        <v/>
      </c>
      <c r="AC54" s="766"/>
      <c r="AD54" s="766"/>
      <c r="AE54" s="766"/>
      <c r="AF54" s="766"/>
      <c r="AG54" s="766"/>
      <c r="AH54" s="767"/>
      <c r="AI54" s="768" t="s">
        <v>2</v>
      </c>
      <c r="AJ54" s="769"/>
      <c r="AK54" s="56"/>
      <c r="AT54" s="88"/>
    </row>
    <row r="55" spans="1:46" ht="21" customHeight="1" thickBot="1">
      <c r="A55" s="117"/>
      <c r="B55" s="770"/>
      <c r="C55" s="118" t="s">
        <v>342</v>
      </c>
      <c r="D55" s="118"/>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771"/>
      <c r="AC55" s="772"/>
      <c r="AD55" s="772"/>
      <c r="AE55" s="772"/>
      <c r="AF55" s="772"/>
      <c r="AG55" s="772"/>
      <c r="AH55" s="773"/>
      <c r="AI55" s="774" t="s">
        <v>2</v>
      </c>
      <c r="AJ55" s="775"/>
      <c r="AK55" s="2"/>
      <c r="AT55" s="88"/>
    </row>
    <row r="56" spans="1:46" ht="21" customHeight="1" thickBot="1">
      <c r="A56" s="117"/>
      <c r="B56" s="770"/>
      <c r="C56" s="120" t="s">
        <v>337</v>
      </c>
      <c r="D56" s="120"/>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771"/>
      <c r="AC56" s="776"/>
      <c r="AD56" s="776"/>
      <c r="AE56" s="776"/>
      <c r="AF56" s="776"/>
      <c r="AG56" s="776"/>
      <c r="AH56" s="777"/>
      <c r="AI56" s="778" t="s">
        <v>2</v>
      </c>
      <c r="AJ56" s="779"/>
      <c r="AK56" s="2"/>
      <c r="AT56" s="88"/>
    </row>
    <row r="57" spans="1:46" ht="21" customHeight="1" thickBot="1">
      <c r="A57" s="117"/>
      <c r="B57" s="770"/>
      <c r="C57" s="780" t="s">
        <v>343</v>
      </c>
      <c r="D57" s="780"/>
      <c r="E57" s="780"/>
      <c r="F57" s="780"/>
      <c r="G57" s="780"/>
      <c r="H57" s="780"/>
      <c r="I57" s="780"/>
      <c r="J57" s="780"/>
      <c r="K57" s="780"/>
      <c r="L57" s="780"/>
      <c r="M57" s="780"/>
      <c r="N57" s="780"/>
      <c r="O57" s="780"/>
      <c r="P57" s="780"/>
      <c r="Q57" s="780"/>
      <c r="R57" s="780"/>
      <c r="S57" s="780"/>
      <c r="T57" s="780"/>
      <c r="U57" s="780"/>
      <c r="V57" s="780"/>
      <c r="W57" s="780"/>
      <c r="X57" s="780"/>
      <c r="Y57" s="780"/>
      <c r="Z57" s="780"/>
      <c r="AA57" s="781"/>
      <c r="AB57" s="782"/>
      <c r="AC57" s="783"/>
      <c r="AD57" s="783"/>
      <c r="AE57" s="783"/>
      <c r="AF57" s="783"/>
      <c r="AG57" s="783"/>
      <c r="AH57" s="784"/>
      <c r="AI57" s="778" t="s">
        <v>2</v>
      </c>
      <c r="AJ57" s="779"/>
      <c r="AK57" s="2"/>
      <c r="AT57" s="88"/>
    </row>
    <row r="58" spans="1:46" ht="21" customHeight="1" thickBot="1">
      <c r="A58" s="125"/>
      <c r="B58" s="126"/>
      <c r="C58" s="127" t="s">
        <v>301</v>
      </c>
      <c r="D58" s="127"/>
      <c r="E58" s="128"/>
      <c r="F58" s="128"/>
      <c r="G58" s="128"/>
      <c r="H58" s="128"/>
      <c r="I58" s="128"/>
      <c r="J58" s="128"/>
      <c r="K58" s="128"/>
      <c r="L58" s="128"/>
      <c r="M58" s="121"/>
      <c r="N58" s="121"/>
      <c r="O58" s="121"/>
      <c r="P58" s="121"/>
      <c r="Q58" s="121"/>
      <c r="R58" s="121"/>
      <c r="S58" s="121"/>
      <c r="T58" s="121"/>
      <c r="U58" s="122"/>
      <c r="V58" s="123"/>
      <c r="W58" s="123"/>
      <c r="X58" s="123"/>
      <c r="Y58" s="123"/>
      <c r="Z58" s="124"/>
      <c r="AA58" s="124"/>
      <c r="AB58" s="748"/>
      <c r="AC58" s="749"/>
      <c r="AD58" s="749"/>
      <c r="AE58" s="749"/>
      <c r="AF58" s="749"/>
      <c r="AG58" s="749"/>
      <c r="AH58" s="750"/>
      <c r="AI58" s="751" t="s">
        <v>148</v>
      </c>
      <c r="AJ58" s="752"/>
      <c r="AK58" s="2"/>
      <c r="AT58" s="88"/>
    </row>
    <row r="59" spans="1:46" s="63" customFormat="1" ht="21" customHeight="1" thickBot="1">
      <c r="A59" s="65" t="s">
        <v>69</v>
      </c>
      <c r="B59" s="753" t="s">
        <v>14</v>
      </c>
      <c r="C59" s="753"/>
      <c r="D59" s="753"/>
      <c r="E59" s="753"/>
      <c r="F59" s="753"/>
      <c r="G59" s="753"/>
      <c r="H59" s="753"/>
      <c r="I59" s="753"/>
      <c r="J59" s="753"/>
      <c r="K59" s="753"/>
      <c r="L59" s="754"/>
      <c r="M59" s="129"/>
      <c r="N59" s="130" t="s">
        <v>19</v>
      </c>
      <c r="O59" s="130"/>
      <c r="P59" s="755"/>
      <c r="Q59" s="755"/>
      <c r="R59" s="130" t="s">
        <v>11</v>
      </c>
      <c r="S59" s="755"/>
      <c r="T59" s="755"/>
      <c r="U59" s="130" t="s">
        <v>12</v>
      </c>
      <c r="V59" s="756" t="s">
        <v>13</v>
      </c>
      <c r="W59" s="756"/>
      <c r="X59" s="130" t="s">
        <v>19</v>
      </c>
      <c r="Y59" s="130"/>
      <c r="Z59" s="755"/>
      <c r="AA59" s="755"/>
      <c r="AB59" s="130" t="s">
        <v>11</v>
      </c>
      <c r="AC59" s="755"/>
      <c r="AD59" s="755"/>
      <c r="AE59" s="130" t="s">
        <v>12</v>
      </c>
      <c r="AF59" s="130"/>
      <c r="AG59" s="130"/>
      <c r="AH59" s="756"/>
      <c r="AI59" s="756"/>
      <c r="AJ59" s="131"/>
      <c r="AK59" s="2"/>
    </row>
    <row r="60" spans="1:46" ht="6.75" customHeight="1">
      <c r="A60" s="132"/>
      <c r="B60" s="133"/>
      <c r="C60" s="133"/>
      <c r="D60" s="133"/>
      <c r="E60" s="133"/>
      <c r="F60" s="133"/>
      <c r="G60" s="133"/>
      <c r="H60" s="133"/>
      <c r="I60" s="133"/>
      <c r="J60" s="133"/>
      <c r="K60" s="133"/>
      <c r="L60" s="133"/>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5"/>
      <c r="AK60" s="56"/>
      <c r="AT60" s="88"/>
    </row>
    <row r="61" spans="1:46" ht="13.5" customHeight="1">
      <c r="A61" s="136" t="s">
        <v>78</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8"/>
      <c r="AK61" s="56"/>
      <c r="AT61" s="88"/>
    </row>
    <row r="62" spans="1:46" ht="34.9" customHeight="1">
      <c r="A62" s="139" t="s">
        <v>79</v>
      </c>
      <c r="B62" s="747" t="s">
        <v>457</v>
      </c>
      <c r="C62" s="747"/>
      <c r="D62" s="747"/>
      <c r="E62" s="747"/>
      <c r="F62" s="747"/>
      <c r="G62" s="747"/>
      <c r="H62" s="747"/>
      <c r="I62" s="747"/>
      <c r="J62" s="747"/>
      <c r="K62" s="747"/>
      <c r="L62" s="747"/>
      <c r="M62" s="747"/>
      <c r="N62" s="747"/>
      <c r="O62" s="747"/>
      <c r="P62" s="747"/>
      <c r="Q62" s="747"/>
      <c r="R62" s="747"/>
      <c r="S62" s="747"/>
      <c r="T62" s="747"/>
      <c r="U62" s="747"/>
      <c r="V62" s="747"/>
      <c r="W62" s="747"/>
      <c r="X62" s="747"/>
      <c r="Y62" s="747"/>
      <c r="Z62" s="747"/>
      <c r="AA62" s="747"/>
      <c r="AB62" s="747"/>
      <c r="AC62" s="747"/>
      <c r="AD62" s="747"/>
      <c r="AE62" s="747"/>
      <c r="AF62" s="747"/>
      <c r="AG62" s="747"/>
      <c r="AH62" s="747"/>
      <c r="AI62" s="747"/>
      <c r="AJ62" s="747"/>
      <c r="AK62" s="56"/>
      <c r="AL62" s="643"/>
      <c r="AM62" s="575"/>
      <c r="AN62" s="575"/>
      <c r="AO62" s="575"/>
      <c r="AP62" s="575"/>
      <c r="AQ62" s="575"/>
      <c r="AR62" s="575"/>
      <c r="AS62" s="575"/>
      <c r="AT62" s="576"/>
    </row>
    <row r="63" spans="1:46" ht="24" customHeight="1">
      <c r="A63" s="139" t="s">
        <v>79</v>
      </c>
      <c r="B63" s="747" t="s">
        <v>458</v>
      </c>
      <c r="C63" s="747"/>
      <c r="D63" s="747"/>
      <c r="E63" s="747"/>
      <c r="F63" s="747"/>
      <c r="G63" s="747"/>
      <c r="H63" s="747"/>
      <c r="I63" s="747"/>
      <c r="J63" s="747"/>
      <c r="K63" s="747"/>
      <c r="L63" s="747"/>
      <c r="M63" s="747"/>
      <c r="N63" s="747"/>
      <c r="O63" s="747"/>
      <c r="P63" s="747"/>
      <c r="Q63" s="747"/>
      <c r="R63" s="747"/>
      <c r="S63" s="747"/>
      <c r="T63" s="747"/>
      <c r="U63" s="747"/>
      <c r="V63" s="747"/>
      <c r="W63" s="747"/>
      <c r="X63" s="747"/>
      <c r="Y63" s="747"/>
      <c r="Z63" s="747"/>
      <c r="AA63" s="747"/>
      <c r="AB63" s="747"/>
      <c r="AC63" s="747"/>
      <c r="AD63" s="747"/>
      <c r="AE63" s="747"/>
      <c r="AF63" s="747"/>
      <c r="AG63" s="747"/>
      <c r="AH63" s="747"/>
      <c r="AI63" s="747"/>
      <c r="AJ63" s="747"/>
      <c r="AK63" s="56"/>
    </row>
    <row r="64" spans="1:46" ht="80.25" customHeight="1">
      <c r="A64" s="139" t="s">
        <v>79</v>
      </c>
      <c r="B64" s="744" t="s">
        <v>477</v>
      </c>
      <c r="C64" s="744"/>
      <c r="D64" s="744"/>
      <c r="E64" s="744"/>
      <c r="F64" s="744"/>
      <c r="G64" s="744"/>
      <c r="H64" s="744"/>
      <c r="I64" s="744"/>
      <c r="J64" s="744"/>
      <c r="K64" s="744"/>
      <c r="L64" s="744"/>
      <c r="M64" s="744"/>
      <c r="N64" s="744"/>
      <c r="O64" s="744"/>
      <c r="P64" s="744"/>
      <c r="Q64" s="744"/>
      <c r="R64" s="744"/>
      <c r="S64" s="744"/>
      <c r="T64" s="744"/>
      <c r="U64" s="744"/>
      <c r="V64" s="744"/>
      <c r="W64" s="744"/>
      <c r="X64" s="744"/>
      <c r="Y64" s="744"/>
      <c r="Z64" s="744"/>
      <c r="AA64" s="744"/>
      <c r="AB64" s="744"/>
      <c r="AC64" s="744"/>
      <c r="AD64" s="744"/>
      <c r="AE64" s="744"/>
      <c r="AF64" s="744"/>
      <c r="AG64" s="744"/>
      <c r="AH64" s="744"/>
      <c r="AI64" s="744"/>
      <c r="AJ64" s="744"/>
      <c r="AK64" s="56"/>
      <c r="AT64" s="88"/>
    </row>
    <row r="65" spans="1:47" s="97" customFormat="1" ht="29.25" customHeight="1">
      <c r="A65" s="139" t="s">
        <v>79</v>
      </c>
      <c r="B65" s="745" t="s">
        <v>459</v>
      </c>
      <c r="C65" s="745"/>
      <c r="D65" s="745"/>
      <c r="E65" s="745"/>
      <c r="F65" s="745"/>
      <c r="G65" s="745"/>
      <c r="H65" s="745"/>
      <c r="I65" s="745"/>
      <c r="J65" s="745"/>
      <c r="K65" s="745"/>
      <c r="L65" s="745"/>
      <c r="M65" s="745"/>
      <c r="N65" s="745"/>
      <c r="O65" s="745"/>
      <c r="P65" s="745"/>
      <c r="Q65" s="745"/>
      <c r="R65" s="745"/>
      <c r="S65" s="745"/>
      <c r="T65" s="745"/>
      <c r="U65" s="745"/>
      <c r="V65" s="745"/>
      <c r="W65" s="745"/>
      <c r="X65" s="745"/>
      <c r="Y65" s="745"/>
      <c r="Z65" s="745"/>
      <c r="AA65" s="745"/>
      <c r="AB65" s="745"/>
      <c r="AC65" s="745"/>
      <c r="AD65" s="745"/>
      <c r="AE65" s="745"/>
      <c r="AF65" s="745"/>
      <c r="AG65" s="745"/>
      <c r="AH65" s="745"/>
      <c r="AI65" s="745"/>
      <c r="AJ65" s="745"/>
      <c r="AK65" s="56"/>
      <c r="AT65" s="140"/>
    </row>
    <row r="66" spans="1:47" s="97" customFormat="1" ht="40.5" customHeight="1">
      <c r="A66" s="139" t="s">
        <v>79</v>
      </c>
      <c r="B66" s="744" t="s">
        <v>460</v>
      </c>
      <c r="C66" s="744"/>
      <c r="D66" s="744"/>
      <c r="E66" s="744"/>
      <c r="F66" s="744"/>
      <c r="G66" s="744"/>
      <c r="H66" s="744"/>
      <c r="I66" s="744"/>
      <c r="J66" s="744"/>
      <c r="K66" s="744"/>
      <c r="L66" s="744"/>
      <c r="M66" s="744"/>
      <c r="N66" s="744"/>
      <c r="O66" s="744"/>
      <c r="P66" s="744"/>
      <c r="Q66" s="744"/>
      <c r="R66" s="744"/>
      <c r="S66" s="744"/>
      <c r="T66" s="744"/>
      <c r="U66" s="744"/>
      <c r="V66" s="744"/>
      <c r="W66" s="744"/>
      <c r="X66" s="744"/>
      <c r="Y66" s="744"/>
      <c r="Z66" s="744"/>
      <c r="AA66" s="744"/>
      <c r="AB66" s="744"/>
      <c r="AC66" s="744"/>
      <c r="AD66" s="744"/>
      <c r="AE66" s="744"/>
      <c r="AF66" s="744"/>
      <c r="AG66" s="744"/>
      <c r="AH66" s="744"/>
      <c r="AI66" s="744"/>
      <c r="AJ66" s="744"/>
      <c r="AK66" s="56"/>
      <c r="AT66" s="140"/>
    </row>
    <row r="67" spans="1:47" s="97" customFormat="1" ht="15" customHeight="1">
      <c r="A67" s="139"/>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2"/>
      <c r="AK67" s="56"/>
      <c r="AT67" s="140"/>
    </row>
    <row r="68" spans="1:47" ht="15" customHeight="1">
      <c r="A68" s="54" t="s">
        <v>335</v>
      </c>
      <c r="B68" s="63"/>
      <c r="C68" s="97"/>
      <c r="D68" s="97"/>
      <c r="E68" s="97"/>
      <c r="F68" s="97"/>
      <c r="G68" s="97"/>
      <c r="H68" s="97"/>
      <c r="I68" s="97"/>
      <c r="J68" s="97"/>
      <c r="K68" s="97"/>
      <c r="L68" s="97"/>
      <c r="M68" s="97"/>
      <c r="N68" s="97"/>
      <c r="O68" s="97"/>
      <c r="P68" s="97"/>
      <c r="Q68" s="97"/>
      <c r="R68" s="97"/>
      <c r="S68" s="97"/>
      <c r="T68" s="97"/>
      <c r="U68" s="97"/>
      <c r="V68" s="97"/>
      <c r="W68" s="97"/>
      <c r="X68" s="97"/>
      <c r="Y68" s="143"/>
      <c r="Z68" s="97"/>
      <c r="AA68" s="97"/>
      <c r="AB68" s="97"/>
      <c r="AC68" s="97"/>
      <c r="AD68" s="97"/>
      <c r="AE68" s="97"/>
      <c r="AF68" s="97"/>
      <c r="AG68" s="97"/>
      <c r="AH68" s="97"/>
      <c r="AI68" s="97"/>
      <c r="AK68" s="56"/>
      <c r="AT68" s="88"/>
    </row>
    <row r="69" spans="1:47" ht="21" customHeight="1">
      <c r="A69" s="65" t="s">
        <v>9</v>
      </c>
      <c r="B69" s="1001" t="s">
        <v>213</v>
      </c>
      <c r="C69" s="1001"/>
      <c r="D69" s="1001"/>
      <c r="E69" s="1001"/>
      <c r="F69" s="1001"/>
      <c r="G69" s="1001"/>
      <c r="H69" s="1001"/>
      <c r="I69" s="1001"/>
      <c r="J69" s="1001"/>
      <c r="K69" s="1001"/>
      <c r="L69" s="145" t="s">
        <v>57</v>
      </c>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7"/>
      <c r="AK69" s="56"/>
      <c r="AT69" s="88"/>
    </row>
    <row r="70" spans="1:47" ht="21" customHeight="1">
      <c r="A70" s="65" t="s">
        <v>10</v>
      </c>
      <c r="B70" s="1017" t="s">
        <v>304</v>
      </c>
      <c r="C70" s="1017"/>
      <c r="D70" s="1017"/>
      <c r="E70" s="1017"/>
      <c r="F70" s="1017"/>
      <c r="G70" s="1017"/>
      <c r="H70" s="1017"/>
      <c r="I70" s="1017"/>
      <c r="J70" s="1017"/>
      <c r="K70" s="1017"/>
      <c r="L70" s="145"/>
      <c r="M70" s="1030" t="s">
        <v>328</v>
      </c>
      <c r="N70" s="1031"/>
      <c r="O70" s="1031"/>
      <c r="P70" s="1031"/>
      <c r="Q70" s="1031"/>
      <c r="R70" s="1031"/>
      <c r="S70" s="1031"/>
      <c r="T70" s="1031"/>
      <c r="U70" s="1031"/>
      <c r="V70" s="1031"/>
      <c r="W70" s="1031"/>
      <c r="X70" s="1031"/>
      <c r="Y70" s="1031"/>
      <c r="Z70" s="1031"/>
      <c r="AA70" s="1031"/>
      <c r="AB70" s="1031"/>
      <c r="AC70" s="1031"/>
      <c r="AD70" s="1031"/>
      <c r="AE70" s="1031"/>
      <c r="AF70" s="1031"/>
      <c r="AG70" s="1031"/>
      <c r="AH70" s="1031"/>
      <c r="AI70" s="1031"/>
      <c r="AJ70" s="1032"/>
      <c r="AK70" s="56"/>
      <c r="AL70" s="148"/>
      <c r="AT70" s="88"/>
    </row>
    <row r="71" spans="1:47" ht="21" customHeight="1">
      <c r="A71" s="102" t="s">
        <v>20</v>
      </c>
      <c r="B71" s="1001" t="s">
        <v>236</v>
      </c>
      <c r="C71" s="1001"/>
      <c r="D71" s="1001"/>
      <c r="E71" s="1001"/>
      <c r="F71" s="1001"/>
      <c r="G71" s="1001"/>
      <c r="H71" s="1001"/>
      <c r="I71" s="1001"/>
      <c r="J71" s="1001"/>
      <c r="K71" s="1001"/>
      <c r="L71" s="145"/>
      <c r="M71" s="150"/>
      <c r="N71" s="150"/>
      <c r="O71" s="150"/>
      <c r="P71" s="150"/>
      <c r="Q71" s="150"/>
      <c r="R71" s="150"/>
      <c r="S71" s="150"/>
      <c r="T71" s="150"/>
      <c r="U71" s="150"/>
      <c r="V71" s="150"/>
      <c r="W71" s="150"/>
      <c r="X71" s="150"/>
      <c r="Y71" s="150"/>
      <c r="Z71" s="150"/>
      <c r="AA71" s="150"/>
      <c r="AB71" s="151"/>
      <c r="AC71" s="151"/>
      <c r="AD71" s="151"/>
      <c r="AE71" s="151"/>
      <c r="AF71" s="151"/>
      <c r="AG71" s="151"/>
      <c r="AH71" s="151"/>
      <c r="AI71" s="151"/>
      <c r="AJ71" s="152"/>
      <c r="AK71" s="56"/>
      <c r="AT71" s="88"/>
    </row>
    <row r="72" spans="1:47" ht="21" customHeight="1" thickBot="1">
      <c r="A72" s="153" t="s">
        <v>329</v>
      </c>
      <c r="B72" s="154" t="s">
        <v>19</v>
      </c>
      <c r="C72" s="154"/>
      <c r="D72" s="814" t="str">
        <f>IF($Y$4="","",$Y$4)</f>
        <v/>
      </c>
      <c r="E72" s="814"/>
      <c r="F72" s="154" t="s">
        <v>305</v>
      </c>
      <c r="G72" s="154"/>
      <c r="H72" s="154"/>
      <c r="I72" s="154"/>
      <c r="J72" s="154"/>
      <c r="K72" s="154"/>
      <c r="L72" s="143"/>
      <c r="M72" s="154"/>
      <c r="N72" s="154"/>
      <c r="O72" s="155"/>
      <c r="P72" s="155"/>
      <c r="Q72" s="154"/>
      <c r="R72" s="155"/>
      <c r="S72" s="155"/>
      <c r="T72" s="156"/>
      <c r="U72" s="154"/>
      <c r="V72" s="154"/>
      <c r="W72" s="108"/>
      <c r="X72" s="154"/>
      <c r="Y72" s="157"/>
      <c r="Z72" s="158"/>
      <c r="AA72" s="158"/>
      <c r="AB72" s="1038" t="str">
        <f>'別紙様式2-3 個表_特定'!O5</f>
        <v/>
      </c>
      <c r="AC72" s="1039"/>
      <c r="AD72" s="1039"/>
      <c r="AE72" s="1039"/>
      <c r="AF72" s="1039"/>
      <c r="AG72" s="1039"/>
      <c r="AH72" s="1039"/>
      <c r="AI72" s="817" t="s">
        <v>2</v>
      </c>
      <c r="AJ72" s="813"/>
      <c r="AK72" s="2"/>
      <c r="AT72" s="88"/>
    </row>
    <row r="73" spans="1:47" ht="21" customHeight="1" thickBot="1">
      <c r="A73" s="149" t="s">
        <v>330</v>
      </c>
      <c r="B73" s="107" t="s">
        <v>168</v>
      </c>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9"/>
      <c r="AA73" s="110" t="s">
        <v>344</v>
      </c>
      <c r="AB73" s="818">
        <f>AB74-AB75</f>
        <v>0</v>
      </c>
      <c r="AC73" s="819"/>
      <c r="AD73" s="819"/>
      <c r="AE73" s="819"/>
      <c r="AF73" s="819"/>
      <c r="AG73" s="819"/>
      <c r="AH73" s="819"/>
      <c r="AI73" s="817" t="s">
        <v>2</v>
      </c>
      <c r="AJ73" s="813"/>
      <c r="AK73" s="56" t="s">
        <v>193</v>
      </c>
      <c r="AL73" s="111" t="str">
        <f>IF(AB72="","",IF(AB73="","",IF(AB73&gt;AB72,"○","☓")))</f>
        <v/>
      </c>
      <c r="AM73" s="112" t="s">
        <v>194</v>
      </c>
      <c r="AN73" s="113"/>
      <c r="AO73" s="113"/>
      <c r="AP73" s="113"/>
      <c r="AQ73" s="113"/>
      <c r="AR73" s="113"/>
      <c r="AS73" s="113"/>
      <c r="AT73" s="114"/>
    </row>
    <row r="74" spans="1:47" ht="21" customHeight="1" thickBot="1">
      <c r="A74" s="115"/>
      <c r="B74" s="159" t="s">
        <v>178</v>
      </c>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012"/>
      <c r="AC74" s="1013"/>
      <c r="AD74" s="1013"/>
      <c r="AE74" s="1013"/>
      <c r="AF74" s="1013"/>
      <c r="AG74" s="1013"/>
      <c r="AH74" s="1014"/>
      <c r="AI74" s="778" t="s">
        <v>2</v>
      </c>
      <c r="AJ74" s="779"/>
      <c r="AK74" s="56"/>
      <c r="AT74" s="88"/>
    </row>
    <row r="75" spans="1:47" ht="21" customHeight="1" thickBot="1">
      <c r="A75" s="153"/>
      <c r="B75" s="1025" t="s">
        <v>287</v>
      </c>
      <c r="C75" s="1026"/>
      <c r="D75" s="1026"/>
      <c r="E75" s="1026"/>
      <c r="F75" s="1026"/>
      <c r="G75" s="1026"/>
      <c r="H75" s="1026"/>
      <c r="I75" s="1026"/>
      <c r="J75" s="1026"/>
      <c r="K75" s="1026"/>
      <c r="L75" s="1026"/>
      <c r="M75" s="1026"/>
      <c r="N75" s="1026"/>
      <c r="O75" s="1026"/>
      <c r="P75" s="1026"/>
      <c r="Q75" s="1026"/>
      <c r="R75" s="1026"/>
      <c r="S75" s="1026"/>
      <c r="T75" s="1026"/>
      <c r="U75" s="1026"/>
      <c r="V75" s="1026"/>
      <c r="W75" s="1026"/>
      <c r="X75" s="1026"/>
      <c r="Y75" s="1026"/>
      <c r="Z75" s="1026"/>
      <c r="AA75" s="1026"/>
      <c r="AB75" s="1033">
        <f>$AB$76-AB77-AB78-AB79</f>
        <v>0</v>
      </c>
      <c r="AC75" s="1034"/>
      <c r="AD75" s="1034"/>
      <c r="AE75" s="1034"/>
      <c r="AF75" s="1034"/>
      <c r="AG75" s="1034"/>
      <c r="AH75" s="1034"/>
      <c r="AI75" s="768" t="s">
        <v>2</v>
      </c>
      <c r="AJ75" s="769"/>
      <c r="AK75" s="56"/>
      <c r="AL75" s="161"/>
      <c r="AT75" s="88"/>
    </row>
    <row r="76" spans="1:47" ht="21" customHeight="1" thickBot="1">
      <c r="A76" s="153"/>
      <c r="B76" s="162"/>
      <c r="C76" s="163" t="s">
        <v>179</v>
      </c>
      <c r="D76" s="118"/>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012"/>
      <c r="AC76" s="1013"/>
      <c r="AD76" s="1013"/>
      <c r="AE76" s="1013"/>
      <c r="AF76" s="1013"/>
      <c r="AG76" s="1013"/>
      <c r="AH76" s="1014"/>
      <c r="AI76" s="774" t="s">
        <v>2</v>
      </c>
      <c r="AJ76" s="775"/>
      <c r="AK76" s="2"/>
      <c r="AT76" s="88"/>
    </row>
    <row r="77" spans="1:47" ht="21" customHeight="1" thickBot="1">
      <c r="A77" s="153"/>
      <c r="B77" s="164"/>
      <c r="C77" s="163" t="s">
        <v>337</v>
      </c>
      <c r="D77" s="120"/>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012"/>
      <c r="AC77" s="1013"/>
      <c r="AD77" s="1013"/>
      <c r="AE77" s="1013"/>
      <c r="AF77" s="1013"/>
      <c r="AG77" s="1013"/>
      <c r="AH77" s="1014"/>
      <c r="AI77" s="778" t="s">
        <v>2</v>
      </c>
      <c r="AJ77" s="779"/>
      <c r="AK77" s="2"/>
      <c r="AT77" s="88"/>
    </row>
    <row r="78" spans="1:47" ht="21" customHeight="1" thickBot="1">
      <c r="A78" s="117"/>
      <c r="B78" s="165"/>
      <c r="C78" s="122" t="s">
        <v>345</v>
      </c>
      <c r="D78" s="120"/>
      <c r="E78" s="121"/>
      <c r="F78" s="121"/>
      <c r="G78" s="121"/>
      <c r="H78" s="121"/>
      <c r="I78" s="121"/>
      <c r="J78" s="121"/>
      <c r="K78" s="121"/>
      <c r="L78" s="121"/>
      <c r="M78" s="121"/>
      <c r="N78" s="121"/>
      <c r="O78" s="121"/>
      <c r="P78" s="121"/>
      <c r="Q78" s="121"/>
      <c r="R78" s="121"/>
      <c r="S78" s="121"/>
      <c r="T78" s="121"/>
      <c r="U78" s="122"/>
      <c r="V78" s="123"/>
      <c r="W78" s="123"/>
      <c r="X78" s="123"/>
      <c r="Y78" s="123"/>
      <c r="Z78" s="124"/>
      <c r="AA78" s="124"/>
      <c r="AB78" s="917"/>
      <c r="AC78" s="918"/>
      <c r="AD78" s="918"/>
      <c r="AE78" s="918"/>
      <c r="AF78" s="918"/>
      <c r="AG78" s="918"/>
      <c r="AH78" s="919"/>
      <c r="AI78" s="778" t="s">
        <v>2</v>
      </c>
      <c r="AJ78" s="779"/>
      <c r="AK78" s="2"/>
      <c r="AL78" s="161"/>
      <c r="AT78" s="88"/>
    </row>
    <row r="79" spans="1:47" ht="21" customHeight="1" thickBot="1">
      <c r="A79" s="125"/>
      <c r="B79" s="166"/>
      <c r="C79" s="122" t="s">
        <v>301</v>
      </c>
      <c r="D79" s="127"/>
      <c r="E79" s="128"/>
      <c r="F79" s="128"/>
      <c r="G79" s="128"/>
      <c r="H79" s="128"/>
      <c r="I79" s="128"/>
      <c r="J79" s="128"/>
      <c r="K79" s="128"/>
      <c r="L79" s="128"/>
      <c r="M79" s="121"/>
      <c r="N79" s="121"/>
      <c r="O79" s="121"/>
      <c r="P79" s="121"/>
      <c r="Q79" s="121"/>
      <c r="R79" s="121"/>
      <c r="S79" s="121"/>
      <c r="T79" s="121"/>
      <c r="U79" s="122"/>
      <c r="V79" s="123"/>
      <c r="W79" s="123"/>
      <c r="X79" s="123"/>
      <c r="Y79" s="123"/>
      <c r="Z79" s="124"/>
      <c r="AA79" s="124"/>
      <c r="AB79" s="1040"/>
      <c r="AC79" s="1041"/>
      <c r="AD79" s="1041"/>
      <c r="AE79" s="1041"/>
      <c r="AF79" s="1041"/>
      <c r="AG79" s="1041"/>
      <c r="AH79" s="1042"/>
      <c r="AI79" s="1043" t="s">
        <v>148</v>
      </c>
      <c r="AJ79" s="824"/>
      <c r="AK79" s="2"/>
      <c r="AL79" s="161"/>
      <c r="AT79" s="88"/>
    </row>
    <row r="80" spans="1:47" ht="24" customHeight="1" thickBot="1">
      <c r="A80" s="167" t="s">
        <v>23</v>
      </c>
      <c r="B80" s="146" t="s">
        <v>76</v>
      </c>
      <c r="C80" s="146"/>
      <c r="D80" s="146"/>
      <c r="E80" s="146"/>
      <c r="F80" s="146"/>
      <c r="G80" s="146"/>
      <c r="H80" s="146"/>
      <c r="I80" s="146"/>
      <c r="J80" s="146"/>
      <c r="K80" s="146"/>
      <c r="L80" s="168"/>
      <c r="M80" s="168"/>
      <c r="N80" s="146"/>
      <c r="O80" s="146"/>
      <c r="P80" s="169"/>
      <c r="Q80" s="169"/>
      <c r="R80" s="170"/>
      <c r="S80" s="1035" t="s">
        <v>306</v>
      </c>
      <c r="T80" s="1036"/>
      <c r="U80" s="1036"/>
      <c r="V80" s="1036"/>
      <c r="W80" s="1036"/>
      <c r="X80" s="1037"/>
      <c r="Y80" s="1044" t="s">
        <v>307</v>
      </c>
      <c r="Z80" s="1045"/>
      <c r="AA80" s="1045"/>
      <c r="AB80" s="1045"/>
      <c r="AC80" s="1045"/>
      <c r="AD80" s="1046"/>
      <c r="AE80" s="1044" t="s">
        <v>103</v>
      </c>
      <c r="AF80" s="1045"/>
      <c r="AG80" s="1045"/>
      <c r="AH80" s="1045"/>
      <c r="AI80" s="1045"/>
      <c r="AJ80" s="1046"/>
      <c r="AM80" s="171" t="s">
        <v>167</v>
      </c>
      <c r="AU80" s="88"/>
    </row>
    <row r="81" spans="1:51" ht="21.75" customHeight="1" thickBot="1">
      <c r="A81" s="1024"/>
      <c r="B81" s="1027" t="s">
        <v>288</v>
      </c>
      <c r="C81" s="1028"/>
      <c r="D81" s="1028"/>
      <c r="E81" s="1028"/>
      <c r="F81" s="1028"/>
      <c r="G81" s="1028"/>
      <c r="H81" s="1028"/>
      <c r="I81" s="1028"/>
      <c r="J81" s="1028"/>
      <c r="K81" s="1028"/>
      <c r="L81" s="1028"/>
      <c r="M81" s="1028"/>
      <c r="N81" s="1028"/>
      <c r="O81" s="1028"/>
      <c r="P81" s="1028"/>
      <c r="Q81" s="1028"/>
      <c r="R81" s="1029"/>
      <c r="S81" s="1008"/>
      <c r="T81" s="1009"/>
      <c r="U81" s="1009"/>
      <c r="V81" s="1009"/>
      <c r="W81" s="1010"/>
      <c r="X81" s="172" t="s">
        <v>2</v>
      </c>
      <c r="Y81" s="1008"/>
      <c r="Z81" s="1009"/>
      <c r="AA81" s="1009"/>
      <c r="AB81" s="1009"/>
      <c r="AC81" s="1010"/>
      <c r="AD81" s="173" t="s">
        <v>2</v>
      </c>
      <c r="AE81" s="1008"/>
      <c r="AF81" s="1009"/>
      <c r="AG81" s="1009"/>
      <c r="AH81" s="1009"/>
      <c r="AI81" s="1010"/>
      <c r="AJ81" s="174" t="s">
        <v>2</v>
      </c>
      <c r="AM81" s="171" t="s">
        <v>115</v>
      </c>
      <c r="AU81" s="88"/>
    </row>
    <row r="82" spans="1:51" ht="21.75" customHeight="1" thickBot="1">
      <c r="A82" s="1024"/>
      <c r="B82" s="175" t="s">
        <v>289</v>
      </c>
      <c r="C82" s="176"/>
      <c r="D82" s="176"/>
      <c r="E82" s="176"/>
      <c r="F82" s="176"/>
      <c r="G82" s="176"/>
      <c r="H82" s="176"/>
      <c r="I82" s="176"/>
      <c r="J82" s="176"/>
      <c r="K82" s="176"/>
      <c r="L82" s="177"/>
      <c r="M82" s="177"/>
      <c r="N82" s="177"/>
      <c r="O82" s="177"/>
      <c r="P82" s="177"/>
      <c r="Q82" s="177"/>
      <c r="R82" s="178"/>
      <c r="S82" s="928"/>
      <c r="T82" s="929"/>
      <c r="U82" s="929"/>
      <c r="V82" s="929"/>
      <c r="W82" s="930"/>
      <c r="X82" s="179" t="s">
        <v>24</v>
      </c>
      <c r="Y82" s="928"/>
      <c r="Z82" s="929"/>
      <c r="AA82" s="929"/>
      <c r="AB82" s="929"/>
      <c r="AC82" s="930"/>
      <c r="AD82" s="180" t="s">
        <v>24</v>
      </c>
      <c r="AE82" s="928"/>
      <c r="AF82" s="929"/>
      <c r="AG82" s="929"/>
      <c r="AH82" s="929"/>
      <c r="AI82" s="930"/>
      <c r="AJ82" s="181" t="s">
        <v>24</v>
      </c>
      <c r="AM82" s="171" t="s">
        <v>120</v>
      </c>
      <c r="AU82" s="88"/>
    </row>
    <row r="83" spans="1:51" ht="21.75" customHeight="1" thickBot="1">
      <c r="A83" s="1024"/>
      <c r="B83" s="182" t="s">
        <v>290</v>
      </c>
      <c r="C83" s="183"/>
      <c r="D83" s="183"/>
      <c r="E83" s="183"/>
      <c r="F83" s="183"/>
      <c r="G83" s="183"/>
      <c r="H83" s="183"/>
      <c r="I83" s="183"/>
      <c r="J83" s="183"/>
      <c r="K83" s="183"/>
      <c r="L83" s="184"/>
      <c r="M83" s="184"/>
      <c r="N83" s="184"/>
      <c r="O83" s="184"/>
      <c r="P83" s="184"/>
      <c r="Q83" s="184"/>
      <c r="R83" s="184"/>
      <c r="S83" s="912"/>
      <c r="T83" s="913"/>
      <c r="U83" s="913"/>
      <c r="V83" s="913"/>
      <c r="W83" s="914"/>
      <c r="X83" s="179" t="s">
        <v>24</v>
      </c>
      <c r="Y83" s="912"/>
      <c r="Z83" s="913"/>
      <c r="AA83" s="913"/>
      <c r="AB83" s="913"/>
      <c r="AC83" s="914"/>
      <c r="AD83" s="180" t="s">
        <v>24</v>
      </c>
      <c r="AE83" s="912"/>
      <c r="AF83" s="913"/>
      <c r="AG83" s="913"/>
      <c r="AH83" s="913"/>
      <c r="AI83" s="914"/>
      <c r="AJ83" s="181" t="s">
        <v>24</v>
      </c>
      <c r="AM83" s="171" t="s">
        <v>166</v>
      </c>
      <c r="AU83" s="88"/>
    </row>
    <row r="84" spans="1:51" ht="21.75" customHeight="1" thickBot="1">
      <c r="A84" s="1024"/>
      <c r="B84" s="182" t="s">
        <v>291</v>
      </c>
      <c r="C84" s="185"/>
      <c r="D84" s="185"/>
      <c r="E84" s="185"/>
      <c r="F84" s="185"/>
      <c r="G84" s="185"/>
      <c r="H84" s="185"/>
      <c r="I84" s="185"/>
      <c r="J84" s="185"/>
      <c r="K84" s="185"/>
      <c r="L84" s="151"/>
      <c r="M84" s="151"/>
      <c r="N84" s="151"/>
      <c r="O84" s="151"/>
      <c r="P84" s="151"/>
      <c r="Q84" s="151"/>
      <c r="R84" s="151"/>
      <c r="S84" s="992" t="str">
        <f>IFERROR(ROUND(S81/S82,),"")</f>
        <v/>
      </c>
      <c r="T84" s="993"/>
      <c r="U84" s="993"/>
      <c r="V84" s="993"/>
      <c r="W84" s="994"/>
      <c r="X84" s="179" t="s">
        <v>2</v>
      </c>
      <c r="Y84" s="992" t="str">
        <f>IFERROR(ROUND(Y81/Y82,),"")</f>
        <v/>
      </c>
      <c r="Z84" s="993"/>
      <c r="AA84" s="993"/>
      <c r="AB84" s="993"/>
      <c r="AC84" s="994"/>
      <c r="AD84" s="179" t="s">
        <v>2</v>
      </c>
      <c r="AE84" s="992" t="str">
        <f>IFERROR(ROUND(AE81/AE82,),"")</f>
        <v/>
      </c>
      <c r="AF84" s="993"/>
      <c r="AG84" s="993"/>
      <c r="AH84" s="993"/>
      <c r="AI84" s="994"/>
      <c r="AJ84" s="181" t="s">
        <v>2</v>
      </c>
      <c r="AM84" s="171" t="s">
        <v>212</v>
      </c>
      <c r="AU84" s="88"/>
    </row>
    <row r="85" spans="1:51" ht="18" customHeight="1">
      <c r="A85" s="1024"/>
      <c r="B85" s="1021" t="s">
        <v>292</v>
      </c>
      <c r="C85" s="1022"/>
      <c r="D85" s="1022"/>
      <c r="E85" s="1022"/>
      <c r="F85" s="1022"/>
      <c r="G85" s="1022"/>
      <c r="H85" s="1022"/>
      <c r="I85" s="1022"/>
      <c r="J85" s="1022"/>
      <c r="K85" s="186"/>
      <c r="L85" s="187" t="s">
        <v>206</v>
      </c>
      <c r="M85" s="188"/>
      <c r="N85" s="188"/>
      <c r="O85" s="188"/>
      <c r="P85" s="188"/>
      <c r="Q85" s="188"/>
      <c r="R85" s="188"/>
      <c r="S85" s="926">
        <f>CEILING(AO86,1)</f>
        <v>0</v>
      </c>
      <c r="T85" s="927"/>
      <c r="U85" s="927"/>
      <c r="V85" s="927"/>
      <c r="W85" s="927"/>
      <c r="X85" s="189" t="s">
        <v>207</v>
      </c>
      <c r="Y85" s="923"/>
      <c r="Z85" s="924"/>
      <c r="AA85" s="924"/>
      <c r="AB85" s="924"/>
      <c r="AC85" s="924"/>
      <c r="AD85" s="925"/>
      <c r="AE85" s="1018"/>
      <c r="AF85" s="1019"/>
      <c r="AG85" s="1019"/>
      <c r="AH85" s="1019"/>
      <c r="AI85" s="1019"/>
      <c r="AJ85" s="1020"/>
      <c r="AM85" s="190"/>
      <c r="AN85" s="191"/>
      <c r="AO85" s="192" t="s">
        <v>112</v>
      </c>
      <c r="AP85" s="193" t="s">
        <v>113</v>
      </c>
      <c r="AQ85" s="192" t="s">
        <v>114</v>
      </c>
      <c r="AR85" s="193" t="s">
        <v>198</v>
      </c>
      <c r="AS85" s="194" t="s">
        <v>199</v>
      </c>
      <c r="AT85" s="195" t="s">
        <v>200</v>
      </c>
      <c r="AU85" s="196" t="s">
        <v>201</v>
      </c>
      <c r="AV85" s="195"/>
      <c r="AW85" s="195"/>
      <c r="AX85" s="195"/>
      <c r="AY85" s="197"/>
    </row>
    <row r="86" spans="1:51" ht="18" customHeight="1">
      <c r="A86" s="1024"/>
      <c r="B86" s="944"/>
      <c r="C86" s="933"/>
      <c r="D86" s="933"/>
      <c r="E86" s="933"/>
      <c r="F86" s="933"/>
      <c r="G86" s="933"/>
      <c r="H86" s="933"/>
      <c r="I86" s="933"/>
      <c r="J86" s="933"/>
      <c r="K86" s="198"/>
      <c r="L86" s="183"/>
      <c r="M86" s="199" t="s">
        <v>159</v>
      </c>
      <c r="N86" s="915">
        <f>T86</f>
        <v>0</v>
      </c>
      <c r="O86" s="915"/>
      <c r="P86" s="915"/>
      <c r="Q86" s="199" t="s">
        <v>207</v>
      </c>
      <c r="R86" s="200" t="s">
        <v>208</v>
      </c>
      <c r="S86" s="201" t="s">
        <v>159</v>
      </c>
      <c r="T86" s="916">
        <f>S83*S85*12</f>
        <v>0</v>
      </c>
      <c r="U86" s="916"/>
      <c r="V86" s="916"/>
      <c r="W86" s="202" t="s">
        <v>207</v>
      </c>
      <c r="X86" s="203" t="s">
        <v>208</v>
      </c>
      <c r="Y86" s="923"/>
      <c r="Z86" s="924"/>
      <c r="AA86" s="924"/>
      <c r="AB86" s="924"/>
      <c r="AC86" s="924"/>
      <c r="AD86" s="925"/>
      <c r="AE86" s="1018"/>
      <c r="AF86" s="1019"/>
      <c r="AG86" s="1019"/>
      <c r="AH86" s="1019"/>
      <c r="AI86" s="1019"/>
      <c r="AJ86" s="1020"/>
      <c r="AM86" s="204" t="s">
        <v>117</v>
      </c>
      <c r="AN86" s="204" t="s">
        <v>110</v>
      </c>
      <c r="AO86" s="205">
        <f>IFERROR(AB72/(S83*12),0)</f>
        <v>0</v>
      </c>
      <c r="AP86" s="206"/>
      <c r="AQ86" s="205"/>
      <c r="AR86" s="195"/>
      <c r="AS86" s="207"/>
      <c r="AT86" s="195"/>
      <c r="AU86" s="208" t="s">
        <v>202</v>
      </c>
      <c r="AV86" s="195"/>
      <c r="AW86" s="195"/>
      <c r="AX86" s="195"/>
      <c r="AY86" s="197"/>
    </row>
    <row r="87" spans="1:51" ht="18" customHeight="1" thickBot="1">
      <c r="A87" s="1024"/>
      <c r="B87" s="944"/>
      <c r="C87" s="933"/>
      <c r="D87" s="933"/>
      <c r="E87" s="933"/>
      <c r="F87" s="933"/>
      <c r="G87" s="933"/>
      <c r="H87" s="933"/>
      <c r="I87" s="933"/>
      <c r="J87" s="933"/>
      <c r="K87" s="186"/>
      <c r="L87" s="187" t="s">
        <v>209</v>
      </c>
      <c r="M87" s="188"/>
      <c r="N87" s="188"/>
      <c r="O87" s="188"/>
      <c r="P87" s="188"/>
      <c r="Q87" s="188"/>
      <c r="R87" s="188"/>
      <c r="S87" s="1006" t="e">
        <f>IF((CEILING(AO89,1)-AO89)-2*(CEILING(AP89,1)-AP89)&gt;=0,CEILING(AO89,1),CEILING(AO89+AT90/S83/12,1))</f>
        <v>#VALUE!</v>
      </c>
      <c r="T87" s="1007"/>
      <c r="U87" s="1007"/>
      <c r="V87" s="1007"/>
      <c r="W87" s="1007"/>
      <c r="X87" s="209" t="s">
        <v>207</v>
      </c>
      <c r="Y87" s="1006" t="e">
        <f>IF((CEILING(AO89,1)-AO89)-2*(CEILING(AP89,1)-AP89)&gt;=0,CEILING(AP89,1),FLOOR(AP89,1))</f>
        <v>#VALUE!</v>
      </c>
      <c r="Z87" s="1007"/>
      <c r="AA87" s="1007"/>
      <c r="AB87" s="1007"/>
      <c r="AC87" s="1007"/>
      <c r="AD87" s="209" t="s">
        <v>207</v>
      </c>
      <c r="AE87" s="995"/>
      <c r="AF87" s="996"/>
      <c r="AG87" s="996"/>
      <c r="AH87" s="996"/>
      <c r="AI87" s="996"/>
      <c r="AJ87" s="997"/>
      <c r="AM87" s="210"/>
      <c r="AN87" s="211" t="s">
        <v>111</v>
      </c>
      <c r="AO87" s="212" t="str">
        <f>AB72</f>
        <v/>
      </c>
      <c r="AP87" s="213"/>
      <c r="AQ87" s="212"/>
      <c r="AR87" s="214">
        <f>SUM(AO87:AQ87)</f>
        <v>0</v>
      </c>
      <c r="AS87" s="215">
        <f>AR87-S83*S85*12</f>
        <v>0</v>
      </c>
      <c r="AT87" s="216" t="s">
        <v>182</v>
      </c>
      <c r="AU87" s="217"/>
      <c r="AV87" s="218"/>
      <c r="AW87" s="218"/>
      <c r="AX87" s="218"/>
      <c r="AY87" s="219"/>
    </row>
    <row r="88" spans="1:51" ht="18" customHeight="1" thickBot="1">
      <c r="A88" s="1024"/>
      <c r="B88" s="944"/>
      <c r="C88" s="933"/>
      <c r="D88" s="933"/>
      <c r="E88" s="933"/>
      <c r="F88" s="933"/>
      <c r="G88" s="933"/>
      <c r="H88" s="933"/>
      <c r="I88" s="933"/>
      <c r="J88" s="933"/>
      <c r="K88" s="198"/>
      <c r="L88" s="183"/>
      <c r="M88" s="199" t="s">
        <v>159</v>
      </c>
      <c r="N88" s="915" t="e">
        <f>SUM(T88,Z88)</f>
        <v>#VALUE!</v>
      </c>
      <c r="O88" s="915"/>
      <c r="P88" s="915"/>
      <c r="Q88" s="199" t="s">
        <v>207</v>
      </c>
      <c r="R88" s="200" t="s">
        <v>208</v>
      </c>
      <c r="S88" s="220" t="s">
        <v>159</v>
      </c>
      <c r="T88" s="915" t="e">
        <f>S83*S87*12</f>
        <v>#VALUE!</v>
      </c>
      <c r="U88" s="915"/>
      <c r="V88" s="915"/>
      <c r="W88" s="199" t="s">
        <v>207</v>
      </c>
      <c r="X88" s="221" t="s">
        <v>208</v>
      </c>
      <c r="Y88" s="220" t="s">
        <v>159</v>
      </c>
      <c r="Z88" s="915" t="e">
        <f>Y83*Y87*12</f>
        <v>#VALUE!</v>
      </c>
      <c r="AA88" s="915"/>
      <c r="AB88" s="915"/>
      <c r="AC88" s="199" t="s">
        <v>207</v>
      </c>
      <c r="AD88" s="221" t="s">
        <v>208</v>
      </c>
      <c r="AE88" s="998"/>
      <c r="AF88" s="999"/>
      <c r="AG88" s="999"/>
      <c r="AH88" s="999"/>
      <c r="AI88" s="999"/>
      <c r="AJ88" s="1000"/>
      <c r="AM88" s="204" t="s">
        <v>118</v>
      </c>
      <c r="AN88" s="222" t="s">
        <v>116</v>
      </c>
      <c r="AO88" s="223"/>
      <c r="AP88" s="224"/>
      <c r="AQ88" s="225"/>
      <c r="AR88" s="195"/>
      <c r="AS88" s="207"/>
      <c r="AT88" s="195"/>
      <c r="AU88" s="208" t="s">
        <v>203</v>
      </c>
      <c r="AV88" s="226" t="e">
        <f>AO88/AP88</f>
        <v>#DIV/0!</v>
      </c>
      <c r="AW88" s="227" t="e">
        <f>IF(AV88&lt;=1,"  【エラー】１を超えるよう配分比率を設定してください。","  １を超えていることをご確認ください。")</f>
        <v>#DIV/0!</v>
      </c>
      <c r="AX88" s="227"/>
      <c r="AY88" s="228"/>
    </row>
    <row r="89" spans="1:51" ht="18" customHeight="1">
      <c r="A89" s="1024"/>
      <c r="B89" s="944"/>
      <c r="C89" s="933"/>
      <c r="D89" s="933"/>
      <c r="E89" s="933"/>
      <c r="F89" s="933"/>
      <c r="G89" s="933"/>
      <c r="H89" s="933"/>
      <c r="I89" s="933"/>
      <c r="J89" s="933"/>
      <c r="K89" s="229"/>
      <c r="L89" s="187" t="s">
        <v>210</v>
      </c>
      <c r="M89" s="188"/>
      <c r="N89" s="188"/>
      <c r="O89" s="188"/>
      <c r="P89" s="188"/>
      <c r="Q89" s="188"/>
      <c r="R89" s="188"/>
      <c r="S89" s="926" t="e">
        <f>IF((CEILING(AO92,1)-AO92)-2*(CEILING(AP92,1)-AP92)&gt;=0,CEILING(AO92,1),CEILING(AO92+(AT92+AT93)/S83/12,1))</f>
        <v>#VALUE!</v>
      </c>
      <c r="T89" s="927"/>
      <c r="U89" s="927"/>
      <c r="V89" s="927"/>
      <c r="W89" s="927"/>
      <c r="X89" s="189" t="s">
        <v>207</v>
      </c>
      <c r="Y89" s="926" t="e">
        <f>IF((CEILING(AO92,1)-AO92)-2*(CEILING(AP92,1)-AP92)&gt;=0,CEILING(AP92,1),FLOOR(AP92,1))</f>
        <v>#VALUE!</v>
      </c>
      <c r="Z89" s="927"/>
      <c r="AA89" s="927"/>
      <c r="AB89" s="927"/>
      <c r="AC89" s="927"/>
      <c r="AD89" s="189" t="s">
        <v>207</v>
      </c>
      <c r="AE89" s="927" t="e">
        <f>IF(Y89-2*(CEILING(AQ92,1))&gt;=0,CEILING(AQ92,1),FLOOR(AQ92,1))</f>
        <v>#VALUE!</v>
      </c>
      <c r="AF89" s="927"/>
      <c r="AG89" s="927"/>
      <c r="AH89" s="927"/>
      <c r="AI89" s="927"/>
      <c r="AJ89" s="230" t="s">
        <v>207</v>
      </c>
      <c r="AM89" s="231"/>
      <c r="AN89" s="232" t="s">
        <v>110</v>
      </c>
      <c r="AO89" s="233" t="e">
        <f>AB72/((S83+Y83/AV88)*12)</f>
        <v>#VALUE!</v>
      </c>
      <c r="AP89" s="234" t="e">
        <f>AB72/((S83*AV88+Y83)*12)</f>
        <v>#VALUE!</v>
      </c>
      <c r="AQ89" s="233"/>
      <c r="AR89" s="235"/>
      <c r="AS89" s="236"/>
      <c r="AT89" s="235"/>
      <c r="AU89" s="237"/>
      <c r="AV89" s="238"/>
      <c r="AW89" s="235"/>
      <c r="AX89" s="235"/>
      <c r="AY89" s="239"/>
    </row>
    <row r="90" spans="1:51" ht="18" customHeight="1" thickBot="1">
      <c r="A90" s="240"/>
      <c r="B90" s="944"/>
      <c r="C90" s="933"/>
      <c r="D90" s="933"/>
      <c r="E90" s="933"/>
      <c r="F90" s="933"/>
      <c r="G90" s="933"/>
      <c r="H90" s="933"/>
      <c r="I90" s="933"/>
      <c r="J90" s="933"/>
      <c r="K90" s="198"/>
      <c r="L90" s="185"/>
      <c r="M90" s="202" t="s">
        <v>159</v>
      </c>
      <c r="N90" s="916" t="e">
        <f>SUM(T90,Z90,AF90)</f>
        <v>#VALUE!</v>
      </c>
      <c r="O90" s="916"/>
      <c r="P90" s="916"/>
      <c r="Q90" s="202" t="s">
        <v>207</v>
      </c>
      <c r="R90" s="241" t="s">
        <v>208</v>
      </c>
      <c r="S90" s="201" t="s">
        <v>159</v>
      </c>
      <c r="T90" s="916" t="e">
        <f>S83*S89*12</f>
        <v>#VALUE!</v>
      </c>
      <c r="U90" s="916"/>
      <c r="V90" s="916"/>
      <c r="W90" s="202" t="s">
        <v>207</v>
      </c>
      <c r="X90" s="221" t="s">
        <v>208</v>
      </c>
      <c r="Y90" s="201" t="s">
        <v>159</v>
      </c>
      <c r="Z90" s="916" t="e">
        <f>Y83*Y89*12</f>
        <v>#VALUE!</v>
      </c>
      <c r="AA90" s="916"/>
      <c r="AB90" s="916"/>
      <c r="AC90" s="202" t="s">
        <v>207</v>
      </c>
      <c r="AD90" s="221" t="s">
        <v>208</v>
      </c>
      <c r="AE90" s="202" t="s">
        <v>159</v>
      </c>
      <c r="AF90" s="916" t="e">
        <f>AE83*AE89*12</f>
        <v>#VALUE!</v>
      </c>
      <c r="AG90" s="916"/>
      <c r="AH90" s="916"/>
      <c r="AI90" s="202" t="s">
        <v>207</v>
      </c>
      <c r="AJ90" s="242" t="s">
        <v>208</v>
      </c>
      <c r="AM90" s="210"/>
      <c r="AN90" s="210" t="s">
        <v>111</v>
      </c>
      <c r="AO90" s="243" t="e">
        <f>AB72/(1+Y83/S83/AV88)</f>
        <v>#VALUE!</v>
      </c>
      <c r="AP90" s="244" t="e">
        <f>AB72/(S83/Y83*AV88+1)</f>
        <v>#VALUE!</v>
      </c>
      <c r="AQ90" s="243"/>
      <c r="AR90" s="214" t="e">
        <f>SUM(AO90:AQ90)</f>
        <v>#VALUE!</v>
      </c>
      <c r="AS90" s="215" t="e">
        <f>AR90-S83*S87*12-Y83*Y87*12</f>
        <v>#VALUE!</v>
      </c>
      <c r="AT90" s="218" t="e">
        <f>IF((CEILING(AO89,1)-AO89)-2*(CEILING(AP89,1)-AP89)&gt;=0,0,(AP89-FLOOR(AP89,1))*Y83*12)</f>
        <v>#VALUE!</v>
      </c>
      <c r="AU90" s="217"/>
      <c r="AV90" s="245"/>
      <c r="AW90" s="218"/>
      <c r="AX90" s="218"/>
      <c r="AY90" s="219"/>
    </row>
    <row r="91" spans="1:51" ht="18" customHeight="1" thickBot="1">
      <c r="A91" s="240"/>
      <c r="B91" s="944"/>
      <c r="C91" s="933"/>
      <c r="D91" s="933"/>
      <c r="E91" s="933"/>
      <c r="F91" s="933"/>
      <c r="G91" s="933"/>
      <c r="H91" s="933"/>
      <c r="I91" s="933"/>
      <c r="J91" s="933"/>
      <c r="K91" s="229"/>
      <c r="L91" s="187" t="s">
        <v>211</v>
      </c>
      <c r="M91" s="188"/>
      <c r="N91" s="188"/>
      <c r="O91" s="188"/>
      <c r="P91" s="188"/>
      <c r="Q91" s="188"/>
      <c r="R91" s="188"/>
      <c r="S91" s="920"/>
      <c r="T91" s="921"/>
      <c r="U91" s="921"/>
      <c r="V91" s="921"/>
      <c r="W91" s="922"/>
      <c r="X91" s="185" t="s">
        <v>207</v>
      </c>
      <c r="Y91" s="920"/>
      <c r="Z91" s="921"/>
      <c r="AA91" s="921"/>
      <c r="AB91" s="921"/>
      <c r="AC91" s="922"/>
      <c r="AD91" s="246" t="s">
        <v>207</v>
      </c>
      <c r="AE91" s="920"/>
      <c r="AF91" s="921"/>
      <c r="AG91" s="921"/>
      <c r="AH91" s="921"/>
      <c r="AI91" s="922"/>
      <c r="AJ91" s="4" t="s">
        <v>207</v>
      </c>
      <c r="AM91" s="204" t="s">
        <v>119</v>
      </c>
      <c r="AN91" s="237" t="s">
        <v>116</v>
      </c>
      <c r="AO91" s="223"/>
      <c r="AP91" s="247"/>
      <c r="AQ91" s="248"/>
      <c r="AR91" s="235"/>
      <c r="AS91" s="236"/>
      <c r="AT91" s="235"/>
      <c r="AU91" s="237" t="s">
        <v>203</v>
      </c>
      <c r="AV91" s="238" t="e">
        <f>AO91/AP91</f>
        <v>#DIV/0!</v>
      </c>
      <c r="AW91" s="249" t="e">
        <f>IF(AV91&lt;=1," 【エラー】１を超えるよう配分比率を設定してください。","  １を超えていることをご確認ください。")</f>
        <v>#DIV/0!</v>
      </c>
      <c r="AX91" s="249"/>
      <c r="AY91" s="250"/>
    </row>
    <row r="92" spans="1:51" ht="18" customHeight="1" thickBot="1">
      <c r="A92" s="240"/>
      <c r="B92" s="945"/>
      <c r="C92" s="946"/>
      <c r="D92" s="946"/>
      <c r="E92" s="946"/>
      <c r="F92" s="946"/>
      <c r="G92" s="946"/>
      <c r="H92" s="946"/>
      <c r="I92" s="933"/>
      <c r="J92" s="933"/>
      <c r="K92" s="251"/>
      <c r="L92" s="185"/>
      <c r="M92" s="252" t="s">
        <v>159</v>
      </c>
      <c r="N92" s="1005">
        <f>SUM(T92,Z92,AF92)</f>
        <v>0</v>
      </c>
      <c r="O92" s="1005"/>
      <c r="P92" s="1005"/>
      <c r="Q92" s="252" t="s">
        <v>207</v>
      </c>
      <c r="R92" s="253" t="s">
        <v>208</v>
      </c>
      <c r="S92" s="254" t="s">
        <v>159</v>
      </c>
      <c r="T92" s="1005">
        <f>S83*S91*12</f>
        <v>0</v>
      </c>
      <c r="U92" s="1005"/>
      <c r="V92" s="1005"/>
      <c r="W92" s="252" t="s">
        <v>207</v>
      </c>
      <c r="X92" s="255" t="s">
        <v>208</v>
      </c>
      <c r="Y92" s="252" t="s">
        <v>159</v>
      </c>
      <c r="Z92" s="1005">
        <f>Y83*Y91*12</f>
        <v>0</v>
      </c>
      <c r="AA92" s="1005"/>
      <c r="AB92" s="1005"/>
      <c r="AC92" s="252" t="s">
        <v>207</v>
      </c>
      <c r="AD92" s="255" t="s">
        <v>208</v>
      </c>
      <c r="AE92" s="252" t="s">
        <v>159</v>
      </c>
      <c r="AF92" s="1005">
        <f>AE83*AE91*12</f>
        <v>0</v>
      </c>
      <c r="AG92" s="1005"/>
      <c r="AH92" s="1005"/>
      <c r="AI92" s="252" t="s">
        <v>207</v>
      </c>
      <c r="AJ92" s="256" t="s">
        <v>208</v>
      </c>
      <c r="AM92" s="257"/>
      <c r="AN92" s="258" t="s">
        <v>110</v>
      </c>
      <c r="AO92" s="233" t="e">
        <f>AB72/((S83+Y83/AV91+AE83/AV93)*12)</f>
        <v>#VALUE!</v>
      </c>
      <c r="AP92" s="234" t="e">
        <f>AB72/((S83*AV91+Y83+AE83/AV92)*12)</f>
        <v>#VALUE!</v>
      </c>
      <c r="AQ92" s="233" t="e">
        <f>AB72/((S83*AV93+Y83*AV92+AE83)*12)</f>
        <v>#VALUE!</v>
      </c>
      <c r="AR92" s="235"/>
      <c r="AS92" s="236"/>
      <c r="AT92" s="259" t="e">
        <f>IF((CEILING(AO92,1)-AO92)-2*(CEILING(AP92,1)-AP92)&gt;=0,0,(AP92-FLOOR(AP92,1))*Y83*12)</f>
        <v>#VALUE!</v>
      </c>
      <c r="AU92" s="237" t="s">
        <v>204</v>
      </c>
      <c r="AV92" s="238" t="e">
        <f>AP91/AQ91</f>
        <v>#DIV/0!</v>
      </c>
      <c r="AW92" s="249"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249"/>
      <c r="AY92" s="250"/>
    </row>
    <row r="93" spans="1:51" s="63" customFormat="1" ht="18" customHeight="1" thickBot="1">
      <c r="A93" s="260"/>
      <c r="B93" s="261" t="s">
        <v>237</v>
      </c>
      <c r="C93" s="146"/>
      <c r="D93" s="146"/>
      <c r="E93" s="146"/>
      <c r="F93" s="146"/>
      <c r="G93" s="146"/>
      <c r="H93" s="146"/>
      <c r="I93" s="146"/>
      <c r="J93" s="146"/>
      <c r="K93" s="262"/>
      <c r="L93" s="262"/>
      <c r="M93" s="146"/>
      <c r="N93" s="146"/>
      <c r="O93" s="146"/>
      <c r="P93" s="146"/>
      <c r="Q93" s="146"/>
      <c r="R93" s="146"/>
      <c r="S93" s="146"/>
      <c r="T93" s="146"/>
      <c r="U93" s="146"/>
      <c r="V93" s="146"/>
      <c r="W93" s="263"/>
      <c r="X93" s="1002"/>
      <c r="Y93" s="1003"/>
      <c r="Z93" s="264" t="s">
        <v>63</v>
      </c>
      <c r="AA93" s="265"/>
      <c r="AB93" s="265"/>
      <c r="AC93" s="1004"/>
      <c r="AD93" s="1004"/>
      <c r="AE93" s="264"/>
      <c r="AF93" s="264"/>
      <c r="AG93" s="264"/>
      <c r="AH93" s="266"/>
      <c r="AI93" s="267"/>
      <c r="AJ93" s="268"/>
      <c r="AM93" s="269"/>
      <c r="AN93" s="210" t="s">
        <v>111</v>
      </c>
      <c r="AO93" s="270" t="e">
        <f>AB72/(1+Y83/S83/AV91+AE83/S83/AV93)</f>
        <v>#VALUE!</v>
      </c>
      <c r="AP93" s="214" t="e">
        <f>AB72/(S83/Y83*AV91+1+AE83/Y83/AV92)</f>
        <v>#VALUE!</v>
      </c>
      <c r="AQ93" s="270" t="e">
        <f>AB72/(S83/AE83*AV93+Y83/AE83*AV92+1)</f>
        <v>#VALUE!</v>
      </c>
      <c r="AR93" s="214" t="e">
        <f>SUM(AO93:AQ93)</f>
        <v>#VALUE!</v>
      </c>
      <c r="AS93" s="215" t="e">
        <f>AR93-S83*S89*12-Y83*Y89*12-AE83*AE89*12</f>
        <v>#VALUE!</v>
      </c>
      <c r="AT93" s="271" t="e">
        <f>IF(Y89-2*(CEILING(AQ92,1))&gt;=0,0,(AQ92-FLOOR(AQ92,1))*AE83*12)</f>
        <v>#VALUE!</v>
      </c>
      <c r="AU93" s="217" t="s">
        <v>205</v>
      </c>
      <c r="AV93" s="218" t="e">
        <f>AO91/AQ91</f>
        <v>#DIV/0!</v>
      </c>
      <c r="AW93" s="218"/>
      <c r="AX93" s="218"/>
      <c r="AY93" s="219"/>
    </row>
    <row r="94" spans="1:51" s="63" customFormat="1" ht="18" customHeight="1">
      <c r="A94" s="272"/>
      <c r="B94" s="273"/>
      <c r="C94" s="310" t="s">
        <v>346</v>
      </c>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274"/>
      <c r="AL94" s="275"/>
      <c r="AM94" s="89"/>
      <c r="AN94" s="276"/>
      <c r="AO94" s="276"/>
      <c r="AP94" s="276"/>
      <c r="AQ94" s="276"/>
      <c r="AR94" s="277"/>
      <c r="AT94" s="68"/>
    </row>
    <row r="95" spans="1:51" s="63" customFormat="1" ht="18" customHeight="1">
      <c r="A95" s="272"/>
      <c r="B95" s="273"/>
      <c r="C95" s="314"/>
      <c r="D95" s="310" t="s">
        <v>195</v>
      </c>
      <c r="E95" s="640"/>
      <c r="F95" s="640"/>
      <c r="G95" s="640"/>
      <c r="H95" s="640"/>
      <c r="I95" s="640"/>
      <c r="J95" s="640"/>
      <c r="K95" s="640"/>
      <c r="L95" s="640"/>
      <c r="M95" s="640"/>
      <c r="N95" s="640"/>
      <c r="O95" s="640"/>
      <c r="P95" s="640"/>
      <c r="Q95" s="640"/>
      <c r="R95" s="640"/>
      <c r="S95" s="640"/>
      <c r="T95" s="640"/>
      <c r="U95" s="640"/>
      <c r="V95" s="640"/>
      <c r="W95" s="640"/>
      <c r="X95" s="640"/>
      <c r="Y95" s="640"/>
      <c r="Z95" s="640"/>
      <c r="AA95" s="640"/>
      <c r="AB95" s="640"/>
      <c r="AC95" s="640"/>
      <c r="AD95" s="640"/>
      <c r="AE95" s="640"/>
      <c r="AF95" s="640"/>
      <c r="AG95" s="640"/>
      <c r="AH95" s="640"/>
      <c r="AI95" s="639"/>
      <c r="AJ95" s="274"/>
      <c r="AL95" s="275"/>
      <c r="AM95" s="89"/>
      <c r="AN95" s="276"/>
      <c r="AO95" s="276"/>
      <c r="AP95" s="276"/>
      <c r="AQ95" s="276"/>
      <c r="AR95" s="277"/>
      <c r="AT95" s="68"/>
    </row>
    <row r="96" spans="1:51" s="63" customFormat="1" ht="18" customHeight="1">
      <c r="A96" s="272"/>
      <c r="B96" s="273"/>
      <c r="C96" s="644"/>
      <c r="D96" s="310" t="s">
        <v>196</v>
      </c>
      <c r="E96" s="644"/>
      <c r="F96" s="644"/>
      <c r="G96" s="644"/>
      <c r="H96" s="644"/>
      <c r="I96" s="644"/>
      <c r="J96" s="644"/>
      <c r="K96" s="644"/>
      <c r="L96" s="644"/>
      <c r="M96" s="644"/>
      <c r="N96" s="644"/>
      <c r="O96" s="644"/>
      <c r="P96" s="644"/>
      <c r="Q96" s="644"/>
      <c r="R96" s="644"/>
      <c r="S96" s="644"/>
      <c r="T96" s="640"/>
      <c r="U96" s="640"/>
      <c r="V96" s="640"/>
      <c r="W96" s="640"/>
      <c r="X96" s="640"/>
      <c r="Y96" s="640"/>
      <c r="Z96" s="640"/>
      <c r="AA96" s="640"/>
      <c r="AB96" s="640"/>
      <c r="AC96" s="640"/>
      <c r="AD96" s="640"/>
      <c r="AE96" s="640"/>
      <c r="AF96" s="640"/>
      <c r="AG96" s="640"/>
      <c r="AH96" s="640"/>
      <c r="AI96" s="639"/>
      <c r="AJ96" s="274"/>
      <c r="AL96" s="275"/>
      <c r="AM96" s="89"/>
      <c r="AN96" s="276"/>
      <c r="AO96" s="276"/>
      <c r="AP96" s="276"/>
      <c r="AQ96" s="276"/>
      <c r="AR96" s="277"/>
      <c r="AT96" s="68"/>
    </row>
    <row r="97" spans="1:46" s="63" customFormat="1" ht="27" customHeight="1">
      <c r="A97" s="272"/>
      <c r="B97" s="273"/>
      <c r="C97" s="644"/>
      <c r="D97" s="970" t="s">
        <v>238</v>
      </c>
      <c r="E97" s="970"/>
      <c r="F97" s="970"/>
      <c r="G97" s="970"/>
      <c r="H97" s="970"/>
      <c r="I97" s="970"/>
      <c r="J97" s="970"/>
      <c r="K97" s="970"/>
      <c r="L97" s="970"/>
      <c r="M97" s="970"/>
      <c r="N97" s="970"/>
      <c r="O97" s="970"/>
      <c r="P97" s="970"/>
      <c r="Q97" s="970"/>
      <c r="R97" s="970"/>
      <c r="S97" s="970"/>
      <c r="T97" s="970"/>
      <c r="U97" s="970"/>
      <c r="V97" s="970"/>
      <c r="W97" s="970"/>
      <c r="X97" s="970"/>
      <c r="Y97" s="970"/>
      <c r="Z97" s="970"/>
      <c r="AA97" s="970"/>
      <c r="AB97" s="970"/>
      <c r="AC97" s="970"/>
      <c r="AD97" s="970"/>
      <c r="AE97" s="970"/>
      <c r="AF97" s="970"/>
      <c r="AG97" s="970"/>
      <c r="AH97" s="970"/>
      <c r="AI97" s="970"/>
      <c r="AJ97" s="274"/>
      <c r="AL97" s="275"/>
      <c r="AM97" s="89"/>
      <c r="AN97" s="276"/>
      <c r="AO97" s="276"/>
      <c r="AP97" s="276"/>
      <c r="AQ97" s="276"/>
      <c r="AR97" s="277"/>
      <c r="AT97" s="68"/>
    </row>
    <row r="98" spans="1:46" s="63" customFormat="1" ht="18" customHeight="1" thickBot="1">
      <c r="A98" s="279"/>
      <c r="B98" s="280"/>
      <c r="C98" s="281"/>
      <c r="D98" s="282" t="s">
        <v>49</v>
      </c>
      <c r="E98" s="283"/>
      <c r="F98" s="971"/>
      <c r="G98" s="971"/>
      <c r="H98" s="971"/>
      <c r="I98" s="971"/>
      <c r="J98" s="971"/>
      <c r="K98" s="971"/>
      <c r="L98" s="971"/>
      <c r="M98" s="971"/>
      <c r="N98" s="971"/>
      <c r="O98" s="971"/>
      <c r="P98" s="971"/>
      <c r="Q98" s="971"/>
      <c r="R98" s="971"/>
      <c r="S98" s="971"/>
      <c r="T98" s="971"/>
      <c r="U98" s="971"/>
      <c r="V98" s="971"/>
      <c r="W98" s="971"/>
      <c r="X98" s="971"/>
      <c r="Y98" s="971"/>
      <c r="Z98" s="971"/>
      <c r="AA98" s="971"/>
      <c r="AB98" s="971"/>
      <c r="AC98" s="971"/>
      <c r="AD98" s="971"/>
      <c r="AE98" s="971"/>
      <c r="AF98" s="971"/>
      <c r="AG98" s="971"/>
      <c r="AH98" s="971"/>
      <c r="AI98" s="971"/>
      <c r="AJ98" s="284" t="s">
        <v>197</v>
      </c>
      <c r="AL98" s="275"/>
      <c r="AM98" s="89"/>
      <c r="AN98" s="276"/>
      <c r="AO98" s="276"/>
      <c r="AP98" s="276"/>
      <c r="AQ98" s="276"/>
      <c r="AR98" s="277"/>
      <c r="AT98" s="68"/>
    </row>
    <row r="99" spans="1:46" s="63" customFormat="1" ht="18" customHeight="1" thickBot="1">
      <c r="A99" s="65" t="s">
        <v>331</v>
      </c>
      <c r="B99" s="285" t="s">
        <v>293</v>
      </c>
      <c r="C99" s="286"/>
      <c r="D99" s="286"/>
      <c r="E99" s="286"/>
      <c r="F99" s="286"/>
      <c r="G99" s="286"/>
      <c r="H99" s="285"/>
      <c r="I99" s="285"/>
      <c r="J99" s="285"/>
      <c r="K99" s="285"/>
      <c r="L99" s="287"/>
      <c r="M99" s="129"/>
      <c r="N99" s="288" t="s">
        <v>147</v>
      </c>
      <c r="O99" s="130"/>
      <c r="P99" s="987"/>
      <c r="Q99" s="987"/>
      <c r="R99" s="130" t="s">
        <v>11</v>
      </c>
      <c r="S99" s="987"/>
      <c r="T99" s="987"/>
      <c r="U99" s="130" t="s">
        <v>12</v>
      </c>
      <c r="V99" s="756" t="s">
        <v>13</v>
      </c>
      <c r="W99" s="756"/>
      <c r="X99" s="130" t="s">
        <v>19</v>
      </c>
      <c r="Y99" s="130"/>
      <c r="Z99" s="987"/>
      <c r="AA99" s="987"/>
      <c r="AB99" s="130" t="s">
        <v>11</v>
      </c>
      <c r="AC99" s="987"/>
      <c r="AD99" s="987"/>
      <c r="AE99" s="130" t="s">
        <v>12</v>
      </c>
      <c r="AF99" s="130" t="s">
        <v>145</v>
      </c>
      <c r="AG99" s="487" t="str">
        <f>IF(P99&gt;=1,(Z99*12+AC99)-(P99*12+S99)+1,"")</f>
        <v/>
      </c>
      <c r="AH99" s="756" t="s">
        <v>146</v>
      </c>
      <c r="AI99" s="756"/>
      <c r="AJ99" s="131" t="s">
        <v>52</v>
      </c>
    </row>
    <row r="100" spans="1:46" s="63" customFormat="1" ht="6" customHeight="1">
      <c r="A100" s="289"/>
      <c r="B100" s="290"/>
      <c r="C100" s="290"/>
      <c r="D100" s="290"/>
      <c r="E100" s="290"/>
      <c r="F100" s="290"/>
      <c r="G100" s="290"/>
      <c r="H100" s="290"/>
      <c r="I100" s="290"/>
      <c r="J100" s="290"/>
      <c r="K100" s="290"/>
      <c r="L100" s="290"/>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8"/>
    </row>
    <row r="101" spans="1:46" s="63" customFormat="1" ht="13.5" customHeight="1">
      <c r="A101" s="136" t="s">
        <v>78</v>
      </c>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8"/>
    </row>
    <row r="102" spans="1:46" s="63" customFormat="1" ht="24" customHeight="1">
      <c r="A102" s="291" t="s">
        <v>79</v>
      </c>
      <c r="B102" s="931" t="s">
        <v>470</v>
      </c>
      <c r="C102" s="931"/>
      <c r="D102" s="931"/>
      <c r="E102" s="931"/>
      <c r="F102" s="931"/>
      <c r="G102" s="931"/>
      <c r="H102" s="931"/>
      <c r="I102" s="931"/>
      <c r="J102" s="931"/>
      <c r="K102" s="931"/>
      <c r="L102" s="931"/>
      <c r="M102" s="931"/>
      <c r="N102" s="931"/>
      <c r="O102" s="931"/>
      <c r="P102" s="931"/>
      <c r="Q102" s="931"/>
      <c r="R102" s="931"/>
      <c r="S102" s="931"/>
      <c r="T102" s="931"/>
      <c r="U102" s="931"/>
      <c r="V102" s="931"/>
      <c r="W102" s="931"/>
      <c r="X102" s="931"/>
      <c r="Y102" s="931"/>
      <c r="Z102" s="931"/>
      <c r="AA102" s="931"/>
      <c r="AB102" s="931"/>
      <c r="AC102" s="931"/>
      <c r="AD102" s="931"/>
      <c r="AE102" s="931"/>
      <c r="AF102" s="931"/>
      <c r="AG102" s="931"/>
      <c r="AH102" s="931"/>
      <c r="AI102" s="931"/>
      <c r="AJ102" s="931"/>
    </row>
    <row r="103" spans="1:46" s="63" customFormat="1" ht="90" customHeight="1">
      <c r="A103" s="291" t="s">
        <v>79</v>
      </c>
      <c r="B103" s="931" t="s">
        <v>475</v>
      </c>
      <c r="C103" s="931"/>
      <c r="D103" s="931"/>
      <c r="E103" s="931"/>
      <c r="F103" s="931"/>
      <c r="G103" s="931"/>
      <c r="H103" s="931"/>
      <c r="I103" s="931"/>
      <c r="J103" s="931"/>
      <c r="K103" s="931"/>
      <c r="L103" s="931"/>
      <c r="M103" s="931"/>
      <c r="N103" s="931"/>
      <c r="O103" s="931"/>
      <c r="P103" s="931"/>
      <c r="Q103" s="931"/>
      <c r="R103" s="931"/>
      <c r="S103" s="931"/>
      <c r="T103" s="931"/>
      <c r="U103" s="931"/>
      <c r="V103" s="931"/>
      <c r="W103" s="931"/>
      <c r="X103" s="931"/>
      <c r="Y103" s="931"/>
      <c r="Z103" s="931"/>
      <c r="AA103" s="931"/>
      <c r="AB103" s="931"/>
      <c r="AC103" s="931"/>
      <c r="AD103" s="931"/>
      <c r="AE103" s="931"/>
      <c r="AF103" s="931"/>
      <c r="AG103" s="931"/>
      <c r="AH103" s="931"/>
      <c r="AI103" s="931"/>
      <c r="AJ103" s="931"/>
    </row>
    <row r="104" spans="1:46" s="63" customFormat="1" ht="27" customHeight="1">
      <c r="A104" s="292" t="s">
        <v>79</v>
      </c>
      <c r="B104" s="744" t="s">
        <v>471</v>
      </c>
      <c r="C104" s="744"/>
      <c r="D104" s="744"/>
      <c r="E104" s="744"/>
      <c r="F104" s="744"/>
      <c r="G104" s="744"/>
      <c r="H104" s="744"/>
      <c r="I104" s="744"/>
      <c r="J104" s="744"/>
      <c r="K104" s="744"/>
      <c r="L104" s="744"/>
      <c r="M104" s="744"/>
      <c r="N104" s="744"/>
      <c r="O104" s="744"/>
      <c r="P104" s="744"/>
      <c r="Q104" s="744"/>
      <c r="R104" s="744"/>
      <c r="S104" s="744"/>
      <c r="T104" s="744"/>
      <c r="U104" s="744"/>
      <c r="V104" s="744"/>
      <c r="W104" s="744"/>
      <c r="X104" s="744"/>
      <c r="Y104" s="744"/>
      <c r="Z104" s="744"/>
      <c r="AA104" s="744"/>
      <c r="AB104" s="744"/>
      <c r="AC104" s="744"/>
      <c r="AD104" s="744"/>
      <c r="AE104" s="744"/>
      <c r="AF104" s="744"/>
      <c r="AG104" s="744"/>
      <c r="AH104" s="744"/>
      <c r="AI104" s="744"/>
      <c r="AJ104" s="744"/>
    </row>
    <row r="105" spans="1:46" s="63" customFormat="1" ht="40.15" customHeight="1">
      <c r="A105" s="139" t="s">
        <v>79</v>
      </c>
      <c r="B105" s="747" t="s">
        <v>472</v>
      </c>
      <c r="C105" s="747"/>
      <c r="D105" s="747"/>
      <c r="E105" s="747"/>
      <c r="F105" s="747"/>
      <c r="G105" s="747"/>
      <c r="H105" s="747"/>
      <c r="I105" s="747"/>
      <c r="J105" s="747"/>
      <c r="K105" s="747"/>
      <c r="L105" s="747"/>
      <c r="M105" s="747"/>
      <c r="N105" s="747"/>
      <c r="O105" s="747"/>
      <c r="P105" s="747"/>
      <c r="Q105" s="747"/>
      <c r="R105" s="747"/>
      <c r="S105" s="747"/>
      <c r="T105" s="747"/>
      <c r="U105" s="747"/>
      <c r="V105" s="747"/>
      <c r="W105" s="747"/>
      <c r="X105" s="747"/>
      <c r="Y105" s="747"/>
      <c r="Z105" s="747"/>
      <c r="AA105" s="747"/>
      <c r="AB105" s="747"/>
      <c r="AC105" s="747"/>
      <c r="AD105" s="747"/>
      <c r="AE105" s="747"/>
      <c r="AF105" s="747"/>
      <c r="AG105" s="747"/>
      <c r="AH105" s="747"/>
      <c r="AI105" s="747"/>
      <c r="AJ105" s="747"/>
    </row>
    <row r="106" spans="1:46" s="63" customFormat="1" ht="36" customHeight="1">
      <c r="A106" s="292" t="s">
        <v>108</v>
      </c>
      <c r="B106" s="937" t="s">
        <v>473</v>
      </c>
      <c r="C106" s="937"/>
      <c r="D106" s="937"/>
      <c r="E106" s="937"/>
      <c r="F106" s="937"/>
      <c r="G106" s="937"/>
      <c r="H106" s="937"/>
      <c r="I106" s="937"/>
      <c r="J106" s="937"/>
      <c r="K106" s="937"/>
      <c r="L106" s="937"/>
      <c r="M106" s="937"/>
      <c r="N106" s="937"/>
      <c r="O106" s="937"/>
      <c r="P106" s="937"/>
      <c r="Q106" s="937"/>
      <c r="R106" s="937"/>
      <c r="S106" s="937"/>
      <c r="T106" s="937"/>
      <c r="U106" s="937"/>
      <c r="V106" s="937"/>
      <c r="W106" s="937"/>
      <c r="X106" s="937"/>
      <c r="Y106" s="937"/>
      <c r="Z106" s="937"/>
      <c r="AA106" s="937"/>
      <c r="AB106" s="937"/>
      <c r="AC106" s="937"/>
      <c r="AD106" s="937"/>
      <c r="AE106" s="937"/>
      <c r="AF106" s="937"/>
      <c r="AG106" s="937"/>
      <c r="AH106" s="937"/>
      <c r="AI106" s="937"/>
      <c r="AJ106" s="937"/>
    </row>
    <row r="107" spans="1:46" s="63" customFormat="1" ht="27" customHeight="1">
      <c r="A107" s="292" t="s">
        <v>79</v>
      </c>
      <c r="B107" s="937" t="s">
        <v>474</v>
      </c>
      <c r="C107" s="937"/>
      <c r="D107" s="937"/>
      <c r="E107" s="937"/>
      <c r="F107" s="937"/>
      <c r="G107" s="937"/>
      <c r="H107" s="937"/>
      <c r="I107" s="937"/>
      <c r="J107" s="937"/>
      <c r="K107" s="937"/>
      <c r="L107" s="937"/>
      <c r="M107" s="937"/>
      <c r="N107" s="937"/>
      <c r="O107" s="937"/>
      <c r="P107" s="937"/>
      <c r="Q107" s="937"/>
      <c r="R107" s="937"/>
      <c r="S107" s="937"/>
      <c r="T107" s="937"/>
      <c r="U107" s="937"/>
      <c r="V107" s="937"/>
      <c r="W107" s="937"/>
      <c r="X107" s="937"/>
      <c r="Y107" s="937"/>
      <c r="Z107" s="937"/>
      <c r="AA107" s="937"/>
      <c r="AB107" s="937"/>
      <c r="AC107" s="937"/>
      <c r="AD107" s="937"/>
      <c r="AE107" s="937"/>
      <c r="AF107" s="937"/>
      <c r="AG107" s="937"/>
      <c r="AH107" s="937"/>
      <c r="AI107" s="937"/>
      <c r="AJ107" s="937"/>
    </row>
    <row r="108" spans="1:46" s="63" customFormat="1" ht="15" customHeight="1">
      <c r="A108" s="275"/>
      <c r="B108" s="293"/>
      <c r="C108" s="293"/>
      <c r="D108" s="293"/>
      <c r="E108" s="293"/>
      <c r="F108" s="293"/>
      <c r="G108" s="293"/>
      <c r="H108" s="293"/>
      <c r="I108" s="293"/>
      <c r="J108" s="293"/>
      <c r="K108" s="293"/>
      <c r="L108" s="293"/>
      <c r="M108" s="275"/>
      <c r="N108" s="275"/>
      <c r="O108" s="294"/>
      <c r="P108" s="294"/>
      <c r="Q108" s="275"/>
      <c r="R108" s="294"/>
      <c r="S108" s="294"/>
      <c r="T108" s="275"/>
      <c r="U108" s="158"/>
      <c r="V108" s="158"/>
      <c r="W108" s="275"/>
      <c r="X108" s="275"/>
      <c r="Y108" s="294"/>
      <c r="Z108" s="294"/>
      <c r="AA108" s="275"/>
      <c r="AB108" s="294"/>
      <c r="AC108" s="294"/>
      <c r="AD108" s="275"/>
      <c r="AE108" s="275"/>
      <c r="AF108" s="275"/>
      <c r="AG108" s="275"/>
      <c r="AH108" s="275"/>
      <c r="AI108" s="275"/>
      <c r="AJ108" s="2"/>
    </row>
    <row r="109" spans="1:46" s="63" customFormat="1" ht="18" customHeight="1">
      <c r="A109" s="573" t="s">
        <v>347</v>
      </c>
      <c r="B109" s="275"/>
      <c r="C109" s="29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40"/>
    </row>
    <row r="110" spans="1:46" s="63" customFormat="1" ht="15.75" customHeight="1">
      <c r="A110" s="246"/>
      <c r="B110" s="27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row>
    <row r="111" spans="1:46" s="63" customFormat="1" ht="18" customHeight="1">
      <c r="A111" s="296" t="s">
        <v>308</v>
      </c>
      <c r="B111" s="297"/>
      <c r="C111" s="298"/>
      <c r="D111" s="298"/>
      <c r="E111" s="295"/>
      <c r="F111" s="298"/>
      <c r="G111" s="298"/>
      <c r="H111" s="298"/>
      <c r="I111" s="295"/>
      <c r="J111" s="298"/>
      <c r="K111" s="298"/>
      <c r="L111" s="298"/>
      <c r="M111" s="298"/>
      <c r="N111" s="298"/>
      <c r="O111" s="295"/>
      <c r="P111" s="298"/>
      <c r="Q111" s="298"/>
      <c r="R111" s="298"/>
      <c r="S111" s="298"/>
      <c r="T111" s="298"/>
      <c r="U111" s="298"/>
      <c r="V111" s="295"/>
      <c r="W111" s="298"/>
      <c r="X111" s="298"/>
      <c r="Y111" s="295"/>
      <c r="Z111" s="295"/>
      <c r="AA111" s="298"/>
      <c r="AB111" s="298"/>
      <c r="AC111" s="298"/>
      <c r="AD111" s="298"/>
      <c r="AF111" s="488" t="s">
        <v>174</v>
      </c>
      <c r="AG111" s="299"/>
      <c r="AH111" s="300" t="s">
        <v>107</v>
      </c>
      <c r="AI111" s="299"/>
      <c r="AJ111" s="301"/>
      <c r="AK111" s="2"/>
    </row>
    <row r="112" spans="1:46" s="63" customFormat="1" ht="26.25" customHeight="1">
      <c r="A112" s="950" t="s">
        <v>35</v>
      </c>
      <c r="B112" s="951"/>
      <c r="C112" s="951"/>
      <c r="D112" s="958"/>
      <c r="E112" s="302"/>
      <c r="F112" s="303" t="s">
        <v>33</v>
      </c>
      <c r="G112" s="156"/>
      <c r="H112" s="156"/>
      <c r="I112" s="304"/>
      <c r="J112" s="303" t="s">
        <v>80</v>
      </c>
      <c r="K112" s="156"/>
      <c r="L112" s="156"/>
      <c r="M112" s="156"/>
      <c r="N112" s="156"/>
      <c r="O112" s="304"/>
      <c r="P112" s="303" t="s">
        <v>81</v>
      </c>
      <c r="Q112" s="156"/>
      <c r="R112" s="156"/>
      <c r="S112" s="156"/>
      <c r="T112" s="156"/>
      <c r="U112" s="156"/>
      <c r="V112" s="304"/>
      <c r="W112" s="303" t="s">
        <v>34</v>
      </c>
      <c r="X112" s="156"/>
      <c r="Y112" s="305"/>
      <c r="Z112" s="304"/>
      <c r="AA112" s="303" t="s">
        <v>29</v>
      </c>
      <c r="AB112" s="156"/>
      <c r="AC112" s="156"/>
      <c r="AD112" s="156"/>
      <c r="AE112" s="305"/>
      <c r="AF112" s="305"/>
      <c r="AG112" s="305"/>
      <c r="AH112" s="305"/>
      <c r="AI112" s="305"/>
      <c r="AJ112" s="306"/>
      <c r="AK112" s="2"/>
    </row>
    <row r="113" spans="1:37" s="63" customFormat="1" ht="18" customHeight="1">
      <c r="A113" s="942" t="s">
        <v>32</v>
      </c>
      <c r="B113" s="943"/>
      <c r="C113" s="943"/>
      <c r="D113" s="943"/>
      <c r="E113" s="307" t="s">
        <v>239</v>
      </c>
      <c r="F113" s="308"/>
      <c r="G113" s="309"/>
      <c r="H113" s="309"/>
      <c r="I113" s="148"/>
      <c r="J113" s="309"/>
      <c r="K113" s="309"/>
      <c r="L113" s="309"/>
      <c r="M113" s="309"/>
      <c r="N113" s="309"/>
      <c r="O113" s="310"/>
      <c r="P113" s="309"/>
      <c r="Q113" s="309"/>
      <c r="R113" s="309"/>
      <c r="S113" s="309"/>
      <c r="T113" s="309"/>
      <c r="U113" s="309"/>
      <c r="V113" s="310"/>
      <c r="W113" s="309"/>
      <c r="X113" s="309"/>
      <c r="Y113" s="148"/>
      <c r="Z113" s="148"/>
      <c r="AA113" s="309"/>
      <c r="AB113" s="309"/>
      <c r="AC113" s="309"/>
      <c r="AD113" s="309"/>
      <c r="AE113" s="309"/>
      <c r="AF113" s="309"/>
      <c r="AG113" s="309"/>
      <c r="AH113" s="309"/>
      <c r="AI113" s="309"/>
      <c r="AJ113" s="311"/>
      <c r="AK113" s="2"/>
    </row>
    <row r="114" spans="1:37" s="63" customFormat="1" ht="18" customHeight="1">
      <c r="A114" s="944"/>
      <c r="B114" s="933"/>
      <c r="C114" s="933"/>
      <c r="D114" s="933"/>
      <c r="E114" s="312"/>
      <c r="F114" s="310" t="s">
        <v>36</v>
      </c>
      <c r="G114" s="148"/>
      <c r="H114" s="148"/>
      <c r="I114" s="148"/>
      <c r="J114" s="148"/>
      <c r="K114" s="313"/>
      <c r="L114" s="310" t="s">
        <v>151</v>
      </c>
      <c r="M114" s="148"/>
      <c r="N114" s="148"/>
      <c r="O114" s="310"/>
      <c r="P114" s="310"/>
      <c r="Q114" s="314"/>
      <c r="R114" s="315"/>
      <c r="S114" s="310" t="s">
        <v>29</v>
      </c>
      <c r="T114" s="310"/>
      <c r="U114" s="310" t="s">
        <v>30</v>
      </c>
      <c r="V114" s="854"/>
      <c r="W114" s="854"/>
      <c r="X114" s="854"/>
      <c r="Y114" s="854"/>
      <c r="Z114" s="854"/>
      <c r="AA114" s="854"/>
      <c r="AB114" s="854"/>
      <c r="AC114" s="854"/>
      <c r="AD114" s="854"/>
      <c r="AE114" s="854"/>
      <c r="AF114" s="854"/>
      <c r="AG114" s="854"/>
      <c r="AH114" s="854"/>
      <c r="AI114" s="854"/>
      <c r="AJ114" s="316" t="s">
        <v>31</v>
      </c>
      <c r="AK114" s="2"/>
    </row>
    <row r="115" spans="1:37" s="63" customFormat="1" ht="18" customHeight="1" thickBot="1">
      <c r="A115" s="944"/>
      <c r="B115" s="933"/>
      <c r="C115" s="933"/>
      <c r="D115" s="933"/>
      <c r="E115" s="317" t="s">
        <v>37</v>
      </c>
      <c r="F115" s="314"/>
      <c r="G115" s="148"/>
      <c r="H115" s="148"/>
      <c r="I115" s="148"/>
      <c r="J115" s="148"/>
      <c r="K115" s="275"/>
      <c r="L115" s="148"/>
      <c r="O115" s="310"/>
      <c r="P115" s="314"/>
      <c r="Q115" s="314"/>
      <c r="R115" s="314"/>
      <c r="S115" s="318"/>
      <c r="T115" s="318"/>
      <c r="U115" s="318"/>
      <c r="V115" s="318"/>
      <c r="W115" s="318"/>
      <c r="X115" s="318"/>
      <c r="Y115" s="318"/>
      <c r="Z115" s="318"/>
      <c r="AA115" s="318"/>
      <c r="AB115" s="318"/>
      <c r="AC115" s="318"/>
      <c r="AD115" s="318"/>
      <c r="AE115" s="318"/>
      <c r="AF115" s="318"/>
      <c r="AG115" s="318"/>
      <c r="AH115" s="318"/>
      <c r="AI115" s="318"/>
      <c r="AJ115" s="319"/>
      <c r="AK115" s="2"/>
    </row>
    <row r="116" spans="1:37" s="63" customFormat="1" ht="75" customHeight="1" thickBot="1">
      <c r="A116" s="944"/>
      <c r="B116" s="933"/>
      <c r="C116" s="933"/>
      <c r="D116" s="933"/>
      <c r="E116" s="972"/>
      <c r="F116" s="973"/>
      <c r="G116" s="973"/>
      <c r="H116" s="973"/>
      <c r="I116" s="973"/>
      <c r="J116" s="973"/>
      <c r="K116" s="973"/>
      <c r="L116" s="973"/>
      <c r="M116" s="973"/>
      <c r="N116" s="973"/>
      <c r="O116" s="973"/>
      <c r="P116" s="973"/>
      <c r="Q116" s="973"/>
      <c r="R116" s="973"/>
      <c r="S116" s="973"/>
      <c r="T116" s="973"/>
      <c r="U116" s="973"/>
      <c r="V116" s="973"/>
      <c r="W116" s="973"/>
      <c r="X116" s="973"/>
      <c r="Y116" s="973"/>
      <c r="Z116" s="973"/>
      <c r="AA116" s="973"/>
      <c r="AB116" s="973"/>
      <c r="AC116" s="973"/>
      <c r="AD116" s="973"/>
      <c r="AE116" s="973"/>
      <c r="AF116" s="973"/>
      <c r="AG116" s="973"/>
      <c r="AH116" s="973"/>
      <c r="AI116" s="973"/>
      <c r="AJ116" s="974"/>
      <c r="AK116" s="2"/>
    </row>
    <row r="117" spans="1:37" s="63" customFormat="1" ht="12">
      <c r="A117" s="944"/>
      <c r="B117" s="933"/>
      <c r="C117" s="933"/>
      <c r="D117" s="933"/>
      <c r="E117" s="320" t="s">
        <v>241</v>
      </c>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21"/>
      <c r="AK117" s="2"/>
    </row>
    <row r="118" spans="1:37" s="63" customFormat="1" ht="12.75" thickBot="1">
      <c r="A118" s="944"/>
      <c r="B118" s="933"/>
      <c r="C118" s="933"/>
      <c r="D118" s="933"/>
      <c r="E118" s="320" t="s">
        <v>240</v>
      </c>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322"/>
      <c r="AK118" s="2"/>
    </row>
    <row r="119" spans="1:37" s="63" customFormat="1" ht="18" customHeight="1" thickBot="1">
      <c r="A119" s="945"/>
      <c r="B119" s="946"/>
      <c r="C119" s="946"/>
      <c r="D119" s="946"/>
      <c r="E119" s="323" t="s">
        <v>153</v>
      </c>
      <c r="F119" s="155"/>
      <c r="G119" s="155"/>
      <c r="H119" s="155"/>
      <c r="I119" s="155"/>
      <c r="J119" s="155"/>
      <c r="K119" s="155"/>
      <c r="L119" s="935" t="s">
        <v>249</v>
      </c>
      <c r="M119" s="936"/>
      <c r="N119" s="936"/>
      <c r="O119" s="962"/>
      <c r="P119" s="962"/>
      <c r="Q119" s="324" t="s">
        <v>5</v>
      </c>
      <c r="R119" s="962"/>
      <c r="S119" s="962"/>
      <c r="T119" s="324" t="s">
        <v>38</v>
      </c>
      <c r="U119" s="325" t="s">
        <v>30</v>
      </c>
      <c r="V119" s="326"/>
      <c r="W119" s="327" t="s">
        <v>39</v>
      </c>
      <c r="X119" s="325"/>
      <c r="Y119" s="325"/>
      <c r="Z119" s="326"/>
      <c r="AA119" s="327" t="s">
        <v>40</v>
      </c>
      <c r="AB119" s="325"/>
      <c r="AC119" s="325" t="s">
        <v>31</v>
      </c>
      <c r="AD119" s="325"/>
      <c r="AE119" s="325"/>
      <c r="AF119" s="325"/>
      <c r="AG119" s="325"/>
      <c r="AH119" s="325"/>
      <c r="AI119" s="325"/>
      <c r="AJ119" s="328"/>
      <c r="AK119" s="2"/>
    </row>
    <row r="120" spans="1:37" s="63" customFormat="1" ht="12" customHeight="1">
      <c r="A120" s="329"/>
      <c r="B120" s="329"/>
      <c r="C120" s="329"/>
      <c r="D120" s="329"/>
      <c r="E120" s="330"/>
      <c r="F120" s="294"/>
      <c r="G120" s="294"/>
      <c r="H120" s="294"/>
      <c r="I120" s="294"/>
      <c r="J120" s="294"/>
      <c r="K120" s="294"/>
      <c r="L120" s="310"/>
      <c r="M120" s="310"/>
      <c r="N120" s="294"/>
      <c r="O120" s="331"/>
      <c r="P120" s="331"/>
      <c r="Q120" s="331"/>
      <c r="R120" s="331"/>
      <c r="S120" s="331"/>
      <c r="T120" s="331"/>
      <c r="U120" s="294"/>
      <c r="V120" s="294"/>
      <c r="W120" s="332"/>
      <c r="X120" s="294"/>
      <c r="Y120" s="294"/>
      <c r="Z120" s="294"/>
      <c r="AA120" s="331"/>
      <c r="AB120" s="294"/>
      <c r="AC120" s="294"/>
      <c r="AD120" s="294"/>
      <c r="AE120" s="294"/>
      <c r="AF120" s="294"/>
      <c r="AG120" s="294"/>
      <c r="AH120" s="294"/>
      <c r="AI120" s="294"/>
      <c r="AJ120" s="333"/>
    </row>
    <row r="121" spans="1:37" s="63" customFormat="1" ht="12" customHeight="1">
      <c r="B121" s="329"/>
      <c r="C121" s="329"/>
      <c r="D121" s="329"/>
      <c r="E121" s="330"/>
      <c r="F121" s="294"/>
      <c r="G121" s="294"/>
      <c r="H121" s="294"/>
      <c r="I121" s="294"/>
      <c r="J121" s="294"/>
      <c r="K121" s="294"/>
      <c r="L121" s="310"/>
      <c r="M121" s="310"/>
      <c r="N121" s="294"/>
      <c r="O121" s="331"/>
      <c r="P121" s="331"/>
      <c r="Q121" s="331"/>
      <c r="R121" s="331"/>
      <c r="S121" s="331"/>
      <c r="T121" s="331"/>
      <c r="U121" s="294"/>
      <c r="V121" s="294"/>
      <c r="W121" s="332"/>
      <c r="X121" s="294"/>
      <c r="Y121" s="294"/>
      <c r="Z121" s="294"/>
      <c r="AA121" s="331"/>
      <c r="AB121" s="294"/>
      <c r="AC121" s="294"/>
      <c r="AD121" s="294"/>
      <c r="AE121" s="294"/>
      <c r="AF121" s="294"/>
      <c r="AG121" s="294"/>
      <c r="AH121" s="294"/>
      <c r="AI121" s="294"/>
      <c r="AJ121" s="333"/>
    </row>
    <row r="122" spans="1:37" s="63" customFormat="1" ht="18" customHeight="1" thickBot="1">
      <c r="A122" s="334" t="s">
        <v>309</v>
      </c>
      <c r="B122" s="148"/>
      <c r="C122" s="148"/>
      <c r="D122" s="148"/>
      <c r="E122" s="294"/>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488" t="s">
        <v>174</v>
      </c>
      <c r="AG122" s="335"/>
      <c r="AH122" s="336" t="s">
        <v>107</v>
      </c>
      <c r="AI122" s="335"/>
      <c r="AJ122" s="335"/>
      <c r="AK122" s="2"/>
    </row>
    <row r="123" spans="1:37" s="63" customFormat="1" ht="75" customHeight="1" thickBot="1">
      <c r="A123" s="950" t="s">
        <v>312</v>
      </c>
      <c r="B123" s="951"/>
      <c r="C123" s="951"/>
      <c r="D123" s="952"/>
      <c r="E123" s="874"/>
      <c r="F123" s="875"/>
      <c r="G123" s="875"/>
      <c r="H123" s="875"/>
      <c r="I123" s="875"/>
      <c r="J123" s="875"/>
      <c r="K123" s="875"/>
      <c r="L123" s="875"/>
      <c r="M123" s="875"/>
      <c r="N123" s="875"/>
      <c r="O123" s="875"/>
      <c r="P123" s="875"/>
      <c r="Q123" s="875"/>
      <c r="R123" s="875"/>
      <c r="S123" s="875"/>
      <c r="T123" s="875"/>
      <c r="U123" s="875"/>
      <c r="V123" s="875"/>
      <c r="W123" s="875"/>
      <c r="X123" s="875"/>
      <c r="Y123" s="875"/>
      <c r="Z123" s="875"/>
      <c r="AA123" s="875"/>
      <c r="AB123" s="875"/>
      <c r="AC123" s="875"/>
      <c r="AD123" s="875"/>
      <c r="AE123" s="875"/>
      <c r="AF123" s="875"/>
      <c r="AG123" s="875"/>
      <c r="AH123" s="875"/>
      <c r="AI123" s="875"/>
      <c r="AJ123" s="876"/>
      <c r="AK123" s="2"/>
    </row>
    <row r="124" spans="1:37" s="63" customFormat="1" ht="18" customHeight="1" thickBot="1">
      <c r="A124" s="942" t="s">
        <v>122</v>
      </c>
      <c r="B124" s="943"/>
      <c r="C124" s="943"/>
      <c r="D124" s="953"/>
      <c r="E124" s="337"/>
      <c r="F124" s="308" t="s">
        <v>310</v>
      </c>
      <c r="G124" s="309"/>
      <c r="H124" s="309"/>
      <c r="I124" s="309"/>
      <c r="J124" s="309"/>
      <c r="K124" s="309"/>
      <c r="L124" s="309"/>
      <c r="M124" s="309"/>
      <c r="P124" s="337"/>
      <c r="Q124" s="308" t="s">
        <v>311</v>
      </c>
      <c r="R124" s="309"/>
      <c r="S124" s="309"/>
      <c r="T124" s="309"/>
      <c r="U124" s="309"/>
      <c r="V124" s="309"/>
      <c r="X124" s="337"/>
      <c r="Y124" s="308" t="s">
        <v>150</v>
      </c>
      <c r="Z124" s="309"/>
      <c r="AA124" s="309"/>
      <c r="AB124" s="309"/>
      <c r="AC124" s="309"/>
      <c r="AD124" s="309"/>
      <c r="AE124" s="309"/>
      <c r="AF124" s="309"/>
      <c r="AG124" s="309"/>
      <c r="AH124" s="309"/>
      <c r="AI124" s="309"/>
      <c r="AJ124" s="311"/>
      <c r="AK124" s="2"/>
    </row>
    <row r="125" spans="1:37" s="63" customFormat="1" ht="14.25" customHeight="1" thickBot="1">
      <c r="A125" s="945"/>
      <c r="B125" s="946"/>
      <c r="C125" s="946"/>
      <c r="D125" s="954"/>
      <c r="E125" s="303" t="s">
        <v>163</v>
      </c>
      <c r="F125" s="303"/>
      <c r="G125" s="156"/>
      <c r="H125" s="156"/>
      <c r="I125" s="156"/>
      <c r="J125" s="156"/>
      <c r="K125" s="156"/>
      <c r="L125" s="156"/>
      <c r="M125" s="156"/>
      <c r="N125" s="156"/>
      <c r="O125" s="303"/>
      <c r="P125" s="959"/>
      <c r="Q125" s="960"/>
      <c r="R125" s="960"/>
      <c r="S125" s="960"/>
      <c r="T125" s="960"/>
      <c r="U125" s="960"/>
      <c r="V125" s="960"/>
      <c r="W125" s="960"/>
      <c r="X125" s="960"/>
      <c r="Y125" s="960"/>
      <c r="Z125" s="960"/>
      <c r="AA125" s="960"/>
      <c r="AB125" s="960"/>
      <c r="AC125" s="960"/>
      <c r="AD125" s="960"/>
      <c r="AE125" s="960"/>
      <c r="AF125" s="960"/>
      <c r="AG125" s="960"/>
      <c r="AH125" s="960"/>
      <c r="AI125" s="960"/>
      <c r="AJ125" s="961"/>
      <c r="AK125" s="2"/>
    </row>
    <row r="126" spans="1:37" s="63" customFormat="1" ht="26.25" customHeight="1">
      <c r="A126" s="950" t="s">
        <v>35</v>
      </c>
      <c r="B126" s="951"/>
      <c r="C126" s="951"/>
      <c r="D126" s="958"/>
      <c r="E126" s="338"/>
      <c r="F126" s="303" t="s">
        <v>33</v>
      </c>
      <c r="G126" s="156"/>
      <c r="H126" s="156"/>
      <c r="I126" s="338"/>
      <c r="J126" s="303" t="s">
        <v>80</v>
      </c>
      <c r="K126" s="156"/>
      <c r="L126" s="156"/>
      <c r="M126" s="156"/>
      <c r="N126" s="156"/>
      <c r="O126" s="339"/>
      <c r="P126" s="303" t="s">
        <v>81</v>
      </c>
      <c r="Q126" s="156"/>
      <c r="R126" s="156"/>
      <c r="S126" s="156"/>
      <c r="T126" s="156"/>
      <c r="U126" s="156"/>
      <c r="V126" s="339"/>
      <c r="W126" s="303" t="s">
        <v>34</v>
      </c>
      <c r="X126" s="156"/>
      <c r="Y126" s="338"/>
      <c r="Z126" s="303" t="s">
        <v>29</v>
      </c>
      <c r="AA126" s="303"/>
      <c r="AB126" s="156"/>
      <c r="AC126" s="156"/>
      <c r="AD126" s="156"/>
      <c r="AE126" s="156"/>
      <c r="AF126" s="156"/>
      <c r="AG126" s="156"/>
      <c r="AH126" s="156"/>
      <c r="AI126" s="156"/>
      <c r="AJ126" s="340"/>
      <c r="AK126" s="2"/>
    </row>
    <row r="127" spans="1:37" s="63" customFormat="1" ht="15" customHeight="1">
      <c r="A127" s="942" t="s">
        <v>32</v>
      </c>
      <c r="B127" s="943"/>
      <c r="C127" s="943"/>
      <c r="D127" s="943"/>
      <c r="E127" s="307" t="s">
        <v>214</v>
      </c>
      <c r="F127" s="308"/>
      <c r="G127" s="309"/>
      <c r="H127" s="309"/>
      <c r="I127" s="309"/>
      <c r="J127" s="309"/>
      <c r="K127" s="309"/>
      <c r="L127" s="309"/>
      <c r="M127" s="309"/>
      <c r="N127" s="309"/>
      <c r="O127" s="308"/>
      <c r="P127" s="309"/>
      <c r="Q127" s="309"/>
      <c r="R127" s="309"/>
      <c r="S127" s="309"/>
      <c r="T127" s="309"/>
      <c r="U127" s="309"/>
      <c r="V127" s="308"/>
      <c r="W127" s="309"/>
      <c r="X127" s="309"/>
      <c r="Y127" s="309"/>
      <c r="Z127" s="309"/>
      <c r="AA127" s="309"/>
      <c r="AB127" s="309"/>
      <c r="AC127" s="309"/>
      <c r="AD127" s="309"/>
      <c r="AE127" s="309"/>
      <c r="AF127" s="309"/>
      <c r="AG127" s="309"/>
      <c r="AH127" s="309"/>
      <c r="AI127" s="309"/>
      <c r="AJ127" s="311"/>
      <c r="AK127" s="2"/>
    </row>
    <row r="128" spans="1:37" s="63" customFormat="1" ht="18" customHeight="1">
      <c r="A128" s="944"/>
      <c r="B128" s="933"/>
      <c r="C128" s="933"/>
      <c r="D128" s="933"/>
      <c r="E128" s="341"/>
      <c r="F128" s="310" t="s">
        <v>36</v>
      </c>
      <c r="G128" s="148"/>
      <c r="H128" s="148"/>
      <c r="I128" s="148"/>
      <c r="J128" s="148"/>
      <c r="K128" s="342"/>
      <c r="L128" s="310" t="s">
        <v>152</v>
      </c>
      <c r="M128" s="148"/>
      <c r="N128" s="148"/>
      <c r="O128" s="310"/>
      <c r="P128" s="310"/>
      <c r="Q128" s="314"/>
      <c r="R128" s="278"/>
      <c r="S128" s="310" t="s">
        <v>29</v>
      </c>
      <c r="T128" s="310"/>
      <c r="U128" s="310" t="s">
        <v>30</v>
      </c>
      <c r="V128" s="988"/>
      <c r="W128" s="988"/>
      <c r="X128" s="988"/>
      <c r="Y128" s="988"/>
      <c r="Z128" s="988"/>
      <c r="AA128" s="988"/>
      <c r="AB128" s="988"/>
      <c r="AC128" s="988"/>
      <c r="AD128" s="988"/>
      <c r="AE128" s="988"/>
      <c r="AF128" s="988"/>
      <c r="AG128" s="988"/>
      <c r="AH128" s="988"/>
      <c r="AI128" s="988"/>
      <c r="AJ128" s="316" t="s">
        <v>31</v>
      </c>
      <c r="AK128" s="2"/>
    </row>
    <row r="129" spans="1:38" s="63" customFormat="1" ht="15.75" customHeight="1" thickBot="1">
      <c r="A129" s="944"/>
      <c r="B129" s="933"/>
      <c r="C129" s="933"/>
      <c r="D129" s="933"/>
      <c r="E129" s="317" t="s">
        <v>37</v>
      </c>
      <c r="F129" s="314"/>
      <c r="G129" s="148"/>
      <c r="H129" s="148"/>
      <c r="I129" s="148"/>
      <c r="J129" s="148"/>
      <c r="K129" s="275"/>
      <c r="L129" s="148"/>
      <c r="M129" s="343"/>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6"/>
      <c r="AK129" s="2"/>
    </row>
    <row r="130" spans="1:38" s="63" customFormat="1" ht="75" customHeight="1" thickBot="1">
      <c r="A130" s="944"/>
      <c r="B130" s="933"/>
      <c r="C130" s="933"/>
      <c r="D130" s="933"/>
      <c r="E130" s="955"/>
      <c r="F130" s="956"/>
      <c r="G130" s="956"/>
      <c r="H130" s="956"/>
      <c r="I130" s="956"/>
      <c r="J130" s="956"/>
      <c r="K130" s="956"/>
      <c r="L130" s="956"/>
      <c r="M130" s="956"/>
      <c r="N130" s="956"/>
      <c r="O130" s="956"/>
      <c r="P130" s="956"/>
      <c r="Q130" s="956"/>
      <c r="R130" s="956"/>
      <c r="S130" s="956"/>
      <c r="T130" s="956"/>
      <c r="U130" s="956"/>
      <c r="V130" s="956"/>
      <c r="W130" s="956"/>
      <c r="X130" s="956"/>
      <c r="Y130" s="956"/>
      <c r="Z130" s="956"/>
      <c r="AA130" s="956"/>
      <c r="AB130" s="956"/>
      <c r="AC130" s="956"/>
      <c r="AD130" s="956"/>
      <c r="AE130" s="956"/>
      <c r="AF130" s="956"/>
      <c r="AG130" s="956"/>
      <c r="AH130" s="956"/>
      <c r="AI130" s="956"/>
      <c r="AJ130" s="957"/>
      <c r="AK130" s="2"/>
    </row>
    <row r="131" spans="1:38" s="63" customFormat="1" ht="12">
      <c r="A131" s="944"/>
      <c r="B131" s="933"/>
      <c r="C131" s="933"/>
      <c r="D131" s="933"/>
      <c r="E131" s="320" t="s">
        <v>241</v>
      </c>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t="s">
        <v>154</v>
      </c>
      <c r="AF131" s="318"/>
      <c r="AG131" s="318"/>
      <c r="AH131" s="318"/>
      <c r="AI131" s="318"/>
      <c r="AJ131" s="321"/>
      <c r="AK131" s="2"/>
    </row>
    <row r="132" spans="1:38" s="63" customFormat="1" ht="12">
      <c r="A132" s="944"/>
      <c r="B132" s="933"/>
      <c r="C132" s="933"/>
      <c r="D132" s="933"/>
      <c r="E132" s="320" t="s">
        <v>215</v>
      </c>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8"/>
      <c r="AD132" s="318"/>
      <c r="AE132" s="318"/>
      <c r="AF132" s="318"/>
      <c r="AG132" s="318"/>
      <c r="AH132" s="318"/>
      <c r="AI132" s="318"/>
      <c r="AJ132" s="321"/>
      <c r="AK132" s="2"/>
    </row>
    <row r="133" spans="1:38" s="63" customFormat="1" ht="14.25" thickBot="1">
      <c r="A133" s="944"/>
      <c r="B133" s="933"/>
      <c r="C133" s="933"/>
      <c r="D133" s="933"/>
      <c r="E133" s="320" t="s">
        <v>294</v>
      </c>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322"/>
      <c r="AK133" s="56"/>
    </row>
    <row r="134" spans="1:38" s="63" customFormat="1" ht="18" customHeight="1" thickBot="1">
      <c r="A134" s="945"/>
      <c r="B134" s="946"/>
      <c r="C134" s="946"/>
      <c r="D134" s="946"/>
      <c r="E134" s="323" t="s">
        <v>153</v>
      </c>
      <c r="F134" s="155"/>
      <c r="G134" s="155"/>
      <c r="H134" s="155"/>
      <c r="I134" s="155"/>
      <c r="J134" s="155"/>
      <c r="K134" s="344"/>
      <c r="L134" s="935" t="s">
        <v>19</v>
      </c>
      <c r="M134" s="936"/>
      <c r="N134" s="938"/>
      <c r="O134" s="938"/>
      <c r="P134" s="324" t="s">
        <v>5</v>
      </c>
      <c r="Q134" s="938"/>
      <c r="R134" s="938"/>
      <c r="S134" s="324" t="s">
        <v>38</v>
      </c>
      <c r="T134" s="325" t="s">
        <v>30</v>
      </c>
      <c r="U134" s="345"/>
      <c r="V134" s="327" t="s">
        <v>39</v>
      </c>
      <c r="W134" s="325"/>
      <c r="X134" s="325"/>
      <c r="Y134" s="345"/>
      <c r="Z134" s="324" t="s">
        <v>40</v>
      </c>
      <c r="AA134" s="325"/>
      <c r="AB134" s="325" t="s">
        <v>31</v>
      </c>
      <c r="AC134" s="325"/>
      <c r="AD134" s="325"/>
      <c r="AE134" s="325"/>
      <c r="AF134" s="325"/>
      <c r="AG134" s="325"/>
      <c r="AH134" s="325"/>
      <c r="AI134" s="325"/>
      <c r="AJ134" s="328"/>
      <c r="AK134" s="2"/>
    </row>
    <row r="135" spans="1:38" s="63" customFormat="1" ht="12" customHeight="1">
      <c r="A135" s="295"/>
      <c r="B135" s="295"/>
      <c r="C135" s="295"/>
      <c r="D135" s="295"/>
      <c r="E135" s="330"/>
      <c r="F135" s="294"/>
      <c r="G135" s="294"/>
      <c r="H135" s="294"/>
      <c r="I135" s="294"/>
      <c r="J135" s="294"/>
      <c r="K135" s="294"/>
      <c r="L135" s="331"/>
      <c r="M135" s="331"/>
      <c r="N135" s="331"/>
      <c r="O135" s="331"/>
      <c r="P135" s="331"/>
      <c r="Q135" s="331"/>
      <c r="R135" s="331"/>
      <c r="S135" s="331"/>
      <c r="T135" s="294"/>
      <c r="U135" s="294"/>
      <c r="V135" s="332"/>
      <c r="W135" s="294"/>
      <c r="X135" s="294"/>
      <c r="Y135" s="294"/>
      <c r="Z135" s="331"/>
      <c r="AA135" s="294"/>
      <c r="AB135" s="294"/>
      <c r="AC135" s="294"/>
      <c r="AD135" s="294"/>
      <c r="AE135" s="294"/>
      <c r="AF135" s="294"/>
      <c r="AG135" s="294"/>
      <c r="AH135" s="294"/>
      <c r="AI135" s="294"/>
      <c r="AJ135" s="333"/>
      <c r="AK135" s="2"/>
    </row>
    <row r="136" spans="1:38" s="63" customFormat="1" ht="18" customHeight="1">
      <c r="A136" s="346" t="s">
        <v>394</v>
      </c>
      <c r="B136" s="295"/>
      <c r="C136" s="295"/>
      <c r="D136" s="295"/>
      <c r="E136" s="330"/>
      <c r="F136" s="294"/>
      <c r="G136" s="294"/>
      <c r="H136" s="294"/>
      <c r="I136" s="294"/>
      <c r="J136" s="294"/>
      <c r="K136" s="294"/>
      <c r="L136" s="331"/>
      <c r="M136" s="331"/>
      <c r="N136" s="331"/>
      <c r="O136" s="331"/>
      <c r="P136" s="331"/>
      <c r="Q136" s="331"/>
      <c r="R136" s="331"/>
      <c r="S136" s="331"/>
      <c r="T136" s="294"/>
      <c r="U136" s="294"/>
      <c r="V136" s="332"/>
      <c r="W136" s="294"/>
      <c r="X136" s="294"/>
      <c r="Y136" s="294"/>
      <c r="Z136" s="331"/>
      <c r="AA136" s="294"/>
      <c r="AB136" s="294"/>
      <c r="AC136" s="294"/>
      <c r="AD136" s="294"/>
      <c r="AE136" s="294"/>
      <c r="AF136" s="294"/>
      <c r="AG136" s="294"/>
      <c r="AH136" s="294"/>
      <c r="AI136" s="294"/>
      <c r="AJ136" s="333"/>
      <c r="AK136" s="2"/>
    </row>
    <row r="137" spans="1:38" s="63" customFormat="1" ht="12.75" thickBot="1">
      <c r="A137" s="296"/>
      <c r="B137" s="298"/>
      <c r="C137" s="298"/>
      <c r="D137" s="298"/>
      <c r="E137" s="330"/>
      <c r="F137" s="294"/>
      <c r="G137" s="294"/>
      <c r="H137" s="294"/>
      <c r="I137" s="294"/>
      <c r="J137" s="294"/>
      <c r="K137" s="294"/>
      <c r="L137" s="331"/>
      <c r="M137" s="331"/>
      <c r="N137" s="331"/>
      <c r="O137" s="331"/>
      <c r="P137" s="331"/>
      <c r="Q137" s="331"/>
      <c r="R137" s="331"/>
      <c r="S137" s="331"/>
      <c r="T137" s="294"/>
      <c r="U137" s="294"/>
      <c r="V137" s="332"/>
      <c r="W137" s="294"/>
      <c r="X137" s="294"/>
      <c r="Y137" s="294"/>
      <c r="Z137" s="331"/>
      <c r="AA137" s="294"/>
      <c r="AB137" s="294"/>
      <c r="AC137" s="294"/>
      <c r="AD137" s="294"/>
      <c r="AE137" s="294"/>
      <c r="AF137" s="294"/>
      <c r="AG137" s="294"/>
      <c r="AH137" s="294"/>
      <c r="AI137" s="294"/>
      <c r="AJ137" s="574" t="s">
        <v>348</v>
      </c>
    </row>
    <row r="138" spans="1:38" s="63" customFormat="1" ht="70.5" customHeight="1" thickBot="1">
      <c r="A138" s="950" t="s">
        <v>177</v>
      </c>
      <c r="B138" s="951"/>
      <c r="C138" s="951"/>
      <c r="D138" s="952"/>
      <c r="E138" s="939"/>
      <c r="F138" s="940"/>
      <c r="G138" s="940"/>
      <c r="H138" s="940"/>
      <c r="I138" s="940"/>
      <c r="J138" s="940"/>
      <c r="K138" s="940"/>
      <c r="L138" s="940"/>
      <c r="M138" s="940"/>
      <c r="N138" s="940"/>
      <c r="O138" s="940"/>
      <c r="P138" s="940"/>
      <c r="Q138" s="940"/>
      <c r="R138" s="940"/>
      <c r="S138" s="940"/>
      <c r="T138" s="940"/>
      <c r="U138" s="940"/>
      <c r="V138" s="940"/>
      <c r="W138" s="940"/>
      <c r="X138" s="940"/>
      <c r="Y138" s="940"/>
      <c r="Z138" s="940"/>
      <c r="AA138" s="940"/>
      <c r="AB138" s="940"/>
      <c r="AC138" s="940"/>
      <c r="AD138" s="940"/>
      <c r="AE138" s="940"/>
      <c r="AF138" s="940"/>
      <c r="AG138" s="940"/>
      <c r="AH138" s="940"/>
      <c r="AI138" s="940"/>
      <c r="AJ138" s="941"/>
    </row>
    <row r="139" spans="1:38" s="63" customFormat="1" ht="70.5" customHeight="1" thickBot="1">
      <c r="A139" s="950" t="s">
        <v>242</v>
      </c>
      <c r="B139" s="951"/>
      <c r="C139" s="951"/>
      <c r="D139" s="952"/>
      <c r="E139" s="939"/>
      <c r="F139" s="940"/>
      <c r="G139" s="940"/>
      <c r="H139" s="940"/>
      <c r="I139" s="940"/>
      <c r="J139" s="940"/>
      <c r="K139" s="940"/>
      <c r="L139" s="940"/>
      <c r="M139" s="940"/>
      <c r="N139" s="940"/>
      <c r="O139" s="940"/>
      <c r="P139" s="940"/>
      <c r="Q139" s="940"/>
      <c r="R139" s="940"/>
      <c r="S139" s="940"/>
      <c r="T139" s="940"/>
      <c r="U139" s="940"/>
      <c r="V139" s="940"/>
      <c r="W139" s="940"/>
      <c r="X139" s="940"/>
      <c r="Y139" s="940"/>
      <c r="Z139" s="940"/>
      <c r="AA139" s="940"/>
      <c r="AB139" s="940"/>
      <c r="AC139" s="940"/>
      <c r="AD139" s="940"/>
      <c r="AE139" s="940"/>
      <c r="AF139" s="940"/>
      <c r="AG139" s="940"/>
      <c r="AH139" s="940"/>
      <c r="AI139" s="940"/>
      <c r="AJ139" s="941"/>
    </row>
    <row r="140" spans="1:38" s="63" customFormat="1" ht="18" customHeight="1">
      <c r="A140" s="246"/>
      <c r="B140" s="295"/>
      <c r="C140" s="295"/>
      <c r="D140" s="295"/>
      <c r="E140" s="330"/>
      <c r="F140" s="294"/>
      <c r="G140" s="294"/>
      <c r="H140" s="294"/>
      <c r="I140" s="294"/>
      <c r="J140" s="294"/>
      <c r="K140" s="294"/>
      <c r="L140" s="331"/>
      <c r="M140" s="331"/>
      <c r="N140" s="331"/>
      <c r="O140" s="331"/>
      <c r="P140" s="331"/>
      <c r="Q140" s="331"/>
      <c r="R140" s="331"/>
      <c r="S140" s="331"/>
      <c r="T140" s="294"/>
      <c r="U140" s="294"/>
      <c r="V140" s="332"/>
      <c r="W140" s="294"/>
      <c r="X140" s="294"/>
      <c r="Y140" s="294"/>
      <c r="Z140" s="331"/>
      <c r="AA140" s="294"/>
      <c r="AB140" s="294"/>
      <c r="AC140" s="294"/>
      <c r="AD140" s="294"/>
      <c r="AE140" s="294"/>
      <c r="AF140" s="294"/>
      <c r="AG140" s="294"/>
      <c r="AH140" s="294"/>
      <c r="AI140" s="294"/>
      <c r="AJ140" s="333"/>
    </row>
    <row r="141" spans="1:38" s="63" customFormat="1" ht="6.75" customHeight="1">
      <c r="A141" s="293"/>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347"/>
    </row>
    <row r="142" spans="1:38" s="63" customFormat="1" ht="18" customHeight="1">
      <c r="A142" s="53"/>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347"/>
    </row>
    <row r="143" spans="1:38" s="63" customFormat="1" ht="6.75" customHeight="1">
      <c r="A143" s="293"/>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347"/>
    </row>
    <row r="144" spans="1:38" s="63" customFormat="1" ht="17.25" customHeight="1">
      <c r="A144" s="348" t="s">
        <v>219</v>
      </c>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295"/>
      <c r="AJ144" s="2"/>
      <c r="AL144" s="349"/>
    </row>
    <row r="145" spans="1:38" s="63" customFormat="1" ht="16.5" customHeight="1">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F145" s="291" t="s">
        <v>174</v>
      </c>
      <c r="AG145" s="299"/>
      <c r="AH145" s="300" t="s">
        <v>107</v>
      </c>
      <c r="AI145" s="299"/>
      <c r="AJ145" s="301"/>
      <c r="AK145" s="2"/>
      <c r="AL145" s="157"/>
    </row>
    <row r="146" spans="1:38" s="63" customFormat="1" ht="17.25" customHeight="1">
      <c r="A146" s="157" t="s">
        <v>243</v>
      </c>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2"/>
      <c r="AK146" s="2"/>
      <c r="AL146" s="157"/>
    </row>
    <row r="147" spans="1:38" s="63" customFormat="1" ht="6.75" customHeight="1" thickBot="1">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2"/>
      <c r="AK147" s="2"/>
      <c r="AL147" s="157"/>
    </row>
    <row r="148" spans="1:38" s="63" customFormat="1" ht="17.25" customHeight="1" thickBot="1">
      <c r="A148" s="350" t="s">
        <v>244</v>
      </c>
      <c r="B148" s="351"/>
      <c r="C148" s="352"/>
      <c r="D148" s="352"/>
      <c r="E148" s="352"/>
      <c r="F148" s="352"/>
      <c r="G148" s="352"/>
      <c r="H148" s="352"/>
      <c r="I148" s="352"/>
      <c r="J148" s="352"/>
      <c r="K148" s="352"/>
      <c r="L148" s="352"/>
      <c r="M148" s="352"/>
      <c r="N148" s="352"/>
      <c r="O148" s="352"/>
      <c r="P148" s="352"/>
      <c r="Q148" s="352"/>
      <c r="R148" s="352"/>
      <c r="S148" s="352"/>
      <c r="T148" s="352"/>
      <c r="U148" s="353" t="s">
        <v>41</v>
      </c>
      <c r="V148" s="354"/>
      <c r="W148" s="354"/>
      <c r="X148" s="354"/>
      <c r="Y148" s="354"/>
      <c r="Z148" s="354"/>
      <c r="AA148" s="354"/>
      <c r="AB148" s="130"/>
      <c r="AC148" s="355"/>
      <c r="AD148" s="356" t="s">
        <v>53</v>
      </c>
      <c r="AE148" s="357"/>
      <c r="AF148" s="357"/>
      <c r="AG148" s="358"/>
      <c r="AH148" s="359" t="s">
        <v>54</v>
      </c>
      <c r="AI148" s="354"/>
      <c r="AJ148" s="360"/>
      <c r="AK148" s="2"/>
      <c r="AL148" s="136"/>
    </row>
    <row r="149" spans="1:38" s="63" customFormat="1" ht="18" customHeight="1">
      <c r="A149" s="361"/>
      <c r="B149" s="362" t="s">
        <v>216</v>
      </c>
      <c r="C149" s="264" t="s">
        <v>313</v>
      </c>
      <c r="D149" s="264"/>
      <c r="E149" s="264"/>
      <c r="F149" s="264"/>
      <c r="G149" s="264"/>
      <c r="H149" s="264"/>
      <c r="I149" s="264"/>
      <c r="J149" s="264"/>
      <c r="K149" s="264"/>
      <c r="L149" s="264"/>
      <c r="M149" s="264"/>
      <c r="N149" s="264"/>
      <c r="O149" s="264"/>
      <c r="P149" s="264"/>
      <c r="Q149" s="264"/>
      <c r="R149" s="264"/>
      <c r="S149" s="264"/>
      <c r="T149" s="264"/>
      <c r="U149" s="246"/>
      <c r="V149" s="246"/>
      <c r="W149" s="246"/>
      <c r="X149" s="246"/>
      <c r="Y149" s="363"/>
      <c r="Z149" s="363"/>
      <c r="AA149" s="363"/>
      <c r="AB149" s="363"/>
      <c r="AC149" s="157"/>
      <c r="AD149" s="157"/>
      <c r="AE149" s="157"/>
      <c r="AF149" s="157"/>
      <c r="AG149" s="136"/>
      <c r="AH149" s="136"/>
      <c r="AI149" s="136"/>
      <c r="AJ149" s="239"/>
      <c r="AK149" s="364"/>
      <c r="AL149" s="365"/>
    </row>
    <row r="150" spans="1:38" s="63" customFormat="1" ht="18" customHeight="1">
      <c r="A150" s="361"/>
      <c r="B150" s="366" t="s">
        <v>217</v>
      </c>
      <c r="C150" s="367" t="s">
        <v>225</v>
      </c>
      <c r="D150" s="367"/>
      <c r="E150" s="367"/>
      <c r="F150" s="367"/>
      <c r="G150" s="367"/>
      <c r="H150" s="367"/>
      <c r="I150" s="367"/>
      <c r="J150" s="367"/>
      <c r="K150" s="367"/>
      <c r="L150" s="367"/>
      <c r="M150" s="367"/>
      <c r="N150" s="367"/>
      <c r="O150" s="367"/>
      <c r="P150" s="367"/>
      <c r="Q150" s="367"/>
      <c r="R150" s="367"/>
      <c r="S150" s="367"/>
      <c r="T150" s="367"/>
      <c r="U150" s="367"/>
      <c r="V150" s="367"/>
      <c r="W150" s="367"/>
      <c r="X150" s="367"/>
      <c r="Y150" s="368"/>
      <c r="Z150" s="368"/>
      <c r="AA150" s="368"/>
      <c r="AB150" s="368"/>
      <c r="AC150" s="369"/>
      <c r="AD150" s="370"/>
      <c r="AE150" s="369"/>
      <c r="AF150" s="369"/>
      <c r="AG150" s="371"/>
      <c r="AH150" s="371"/>
      <c r="AI150" s="371"/>
      <c r="AJ150" s="372"/>
      <c r="AK150" s="364"/>
      <c r="AL150" s="365"/>
    </row>
    <row r="151" spans="1:38" s="63" customFormat="1" ht="18" customHeight="1">
      <c r="A151" s="373"/>
      <c r="B151" s="374" t="s">
        <v>218</v>
      </c>
      <c r="C151" s="297" t="s">
        <v>314</v>
      </c>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375"/>
      <c r="Z151" s="375"/>
      <c r="AA151" s="375"/>
      <c r="AB151" s="375"/>
      <c r="AC151" s="154"/>
      <c r="AD151" s="154"/>
      <c r="AE151" s="154"/>
      <c r="AF151" s="154"/>
      <c r="AG151" s="376"/>
      <c r="AH151" s="376"/>
      <c r="AI151" s="376"/>
      <c r="AJ151" s="219"/>
      <c r="AK151" s="364"/>
      <c r="AL151" s="365"/>
    </row>
    <row r="152" spans="1:38" s="63" customFormat="1" ht="10.5" customHeight="1" thickBot="1">
      <c r="A152" s="377"/>
      <c r="B152" s="91"/>
      <c r="C152" s="246"/>
      <c r="D152" s="295"/>
      <c r="E152" s="295"/>
      <c r="F152" s="295"/>
      <c r="G152" s="295"/>
      <c r="H152" s="295"/>
      <c r="I152" s="295"/>
      <c r="J152" s="295"/>
      <c r="K152" s="295"/>
      <c r="L152" s="295"/>
      <c r="M152" s="295"/>
      <c r="N152" s="295"/>
      <c r="O152" s="295"/>
      <c r="P152" s="295"/>
      <c r="Q152" s="295"/>
      <c r="R152" s="295"/>
      <c r="S152" s="295"/>
      <c r="T152" s="295"/>
      <c r="U152" s="295"/>
      <c r="V152" s="295"/>
      <c r="W152" s="295"/>
      <c r="X152" s="295"/>
      <c r="Y152" s="363"/>
      <c r="Z152" s="363"/>
      <c r="AA152" s="363"/>
      <c r="AB152" s="363"/>
      <c r="AC152" s="157"/>
      <c r="AD152" s="157"/>
      <c r="AE152" s="157"/>
      <c r="AF152" s="157"/>
      <c r="AG152" s="136"/>
      <c r="AH152" s="136"/>
      <c r="AI152" s="136"/>
      <c r="AJ152" s="378"/>
      <c r="AK152" s="364"/>
      <c r="AL152" s="365"/>
    </row>
    <row r="153" spans="1:38" s="63" customFormat="1" ht="17.25" customHeight="1" thickBot="1">
      <c r="A153" s="379" t="s">
        <v>245</v>
      </c>
      <c r="B153" s="380"/>
      <c r="C153" s="380"/>
      <c r="D153" s="380"/>
      <c r="E153" s="380"/>
      <c r="F153" s="380"/>
      <c r="G153" s="380"/>
      <c r="H153" s="380"/>
      <c r="I153" s="380"/>
      <c r="J153" s="380"/>
      <c r="K153" s="380"/>
      <c r="L153" s="380"/>
      <c r="M153" s="380"/>
      <c r="N153" s="380"/>
      <c r="O153" s="380"/>
      <c r="P153" s="380"/>
      <c r="Q153" s="380"/>
      <c r="R153" s="380"/>
      <c r="S153" s="380"/>
      <c r="T153" s="381"/>
      <c r="U153" s="353" t="s">
        <v>41</v>
      </c>
      <c r="V153" s="130"/>
      <c r="W153" s="354"/>
      <c r="X153" s="354"/>
      <c r="Y153" s="354"/>
      <c r="Z153" s="354"/>
      <c r="AA153" s="354"/>
      <c r="AB153" s="354"/>
      <c r="AC153" s="355"/>
      <c r="AD153" s="356" t="s">
        <v>53</v>
      </c>
      <c r="AE153" s="357"/>
      <c r="AF153" s="357"/>
      <c r="AG153" s="358"/>
      <c r="AH153" s="359" t="s">
        <v>54</v>
      </c>
      <c r="AI153" s="354"/>
      <c r="AJ153" s="360"/>
      <c r="AK153" s="382"/>
      <c r="AL153" s="383"/>
    </row>
    <row r="154" spans="1:38" s="63" customFormat="1" ht="31.5" customHeight="1">
      <c r="A154" s="892"/>
      <c r="B154" s="384" t="s">
        <v>45</v>
      </c>
      <c r="C154" s="947" t="s">
        <v>315</v>
      </c>
      <c r="D154" s="948"/>
      <c r="E154" s="948"/>
      <c r="F154" s="948"/>
      <c r="G154" s="948"/>
      <c r="H154" s="948"/>
      <c r="I154" s="948"/>
      <c r="J154" s="948"/>
      <c r="K154" s="948"/>
      <c r="L154" s="948"/>
      <c r="M154" s="948"/>
      <c r="N154" s="948"/>
      <c r="O154" s="948"/>
      <c r="P154" s="948"/>
      <c r="Q154" s="948"/>
      <c r="R154" s="948"/>
      <c r="S154" s="948"/>
      <c r="T154" s="948"/>
      <c r="U154" s="948"/>
      <c r="V154" s="948"/>
      <c r="W154" s="948"/>
      <c r="X154" s="948"/>
      <c r="Y154" s="948"/>
      <c r="Z154" s="948"/>
      <c r="AA154" s="948"/>
      <c r="AB154" s="948"/>
      <c r="AC154" s="948"/>
      <c r="AD154" s="948"/>
      <c r="AE154" s="948"/>
      <c r="AF154" s="948"/>
      <c r="AG154" s="948"/>
      <c r="AH154" s="948"/>
      <c r="AI154" s="948"/>
      <c r="AJ154" s="949"/>
      <c r="AK154" s="2"/>
      <c r="AL154" s="385"/>
    </row>
    <row r="155" spans="1:38" s="63" customFormat="1" ht="15" customHeight="1">
      <c r="A155" s="893"/>
      <c r="B155" s="899"/>
      <c r="C155" s="880" t="s">
        <v>220</v>
      </c>
      <c r="D155" s="881"/>
      <c r="E155" s="881"/>
      <c r="F155" s="881"/>
      <c r="G155" s="881"/>
      <c r="H155" s="881"/>
      <c r="I155" s="881"/>
      <c r="J155" s="882"/>
      <c r="K155" s="900"/>
      <c r="L155" s="901" t="s">
        <v>221</v>
      </c>
      <c r="M155" s="932" t="s">
        <v>351</v>
      </c>
      <c r="N155" s="933"/>
      <c r="O155" s="933"/>
      <c r="P155" s="933"/>
      <c r="Q155" s="933"/>
      <c r="R155" s="933"/>
      <c r="S155" s="933"/>
      <c r="T155" s="933"/>
      <c r="U155" s="933"/>
      <c r="V155" s="933"/>
      <c r="W155" s="933"/>
      <c r="X155" s="933"/>
      <c r="Y155" s="933"/>
      <c r="Z155" s="933"/>
      <c r="AA155" s="933"/>
      <c r="AB155" s="933"/>
      <c r="AC155" s="933"/>
      <c r="AD155" s="933"/>
      <c r="AE155" s="933"/>
      <c r="AF155" s="933"/>
      <c r="AG155" s="933"/>
      <c r="AH155" s="933"/>
      <c r="AI155" s="933"/>
      <c r="AJ155" s="934"/>
      <c r="AK155" s="386"/>
      <c r="AL155" s="387"/>
    </row>
    <row r="156" spans="1:38" s="63" customFormat="1" ht="15" customHeight="1" thickBot="1">
      <c r="A156" s="893"/>
      <c r="B156" s="873"/>
      <c r="C156" s="880"/>
      <c r="D156" s="881"/>
      <c r="E156" s="881"/>
      <c r="F156" s="881"/>
      <c r="G156" s="881"/>
      <c r="H156" s="881"/>
      <c r="I156" s="881"/>
      <c r="J156" s="882"/>
      <c r="K156" s="900"/>
      <c r="L156" s="901"/>
      <c r="M156" s="932"/>
      <c r="N156" s="933"/>
      <c r="O156" s="933"/>
      <c r="P156" s="933"/>
      <c r="Q156" s="933"/>
      <c r="R156" s="933"/>
      <c r="S156" s="933"/>
      <c r="T156" s="933"/>
      <c r="U156" s="933"/>
      <c r="V156" s="933"/>
      <c r="W156" s="933"/>
      <c r="X156" s="933"/>
      <c r="Y156" s="933"/>
      <c r="Z156" s="933"/>
      <c r="AA156" s="933"/>
      <c r="AB156" s="933"/>
      <c r="AC156" s="933"/>
      <c r="AD156" s="933"/>
      <c r="AE156" s="933"/>
      <c r="AF156" s="933"/>
      <c r="AG156" s="933"/>
      <c r="AH156" s="933"/>
      <c r="AI156" s="933"/>
      <c r="AJ156" s="934"/>
      <c r="AK156" s="386"/>
      <c r="AL156" s="387"/>
    </row>
    <row r="157" spans="1:38" s="63" customFormat="1" ht="75" customHeight="1" thickBot="1">
      <c r="A157" s="893"/>
      <c r="B157" s="873"/>
      <c r="C157" s="880"/>
      <c r="D157" s="881"/>
      <c r="E157" s="881"/>
      <c r="F157" s="881"/>
      <c r="G157" s="881"/>
      <c r="H157" s="881"/>
      <c r="I157" s="881"/>
      <c r="J157" s="882"/>
      <c r="K157" s="388"/>
      <c r="L157" s="902"/>
      <c r="M157" s="963"/>
      <c r="N157" s="964"/>
      <c r="O157" s="964"/>
      <c r="P157" s="964"/>
      <c r="Q157" s="964"/>
      <c r="R157" s="964"/>
      <c r="S157" s="964"/>
      <c r="T157" s="964"/>
      <c r="U157" s="964"/>
      <c r="V157" s="964"/>
      <c r="W157" s="964"/>
      <c r="X157" s="964"/>
      <c r="Y157" s="964"/>
      <c r="Z157" s="964"/>
      <c r="AA157" s="964"/>
      <c r="AB157" s="964"/>
      <c r="AC157" s="964"/>
      <c r="AD157" s="964"/>
      <c r="AE157" s="964"/>
      <c r="AF157" s="964"/>
      <c r="AG157" s="964"/>
      <c r="AH157" s="964"/>
      <c r="AI157" s="964"/>
      <c r="AJ157" s="965"/>
      <c r="AK157" s="2"/>
      <c r="AL157" s="387"/>
    </row>
    <row r="158" spans="1:38" s="63" customFormat="1" ht="17.25" customHeight="1" thickBot="1">
      <c r="A158" s="893"/>
      <c r="B158" s="873"/>
      <c r="C158" s="880"/>
      <c r="D158" s="881"/>
      <c r="E158" s="881"/>
      <c r="F158" s="881"/>
      <c r="G158" s="881"/>
      <c r="H158" s="881"/>
      <c r="I158" s="881"/>
      <c r="J158" s="882"/>
      <c r="K158" s="389"/>
      <c r="L158" s="901" t="s">
        <v>222</v>
      </c>
      <c r="M158" s="390" t="s">
        <v>48</v>
      </c>
      <c r="N158" s="387"/>
      <c r="O158" s="387"/>
      <c r="P158" s="387"/>
      <c r="Q158" s="387"/>
      <c r="R158" s="387"/>
      <c r="S158" s="387"/>
      <c r="T158" s="387"/>
      <c r="U158" s="387"/>
      <c r="W158" s="387"/>
      <c r="X158" s="387"/>
      <c r="Y158" s="387"/>
      <c r="Z158" s="387"/>
      <c r="AA158" s="387"/>
      <c r="AB158" s="387"/>
      <c r="AC158" s="387"/>
      <c r="AD158" s="387"/>
      <c r="AE158" s="387"/>
      <c r="AF158" s="387"/>
      <c r="AG158" s="387"/>
      <c r="AH158" s="387"/>
      <c r="AI158" s="387"/>
      <c r="AJ158" s="291" t="s">
        <v>55</v>
      </c>
      <c r="AK158" s="386"/>
      <c r="AL158" s="387"/>
    </row>
    <row r="159" spans="1:38" s="63" customFormat="1" ht="75" customHeight="1" thickBot="1">
      <c r="A159" s="894"/>
      <c r="B159" s="873"/>
      <c r="C159" s="880"/>
      <c r="D159" s="881"/>
      <c r="E159" s="881"/>
      <c r="F159" s="881"/>
      <c r="G159" s="881"/>
      <c r="H159" s="881"/>
      <c r="I159" s="881"/>
      <c r="J159" s="882"/>
      <c r="K159" s="391"/>
      <c r="L159" s="966"/>
      <c r="M159" s="967"/>
      <c r="N159" s="968"/>
      <c r="O159" s="968"/>
      <c r="P159" s="968"/>
      <c r="Q159" s="968"/>
      <c r="R159" s="968"/>
      <c r="S159" s="968"/>
      <c r="T159" s="968"/>
      <c r="U159" s="968"/>
      <c r="V159" s="968"/>
      <c r="W159" s="968"/>
      <c r="X159" s="968"/>
      <c r="Y159" s="968"/>
      <c r="Z159" s="968"/>
      <c r="AA159" s="968"/>
      <c r="AB159" s="968"/>
      <c r="AC159" s="968"/>
      <c r="AD159" s="968"/>
      <c r="AE159" s="968"/>
      <c r="AF159" s="968"/>
      <c r="AG159" s="968"/>
      <c r="AH159" s="968"/>
      <c r="AI159" s="968"/>
      <c r="AJ159" s="969"/>
      <c r="AK159" s="2"/>
      <c r="AL159" s="295"/>
    </row>
    <row r="160" spans="1:38" s="63" customFormat="1" ht="18" customHeight="1">
      <c r="A160" s="392"/>
      <c r="B160" s="393" t="s">
        <v>226</v>
      </c>
      <c r="C160" s="394" t="s">
        <v>317</v>
      </c>
      <c r="D160" s="395"/>
      <c r="E160" s="395"/>
      <c r="F160" s="395"/>
      <c r="G160" s="395"/>
      <c r="H160" s="395"/>
      <c r="I160" s="395"/>
      <c r="J160" s="395"/>
      <c r="K160" s="395"/>
      <c r="L160" s="395"/>
      <c r="M160" s="298"/>
      <c r="N160" s="298"/>
      <c r="O160" s="298"/>
      <c r="P160" s="298"/>
      <c r="Q160" s="298"/>
      <c r="R160" s="298"/>
      <c r="S160" s="298"/>
      <c r="T160" s="298"/>
      <c r="U160" s="298"/>
      <c r="V160" s="298"/>
      <c r="W160" s="298"/>
      <c r="X160" s="298"/>
      <c r="Y160" s="375"/>
      <c r="Z160" s="375"/>
      <c r="AA160" s="375"/>
      <c r="AB160" s="375"/>
      <c r="AC160" s="154"/>
      <c r="AD160" s="154"/>
      <c r="AE160" s="154"/>
      <c r="AF160" s="154"/>
      <c r="AG160" s="376"/>
      <c r="AH160" s="376"/>
      <c r="AI160" s="376"/>
      <c r="AJ160" s="396"/>
      <c r="AK160" s="364"/>
      <c r="AL160" s="365"/>
    </row>
    <row r="161" spans="1:46" s="63" customFormat="1" ht="10.5" customHeight="1" thickBot="1">
      <c r="A161" s="293"/>
      <c r="B161" s="293"/>
      <c r="C161" s="293"/>
      <c r="D161" s="293"/>
      <c r="E161" s="293"/>
      <c r="F161" s="293"/>
      <c r="G161" s="293"/>
      <c r="H161" s="293"/>
      <c r="I161" s="293"/>
      <c r="J161" s="293"/>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347"/>
      <c r="AL161" s="158"/>
    </row>
    <row r="162" spans="1:46" s="63" customFormat="1" ht="17.25" customHeight="1" thickBot="1">
      <c r="A162" s="397" t="s">
        <v>246</v>
      </c>
      <c r="B162" s="398"/>
      <c r="C162" s="398"/>
      <c r="D162" s="398"/>
      <c r="E162" s="398"/>
      <c r="F162" s="398"/>
      <c r="G162" s="398"/>
      <c r="H162" s="398"/>
      <c r="I162" s="398"/>
      <c r="J162" s="398"/>
      <c r="K162" s="398"/>
      <c r="L162" s="398"/>
      <c r="M162" s="398"/>
      <c r="N162" s="398"/>
      <c r="O162" s="398"/>
      <c r="P162" s="398"/>
      <c r="Q162" s="398"/>
      <c r="R162" s="398"/>
      <c r="S162" s="398"/>
      <c r="T162" s="398"/>
      <c r="U162" s="353" t="s">
        <v>72</v>
      </c>
      <c r="V162" s="130"/>
      <c r="W162" s="399"/>
      <c r="X162" s="399"/>
      <c r="Y162" s="399"/>
      <c r="Z162" s="399"/>
      <c r="AA162" s="399"/>
      <c r="AB162" s="399"/>
      <c r="AC162" s="355"/>
      <c r="AD162" s="356" t="s">
        <v>53</v>
      </c>
      <c r="AE162" s="357"/>
      <c r="AF162" s="357"/>
      <c r="AG162" s="358"/>
      <c r="AH162" s="359" t="s">
        <v>54</v>
      </c>
      <c r="AI162" s="354"/>
      <c r="AJ162" s="360"/>
      <c r="AK162" s="56"/>
      <c r="AL162" s="383"/>
    </row>
    <row r="163" spans="1:46" s="63" customFormat="1" ht="25.5" customHeight="1">
      <c r="A163" s="892"/>
      <c r="B163" s="400" t="s">
        <v>216</v>
      </c>
      <c r="C163" s="895" t="s">
        <v>316</v>
      </c>
      <c r="D163" s="896"/>
      <c r="E163" s="896"/>
      <c r="F163" s="896"/>
      <c r="G163" s="896"/>
      <c r="H163" s="896"/>
      <c r="I163" s="896"/>
      <c r="J163" s="896"/>
      <c r="K163" s="896"/>
      <c r="L163" s="896"/>
      <c r="M163" s="896"/>
      <c r="N163" s="896"/>
      <c r="O163" s="896"/>
      <c r="P163" s="896"/>
      <c r="Q163" s="896"/>
      <c r="R163" s="896"/>
      <c r="S163" s="896"/>
      <c r="T163" s="896"/>
      <c r="U163" s="897"/>
      <c r="V163" s="897"/>
      <c r="W163" s="897"/>
      <c r="X163" s="897"/>
      <c r="Y163" s="897"/>
      <c r="Z163" s="897"/>
      <c r="AA163" s="897"/>
      <c r="AB163" s="897"/>
      <c r="AC163" s="897"/>
      <c r="AD163" s="897"/>
      <c r="AE163" s="897"/>
      <c r="AF163" s="897"/>
      <c r="AG163" s="897"/>
      <c r="AH163" s="897"/>
      <c r="AI163" s="897"/>
      <c r="AJ163" s="898"/>
      <c r="AK163" s="56"/>
      <c r="AL163" s="295"/>
    </row>
    <row r="164" spans="1:46" s="63" customFormat="1" ht="27" customHeight="1">
      <c r="A164" s="893"/>
      <c r="B164" s="872"/>
      <c r="C164" s="877" t="s">
        <v>227</v>
      </c>
      <c r="D164" s="878"/>
      <c r="E164" s="878"/>
      <c r="F164" s="878"/>
      <c r="G164" s="878"/>
      <c r="H164" s="878"/>
      <c r="I164" s="878"/>
      <c r="J164" s="879"/>
      <c r="K164" s="401"/>
      <c r="L164" s="402" t="s">
        <v>74</v>
      </c>
      <c r="M164" s="907" t="s">
        <v>46</v>
      </c>
      <c r="N164" s="908"/>
      <c r="O164" s="908"/>
      <c r="P164" s="908"/>
      <c r="Q164" s="908"/>
      <c r="R164" s="908"/>
      <c r="S164" s="908"/>
      <c r="T164" s="908"/>
      <c r="U164" s="908"/>
      <c r="V164" s="908"/>
      <c r="W164" s="908"/>
      <c r="X164" s="908"/>
      <c r="Y164" s="908"/>
      <c r="Z164" s="908"/>
      <c r="AA164" s="908"/>
      <c r="AB164" s="908"/>
      <c r="AC164" s="908"/>
      <c r="AD164" s="908"/>
      <c r="AE164" s="908"/>
      <c r="AF164" s="908"/>
      <c r="AG164" s="908"/>
      <c r="AH164" s="908"/>
      <c r="AI164" s="908"/>
      <c r="AJ164" s="909"/>
      <c r="AK164" s="56"/>
      <c r="AL164" s="365"/>
    </row>
    <row r="165" spans="1:46" s="63" customFormat="1" ht="40.5" customHeight="1">
      <c r="A165" s="893"/>
      <c r="B165" s="873"/>
      <c r="C165" s="880"/>
      <c r="D165" s="881"/>
      <c r="E165" s="881"/>
      <c r="F165" s="881"/>
      <c r="G165" s="881"/>
      <c r="H165" s="881"/>
      <c r="I165" s="881"/>
      <c r="J165" s="882"/>
      <c r="K165" s="403"/>
      <c r="L165" s="404" t="s">
        <v>224</v>
      </c>
      <c r="M165" s="883" t="s">
        <v>42</v>
      </c>
      <c r="N165" s="855"/>
      <c r="O165" s="855"/>
      <c r="P165" s="855"/>
      <c r="Q165" s="855"/>
      <c r="R165" s="855"/>
      <c r="S165" s="855"/>
      <c r="T165" s="855"/>
      <c r="U165" s="855"/>
      <c r="V165" s="855"/>
      <c r="W165" s="855"/>
      <c r="X165" s="855"/>
      <c r="Y165" s="855"/>
      <c r="Z165" s="855"/>
      <c r="AA165" s="855"/>
      <c r="AB165" s="855"/>
      <c r="AC165" s="855"/>
      <c r="AD165" s="855"/>
      <c r="AE165" s="855"/>
      <c r="AF165" s="855"/>
      <c r="AG165" s="855"/>
      <c r="AH165" s="855"/>
      <c r="AI165" s="855"/>
      <c r="AJ165" s="884"/>
      <c r="AK165" s="405"/>
      <c r="AL165" s="406"/>
    </row>
    <row r="166" spans="1:46" s="63" customFormat="1" ht="40.5" customHeight="1">
      <c r="A166" s="894"/>
      <c r="B166" s="873"/>
      <c r="C166" s="880"/>
      <c r="D166" s="881"/>
      <c r="E166" s="881"/>
      <c r="F166" s="881"/>
      <c r="G166" s="881"/>
      <c r="H166" s="881"/>
      <c r="I166" s="881"/>
      <c r="J166" s="882"/>
      <c r="K166" s="391"/>
      <c r="L166" s="407" t="s">
        <v>223</v>
      </c>
      <c r="M166" s="885" t="s">
        <v>47</v>
      </c>
      <c r="N166" s="886"/>
      <c r="O166" s="886"/>
      <c r="P166" s="886"/>
      <c r="Q166" s="886"/>
      <c r="R166" s="886"/>
      <c r="S166" s="886"/>
      <c r="T166" s="886"/>
      <c r="U166" s="886"/>
      <c r="V166" s="886"/>
      <c r="W166" s="886"/>
      <c r="X166" s="886"/>
      <c r="Y166" s="886"/>
      <c r="Z166" s="886"/>
      <c r="AA166" s="886"/>
      <c r="AB166" s="886"/>
      <c r="AC166" s="886"/>
      <c r="AD166" s="886"/>
      <c r="AE166" s="886"/>
      <c r="AF166" s="886"/>
      <c r="AG166" s="886"/>
      <c r="AH166" s="886"/>
      <c r="AI166" s="886"/>
      <c r="AJ166" s="887"/>
      <c r="AK166" s="405"/>
      <c r="AL166" s="406"/>
    </row>
    <row r="167" spans="1:46" s="63" customFormat="1" ht="18" customHeight="1">
      <c r="A167" s="392"/>
      <c r="B167" s="393" t="s">
        <v>226</v>
      </c>
      <c r="C167" s="394" t="s">
        <v>317</v>
      </c>
      <c r="D167" s="395"/>
      <c r="E167" s="395"/>
      <c r="F167" s="395"/>
      <c r="G167" s="395"/>
      <c r="H167" s="395"/>
      <c r="I167" s="395"/>
      <c r="J167" s="395"/>
      <c r="K167" s="395"/>
      <c r="L167" s="395"/>
      <c r="M167" s="395"/>
      <c r="N167" s="395"/>
      <c r="O167" s="395"/>
      <c r="P167" s="395"/>
      <c r="Q167" s="395"/>
      <c r="R167" s="395"/>
      <c r="S167" s="395"/>
      <c r="T167" s="395"/>
      <c r="U167" s="395"/>
      <c r="V167" s="395"/>
      <c r="W167" s="395"/>
      <c r="X167" s="395"/>
      <c r="Y167" s="408"/>
      <c r="Z167" s="408"/>
      <c r="AA167" s="408"/>
      <c r="AB167" s="408"/>
      <c r="AC167" s="409"/>
      <c r="AD167" s="409"/>
      <c r="AE167" s="409"/>
      <c r="AF167" s="409"/>
      <c r="AG167" s="410"/>
      <c r="AH167" s="410"/>
      <c r="AI167" s="410"/>
      <c r="AJ167" s="411"/>
      <c r="AK167" s="364"/>
      <c r="AL167" s="365"/>
    </row>
    <row r="168" spans="1:46" s="63" customFormat="1" ht="28.5" customHeight="1">
      <c r="A168" s="888" t="s">
        <v>121</v>
      </c>
      <c r="B168" s="888"/>
      <c r="C168" s="888"/>
      <c r="D168" s="888"/>
      <c r="E168" s="888"/>
      <c r="F168" s="888"/>
      <c r="G168" s="888"/>
      <c r="H168" s="888"/>
      <c r="I168" s="888"/>
      <c r="J168" s="888"/>
      <c r="K168" s="888"/>
      <c r="L168" s="888"/>
      <c r="M168" s="888"/>
      <c r="N168" s="888"/>
      <c r="O168" s="888"/>
      <c r="P168" s="888"/>
      <c r="Q168" s="888"/>
      <c r="R168" s="888"/>
      <c r="S168" s="888"/>
      <c r="T168" s="888"/>
      <c r="U168" s="888"/>
      <c r="V168" s="888"/>
      <c r="W168" s="888"/>
      <c r="X168" s="888"/>
      <c r="Y168" s="888"/>
      <c r="Z168" s="888"/>
      <c r="AA168" s="888"/>
      <c r="AB168" s="888"/>
      <c r="AC168" s="888"/>
      <c r="AD168" s="888"/>
      <c r="AE168" s="888"/>
      <c r="AF168" s="888"/>
      <c r="AG168" s="888"/>
      <c r="AH168" s="888"/>
      <c r="AI168" s="888"/>
      <c r="AJ168" s="888"/>
      <c r="AK168" s="405"/>
      <c r="AL168" s="295"/>
    </row>
    <row r="169" spans="1:46">
      <c r="A169" s="96" t="s">
        <v>175</v>
      </c>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K169" s="405"/>
      <c r="AT169" s="88"/>
    </row>
    <row r="170" spans="1:46" ht="18" customHeight="1">
      <c r="A170" s="96"/>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F170" s="291" t="s">
        <v>174</v>
      </c>
      <c r="AG170" s="412"/>
      <c r="AH170" s="413" t="s">
        <v>107</v>
      </c>
      <c r="AI170" s="412"/>
      <c r="AJ170" s="414"/>
      <c r="AK170" s="2"/>
      <c r="AT170" s="88"/>
    </row>
    <row r="171" spans="1:46" ht="129.94999999999999" customHeight="1">
      <c r="A171" s="989" t="s">
        <v>436</v>
      </c>
      <c r="B171" s="990"/>
      <c r="C171" s="990"/>
      <c r="D171" s="990"/>
      <c r="E171" s="990"/>
      <c r="F171" s="990"/>
      <c r="G171" s="990"/>
      <c r="H171" s="990"/>
      <c r="I171" s="990"/>
      <c r="J171" s="990"/>
      <c r="K171" s="990"/>
      <c r="L171" s="990"/>
      <c r="M171" s="990"/>
      <c r="N171" s="990"/>
      <c r="O171" s="990"/>
      <c r="P171" s="990"/>
      <c r="Q171" s="990"/>
      <c r="R171" s="990"/>
      <c r="S171" s="990"/>
      <c r="T171" s="990"/>
      <c r="U171" s="990"/>
      <c r="V171" s="990"/>
      <c r="W171" s="990"/>
      <c r="X171" s="990"/>
      <c r="Y171" s="990"/>
      <c r="Z171" s="990"/>
      <c r="AA171" s="990"/>
      <c r="AB171" s="990"/>
      <c r="AC171" s="990"/>
      <c r="AD171" s="990"/>
      <c r="AE171" s="990"/>
      <c r="AF171" s="990"/>
      <c r="AG171" s="990"/>
      <c r="AH171" s="990"/>
      <c r="AI171" s="990"/>
      <c r="AJ171" s="991"/>
      <c r="AK171" s="415"/>
      <c r="AT171" s="88"/>
    </row>
    <row r="172" spans="1:46" ht="7.5" customHeight="1" thickBot="1">
      <c r="A172" s="632"/>
      <c r="B172" s="632"/>
      <c r="C172" s="632"/>
      <c r="D172" s="632"/>
      <c r="E172" s="632"/>
      <c r="F172" s="632"/>
      <c r="G172" s="632"/>
      <c r="H172" s="632"/>
      <c r="I172" s="632"/>
      <c r="J172" s="632"/>
      <c r="K172" s="632"/>
      <c r="L172" s="632"/>
      <c r="M172" s="632"/>
      <c r="N172" s="632"/>
      <c r="O172" s="632"/>
      <c r="P172" s="632"/>
      <c r="Q172" s="632"/>
      <c r="R172" s="632"/>
      <c r="S172" s="632"/>
      <c r="T172" s="632"/>
      <c r="U172" s="632"/>
      <c r="V172" s="632"/>
      <c r="W172" s="632"/>
      <c r="X172" s="632"/>
      <c r="Y172" s="632"/>
      <c r="Z172" s="632"/>
      <c r="AA172" s="632"/>
      <c r="AB172" s="632"/>
      <c r="AC172" s="632"/>
      <c r="AD172" s="632"/>
      <c r="AE172" s="632"/>
      <c r="AF172" s="632"/>
      <c r="AG172" s="632"/>
      <c r="AH172" s="632"/>
      <c r="AI172" s="632"/>
      <c r="AJ172" s="633"/>
      <c r="AK172" s="415"/>
      <c r="AT172" s="88"/>
    </row>
    <row r="173" spans="1:46" ht="15" customHeight="1">
      <c r="A173" s="905" t="s">
        <v>44</v>
      </c>
      <c r="B173" s="890"/>
      <c r="C173" s="890"/>
      <c r="D173" s="906"/>
      <c r="E173" s="889" t="s">
        <v>43</v>
      </c>
      <c r="F173" s="890"/>
      <c r="G173" s="890"/>
      <c r="H173" s="890"/>
      <c r="I173" s="890"/>
      <c r="J173" s="890"/>
      <c r="K173" s="890"/>
      <c r="L173" s="890"/>
      <c r="M173" s="890"/>
      <c r="N173" s="890"/>
      <c r="O173" s="890"/>
      <c r="P173" s="890"/>
      <c r="Q173" s="890"/>
      <c r="R173" s="890"/>
      <c r="S173" s="890"/>
      <c r="T173" s="890"/>
      <c r="U173" s="890"/>
      <c r="V173" s="890"/>
      <c r="W173" s="890"/>
      <c r="X173" s="890"/>
      <c r="Y173" s="890"/>
      <c r="Z173" s="890"/>
      <c r="AA173" s="890"/>
      <c r="AB173" s="890"/>
      <c r="AC173" s="890"/>
      <c r="AD173" s="890"/>
      <c r="AE173" s="890"/>
      <c r="AF173" s="890"/>
      <c r="AG173" s="890"/>
      <c r="AH173" s="890"/>
      <c r="AI173" s="890"/>
      <c r="AJ173" s="891"/>
      <c r="AK173" s="415"/>
      <c r="AT173" s="88"/>
    </row>
    <row r="174" spans="1:46" s="416" customFormat="1" ht="15" customHeight="1">
      <c r="A174" s="1052" t="s">
        <v>403</v>
      </c>
      <c r="B174" s="1053"/>
      <c r="C174" s="1053"/>
      <c r="D174" s="1054"/>
      <c r="E174" s="630"/>
      <c r="F174" s="903" t="s">
        <v>409</v>
      </c>
      <c r="G174" s="903"/>
      <c r="H174" s="903"/>
      <c r="I174" s="903"/>
      <c r="J174" s="903"/>
      <c r="K174" s="903"/>
      <c r="L174" s="903"/>
      <c r="M174" s="903"/>
      <c r="N174" s="903"/>
      <c r="O174" s="903"/>
      <c r="P174" s="903"/>
      <c r="Q174" s="903"/>
      <c r="R174" s="903"/>
      <c r="S174" s="903"/>
      <c r="T174" s="903"/>
      <c r="U174" s="903"/>
      <c r="V174" s="903"/>
      <c r="W174" s="903"/>
      <c r="X174" s="903"/>
      <c r="Y174" s="903"/>
      <c r="Z174" s="903"/>
      <c r="AA174" s="903"/>
      <c r="AB174" s="903"/>
      <c r="AC174" s="903"/>
      <c r="AD174" s="903"/>
      <c r="AE174" s="903"/>
      <c r="AF174" s="903"/>
      <c r="AG174" s="903"/>
      <c r="AH174" s="903"/>
      <c r="AI174" s="903"/>
      <c r="AJ174" s="904"/>
      <c r="AK174" s="415"/>
    </row>
    <row r="175" spans="1:46" s="416" customFormat="1" ht="15" customHeight="1">
      <c r="A175" s="1055"/>
      <c r="B175" s="1056"/>
      <c r="C175" s="1056"/>
      <c r="D175" s="1057"/>
      <c r="E175" s="629"/>
      <c r="F175" s="855" t="s">
        <v>410</v>
      </c>
      <c r="G175" s="855"/>
      <c r="H175" s="855"/>
      <c r="I175" s="855"/>
      <c r="J175" s="855"/>
      <c r="K175" s="855"/>
      <c r="L175" s="855"/>
      <c r="M175" s="855"/>
      <c r="N175" s="855"/>
      <c r="O175" s="855"/>
      <c r="P175" s="855"/>
      <c r="Q175" s="855"/>
      <c r="R175" s="855"/>
      <c r="S175" s="855"/>
      <c r="T175" s="855"/>
      <c r="U175" s="855"/>
      <c r="V175" s="855"/>
      <c r="W175" s="855"/>
      <c r="X175" s="855"/>
      <c r="Y175" s="855"/>
      <c r="Z175" s="855"/>
      <c r="AA175" s="855"/>
      <c r="AB175" s="855"/>
      <c r="AC175" s="855"/>
      <c r="AD175" s="855"/>
      <c r="AE175" s="855"/>
      <c r="AF175" s="855"/>
      <c r="AG175" s="855"/>
      <c r="AH175" s="855"/>
      <c r="AI175" s="855"/>
      <c r="AJ175" s="871"/>
      <c r="AK175" s="415"/>
    </row>
    <row r="176" spans="1:46" s="416" customFormat="1" ht="15" customHeight="1">
      <c r="A176" s="1055"/>
      <c r="B176" s="1056"/>
      <c r="C176" s="1056"/>
      <c r="D176" s="1057"/>
      <c r="E176" s="629"/>
      <c r="F176" s="855" t="s">
        <v>411</v>
      </c>
      <c r="G176" s="855"/>
      <c r="H176" s="855"/>
      <c r="I176" s="855"/>
      <c r="J176" s="855"/>
      <c r="K176" s="855"/>
      <c r="L176" s="855"/>
      <c r="M176" s="855"/>
      <c r="N176" s="855"/>
      <c r="O176" s="855"/>
      <c r="P176" s="855"/>
      <c r="Q176" s="855"/>
      <c r="R176" s="855"/>
      <c r="S176" s="855"/>
      <c r="T176" s="855"/>
      <c r="U176" s="855"/>
      <c r="V176" s="855"/>
      <c r="W176" s="855"/>
      <c r="X176" s="855"/>
      <c r="Y176" s="855"/>
      <c r="Z176" s="855"/>
      <c r="AA176" s="855"/>
      <c r="AB176" s="855"/>
      <c r="AC176" s="855"/>
      <c r="AD176" s="855"/>
      <c r="AE176" s="855"/>
      <c r="AF176" s="855"/>
      <c r="AG176" s="855"/>
      <c r="AH176" s="855"/>
      <c r="AI176" s="855"/>
      <c r="AJ176" s="871"/>
      <c r="AK176" s="415"/>
    </row>
    <row r="177" spans="1:37" s="416" customFormat="1" ht="15" customHeight="1">
      <c r="A177" s="1058"/>
      <c r="B177" s="1059"/>
      <c r="C177" s="1059"/>
      <c r="D177" s="1060"/>
      <c r="E177" s="631"/>
      <c r="F177" s="910" t="s">
        <v>412</v>
      </c>
      <c r="G177" s="910"/>
      <c r="H177" s="910"/>
      <c r="I177" s="910"/>
      <c r="J177" s="910"/>
      <c r="K177" s="910"/>
      <c r="L177" s="910"/>
      <c r="M177" s="910"/>
      <c r="N177" s="910"/>
      <c r="O177" s="910"/>
      <c r="P177" s="910"/>
      <c r="Q177" s="910"/>
      <c r="R177" s="910"/>
      <c r="S177" s="910"/>
      <c r="T177" s="910"/>
      <c r="U177" s="910"/>
      <c r="V177" s="910"/>
      <c r="W177" s="910"/>
      <c r="X177" s="910"/>
      <c r="Y177" s="910"/>
      <c r="Z177" s="910"/>
      <c r="AA177" s="910"/>
      <c r="AB177" s="910"/>
      <c r="AC177" s="910"/>
      <c r="AD177" s="910"/>
      <c r="AE177" s="910"/>
      <c r="AF177" s="910"/>
      <c r="AG177" s="910"/>
      <c r="AH177" s="910"/>
      <c r="AI177" s="910"/>
      <c r="AJ177" s="911"/>
      <c r="AK177" s="415"/>
    </row>
    <row r="178" spans="1:37" s="416" customFormat="1" ht="30" customHeight="1">
      <c r="A178" s="1052" t="s">
        <v>404</v>
      </c>
      <c r="B178" s="1053"/>
      <c r="C178" s="1053"/>
      <c r="D178" s="1054"/>
      <c r="E178" s="630"/>
      <c r="F178" s="903" t="s">
        <v>438</v>
      </c>
      <c r="G178" s="903"/>
      <c r="H178" s="903"/>
      <c r="I178" s="903"/>
      <c r="J178" s="903"/>
      <c r="K178" s="903"/>
      <c r="L178" s="903"/>
      <c r="M178" s="903"/>
      <c r="N178" s="903"/>
      <c r="O178" s="903"/>
      <c r="P178" s="903"/>
      <c r="Q178" s="903"/>
      <c r="R178" s="903"/>
      <c r="S178" s="903"/>
      <c r="T178" s="903"/>
      <c r="U178" s="903"/>
      <c r="V178" s="903"/>
      <c r="W178" s="903"/>
      <c r="X178" s="903"/>
      <c r="Y178" s="903"/>
      <c r="Z178" s="903"/>
      <c r="AA178" s="903"/>
      <c r="AB178" s="903"/>
      <c r="AC178" s="903"/>
      <c r="AD178" s="903"/>
      <c r="AE178" s="903"/>
      <c r="AF178" s="903"/>
      <c r="AG178" s="903"/>
      <c r="AH178" s="903"/>
      <c r="AI178" s="903"/>
      <c r="AJ178" s="904"/>
      <c r="AK178" s="415"/>
    </row>
    <row r="179" spans="1:37" s="63" customFormat="1" ht="15" customHeight="1">
      <c r="A179" s="1055"/>
      <c r="B179" s="1056"/>
      <c r="C179" s="1056"/>
      <c r="D179" s="1057"/>
      <c r="E179" s="629"/>
      <c r="F179" s="855" t="s">
        <v>413</v>
      </c>
      <c r="G179" s="855"/>
      <c r="H179" s="855"/>
      <c r="I179" s="855"/>
      <c r="J179" s="855"/>
      <c r="K179" s="855"/>
      <c r="L179" s="855"/>
      <c r="M179" s="855"/>
      <c r="N179" s="855"/>
      <c r="O179" s="855"/>
      <c r="P179" s="855"/>
      <c r="Q179" s="855"/>
      <c r="R179" s="855"/>
      <c r="S179" s="855"/>
      <c r="T179" s="855"/>
      <c r="U179" s="855"/>
      <c r="V179" s="855"/>
      <c r="W179" s="855"/>
      <c r="X179" s="855"/>
      <c r="Y179" s="855"/>
      <c r="Z179" s="855"/>
      <c r="AA179" s="855"/>
      <c r="AB179" s="855"/>
      <c r="AC179" s="855"/>
      <c r="AD179" s="855"/>
      <c r="AE179" s="855"/>
      <c r="AF179" s="855"/>
      <c r="AG179" s="855"/>
      <c r="AH179" s="855"/>
      <c r="AI179" s="855"/>
      <c r="AJ179" s="871"/>
      <c r="AK179" s="415"/>
    </row>
    <row r="180" spans="1:37" s="63" customFormat="1" ht="15" customHeight="1">
      <c r="A180" s="1055"/>
      <c r="B180" s="1056"/>
      <c r="C180" s="1056"/>
      <c r="D180" s="1057"/>
      <c r="E180" s="629"/>
      <c r="F180" s="855" t="s">
        <v>414</v>
      </c>
      <c r="G180" s="855"/>
      <c r="H180" s="855"/>
      <c r="I180" s="855"/>
      <c r="J180" s="855"/>
      <c r="K180" s="855"/>
      <c r="L180" s="855"/>
      <c r="M180" s="855"/>
      <c r="N180" s="855"/>
      <c r="O180" s="855"/>
      <c r="P180" s="855"/>
      <c r="Q180" s="855"/>
      <c r="R180" s="855"/>
      <c r="S180" s="855"/>
      <c r="T180" s="855"/>
      <c r="U180" s="855"/>
      <c r="V180" s="855"/>
      <c r="W180" s="855"/>
      <c r="X180" s="855"/>
      <c r="Y180" s="855"/>
      <c r="Z180" s="855"/>
      <c r="AA180" s="855"/>
      <c r="AB180" s="855"/>
      <c r="AC180" s="855"/>
      <c r="AD180" s="855"/>
      <c r="AE180" s="855"/>
      <c r="AF180" s="855"/>
      <c r="AG180" s="855"/>
      <c r="AH180" s="855"/>
      <c r="AI180" s="855"/>
      <c r="AJ180" s="871"/>
      <c r="AK180" s="415"/>
    </row>
    <row r="181" spans="1:37" s="63" customFormat="1" ht="15" customHeight="1">
      <c r="A181" s="1058"/>
      <c r="B181" s="1059"/>
      <c r="C181" s="1059"/>
      <c r="D181" s="1060"/>
      <c r="E181" s="631"/>
      <c r="F181" s="910" t="s">
        <v>415</v>
      </c>
      <c r="G181" s="910"/>
      <c r="H181" s="910"/>
      <c r="I181" s="910"/>
      <c r="J181" s="910"/>
      <c r="K181" s="910"/>
      <c r="L181" s="910"/>
      <c r="M181" s="910"/>
      <c r="N181" s="910"/>
      <c r="O181" s="910"/>
      <c r="P181" s="910"/>
      <c r="Q181" s="910"/>
      <c r="R181" s="910"/>
      <c r="S181" s="910"/>
      <c r="T181" s="910"/>
      <c r="U181" s="910"/>
      <c r="V181" s="910"/>
      <c r="W181" s="910"/>
      <c r="X181" s="910"/>
      <c r="Y181" s="910"/>
      <c r="Z181" s="910"/>
      <c r="AA181" s="910"/>
      <c r="AB181" s="910"/>
      <c r="AC181" s="910"/>
      <c r="AD181" s="910"/>
      <c r="AE181" s="910"/>
      <c r="AF181" s="910"/>
      <c r="AG181" s="910"/>
      <c r="AH181" s="910"/>
      <c r="AI181" s="910"/>
      <c r="AJ181" s="911"/>
      <c r="AK181" s="415"/>
    </row>
    <row r="182" spans="1:37" s="63" customFormat="1" ht="15" customHeight="1">
      <c r="A182" s="1052" t="s">
        <v>405</v>
      </c>
      <c r="B182" s="1053"/>
      <c r="C182" s="1053"/>
      <c r="D182" s="1054"/>
      <c r="E182" s="630"/>
      <c r="F182" s="903" t="s">
        <v>416</v>
      </c>
      <c r="G182" s="903"/>
      <c r="H182" s="903"/>
      <c r="I182" s="903"/>
      <c r="J182" s="903"/>
      <c r="K182" s="903"/>
      <c r="L182" s="903"/>
      <c r="M182" s="903"/>
      <c r="N182" s="903"/>
      <c r="O182" s="903"/>
      <c r="P182" s="903"/>
      <c r="Q182" s="903"/>
      <c r="R182" s="903"/>
      <c r="S182" s="903"/>
      <c r="T182" s="903"/>
      <c r="U182" s="903"/>
      <c r="V182" s="903"/>
      <c r="W182" s="903"/>
      <c r="X182" s="903"/>
      <c r="Y182" s="903"/>
      <c r="Z182" s="903"/>
      <c r="AA182" s="903"/>
      <c r="AB182" s="903"/>
      <c r="AC182" s="903"/>
      <c r="AD182" s="903"/>
      <c r="AE182" s="903"/>
      <c r="AF182" s="903"/>
      <c r="AG182" s="903"/>
      <c r="AH182" s="903"/>
      <c r="AI182" s="903"/>
      <c r="AJ182" s="904"/>
      <c r="AK182" s="415"/>
    </row>
    <row r="183" spans="1:37" s="63" customFormat="1" ht="30" customHeight="1">
      <c r="A183" s="1055"/>
      <c r="B183" s="1056"/>
      <c r="C183" s="1056"/>
      <c r="D183" s="1057"/>
      <c r="E183" s="629"/>
      <c r="F183" s="855" t="s">
        <v>417</v>
      </c>
      <c r="G183" s="855"/>
      <c r="H183" s="855"/>
      <c r="I183" s="855"/>
      <c r="J183" s="855"/>
      <c r="K183" s="855"/>
      <c r="L183" s="855"/>
      <c r="M183" s="855"/>
      <c r="N183" s="855"/>
      <c r="O183" s="855"/>
      <c r="P183" s="855"/>
      <c r="Q183" s="855"/>
      <c r="R183" s="855"/>
      <c r="S183" s="855"/>
      <c r="T183" s="855"/>
      <c r="U183" s="855"/>
      <c r="V183" s="855"/>
      <c r="W183" s="855"/>
      <c r="X183" s="855"/>
      <c r="Y183" s="855"/>
      <c r="Z183" s="855"/>
      <c r="AA183" s="855"/>
      <c r="AB183" s="855"/>
      <c r="AC183" s="855"/>
      <c r="AD183" s="855"/>
      <c r="AE183" s="855"/>
      <c r="AF183" s="855"/>
      <c r="AG183" s="855"/>
      <c r="AH183" s="855"/>
      <c r="AI183" s="855"/>
      <c r="AJ183" s="871"/>
      <c r="AK183" s="415"/>
    </row>
    <row r="184" spans="1:37" s="63" customFormat="1" ht="15" customHeight="1">
      <c r="A184" s="1055"/>
      <c r="B184" s="1056"/>
      <c r="C184" s="1056"/>
      <c r="D184" s="1057"/>
      <c r="E184" s="629"/>
      <c r="F184" s="855" t="s">
        <v>418</v>
      </c>
      <c r="G184" s="855"/>
      <c r="H184" s="855"/>
      <c r="I184" s="855"/>
      <c r="J184" s="855"/>
      <c r="K184" s="855"/>
      <c r="L184" s="855"/>
      <c r="M184" s="855"/>
      <c r="N184" s="855"/>
      <c r="O184" s="855"/>
      <c r="P184" s="855"/>
      <c r="Q184" s="855"/>
      <c r="R184" s="855"/>
      <c r="S184" s="855"/>
      <c r="T184" s="855"/>
      <c r="U184" s="855"/>
      <c r="V184" s="855"/>
      <c r="W184" s="855"/>
      <c r="X184" s="855"/>
      <c r="Y184" s="855"/>
      <c r="Z184" s="855"/>
      <c r="AA184" s="855"/>
      <c r="AB184" s="855"/>
      <c r="AC184" s="855"/>
      <c r="AD184" s="855"/>
      <c r="AE184" s="855"/>
      <c r="AF184" s="855"/>
      <c r="AG184" s="855"/>
      <c r="AH184" s="855"/>
      <c r="AI184" s="855"/>
      <c r="AJ184" s="871"/>
      <c r="AK184" s="415"/>
    </row>
    <row r="185" spans="1:37" s="63" customFormat="1" ht="15" customHeight="1">
      <c r="A185" s="1055"/>
      <c r="B185" s="1056"/>
      <c r="C185" s="1056"/>
      <c r="D185" s="1057"/>
      <c r="E185" s="629"/>
      <c r="F185" s="855" t="s">
        <v>419</v>
      </c>
      <c r="G185" s="855"/>
      <c r="H185" s="855"/>
      <c r="I185" s="855"/>
      <c r="J185" s="855"/>
      <c r="K185" s="855"/>
      <c r="L185" s="855"/>
      <c r="M185" s="855"/>
      <c r="N185" s="855"/>
      <c r="O185" s="855"/>
      <c r="P185" s="855"/>
      <c r="Q185" s="855"/>
      <c r="R185" s="855"/>
      <c r="S185" s="855"/>
      <c r="T185" s="855"/>
      <c r="U185" s="855"/>
      <c r="V185" s="855"/>
      <c r="W185" s="855"/>
      <c r="X185" s="855"/>
      <c r="Y185" s="855"/>
      <c r="Z185" s="855"/>
      <c r="AA185" s="855"/>
      <c r="AB185" s="855"/>
      <c r="AC185" s="855"/>
      <c r="AD185" s="855"/>
      <c r="AE185" s="855"/>
      <c r="AF185" s="855"/>
      <c r="AG185" s="855"/>
      <c r="AH185" s="855"/>
      <c r="AI185" s="855"/>
      <c r="AJ185" s="871"/>
      <c r="AK185" s="415"/>
    </row>
    <row r="186" spans="1:37" s="63" customFormat="1" ht="15" customHeight="1">
      <c r="A186" s="1058"/>
      <c r="B186" s="1059"/>
      <c r="C186" s="1059"/>
      <c r="D186" s="1060"/>
      <c r="E186" s="631"/>
      <c r="F186" s="910" t="s">
        <v>432</v>
      </c>
      <c r="G186" s="910"/>
      <c r="H186" s="910"/>
      <c r="I186" s="910"/>
      <c r="J186" s="910"/>
      <c r="K186" s="910"/>
      <c r="L186" s="910"/>
      <c r="M186" s="910"/>
      <c r="N186" s="910"/>
      <c r="O186" s="910"/>
      <c r="P186" s="910"/>
      <c r="Q186" s="910"/>
      <c r="R186" s="910"/>
      <c r="S186" s="910"/>
      <c r="T186" s="910"/>
      <c r="U186" s="910"/>
      <c r="V186" s="910"/>
      <c r="W186" s="910"/>
      <c r="X186" s="910"/>
      <c r="Y186" s="910"/>
      <c r="Z186" s="910"/>
      <c r="AA186" s="910"/>
      <c r="AB186" s="910"/>
      <c r="AC186" s="910"/>
      <c r="AD186" s="910"/>
      <c r="AE186" s="910"/>
      <c r="AF186" s="910"/>
      <c r="AG186" s="910"/>
      <c r="AH186" s="910"/>
      <c r="AI186" s="910"/>
      <c r="AJ186" s="911"/>
      <c r="AK186" s="415"/>
    </row>
    <row r="187" spans="1:37" s="63" customFormat="1" ht="30" customHeight="1">
      <c r="A187" s="1052" t="s">
        <v>406</v>
      </c>
      <c r="B187" s="1053"/>
      <c r="C187" s="1053"/>
      <c r="D187" s="1054"/>
      <c r="E187" s="630"/>
      <c r="F187" s="903" t="s">
        <v>420</v>
      </c>
      <c r="G187" s="903"/>
      <c r="H187" s="903"/>
      <c r="I187" s="903"/>
      <c r="J187" s="903"/>
      <c r="K187" s="903"/>
      <c r="L187" s="903"/>
      <c r="M187" s="903"/>
      <c r="N187" s="903"/>
      <c r="O187" s="903"/>
      <c r="P187" s="903"/>
      <c r="Q187" s="903"/>
      <c r="R187" s="903"/>
      <c r="S187" s="903"/>
      <c r="T187" s="903"/>
      <c r="U187" s="903"/>
      <c r="V187" s="903"/>
      <c r="W187" s="903"/>
      <c r="X187" s="903"/>
      <c r="Y187" s="903"/>
      <c r="Z187" s="903"/>
      <c r="AA187" s="903"/>
      <c r="AB187" s="903"/>
      <c r="AC187" s="903"/>
      <c r="AD187" s="903"/>
      <c r="AE187" s="903"/>
      <c r="AF187" s="903"/>
      <c r="AG187" s="903"/>
      <c r="AH187" s="903"/>
      <c r="AI187" s="903"/>
      <c r="AJ187" s="904"/>
      <c r="AK187" s="415"/>
    </row>
    <row r="188" spans="1:37" s="63" customFormat="1" ht="15" customHeight="1">
      <c r="A188" s="1055"/>
      <c r="B188" s="1056"/>
      <c r="C188" s="1056"/>
      <c r="D188" s="1057"/>
      <c r="E188" s="629"/>
      <c r="F188" s="855" t="s">
        <v>421</v>
      </c>
      <c r="G188" s="855"/>
      <c r="H188" s="855"/>
      <c r="I188" s="855"/>
      <c r="J188" s="855"/>
      <c r="K188" s="855"/>
      <c r="L188" s="855"/>
      <c r="M188" s="855"/>
      <c r="N188" s="855"/>
      <c r="O188" s="855"/>
      <c r="P188" s="855"/>
      <c r="Q188" s="855"/>
      <c r="R188" s="855"/>
      <c r="S188" s="855"/>
      <c r="T188" s="855"/>
      <c r="U188" s="855"/>
      <c r="V188" s="855"/>
      <c r="W188" s="855"/>
      <c r="X188" s="855"/>
      <c r="Y188" s="855"/>
      <c r="Z188" s="855"/>
      <c r="AA188" s="855"/>
      <c r="AB188" s="855"/>
      <c r="AC188" s="855"/>
      <c r="AD188" s="855"/>
      <c r="AE188" s="855"/>
      <c r="AF188" s="855"/>
      <c r="AG188" s="855"/>
      <c r="AH188" s="855"/>
      <c r="AI188" s="855"/>
      <c r="AJ188" s="871"/>
      <c r="AK188" s="415"/>
    </row>
    <row r="189" spans="1:37" s="63" customFormat="1" ht="15" customHeight="1">
      <c r="A189" s="1055"/>
      <c r="B189" s="1056"/>
      <c r="C189" s="1056"/>
      <c r="D189" s="1057"/>
      <c r="E189" s="629"/>
      <c r="F189" s="855" t="s">
        <v>422</v>
      </c>
      <c r="G189" s="855"/>
      <c r="H189" s="855"/>
      <c r="I189" s="855"/>
      <c r="J189" s="855"/>
      <c r="K189" s="855"/>
      <c r="L189" s="855"/>
      <c r="M189" s="855"/>
      <c r="N189" s="855"/>
      <c r="O189" s="855"/>
      <c r="P189" s="855"/>
      <c r="Q189" s="855"/>
      <c r="R189" s="855"/>
      <c r="S189" s="855"/>
      <c r="T189" s="855"/>
      <c r="U189" s="855"/>
      <c r="V189" s="855"/>
      <c r="W189" s="855"/>
      <c r="X189" s="855"/>
      <c r="Y189" s="855"/>
      <c r="Z189" s="855"/>
      <c r="AA189" s="855"/>
      <c r="AB189" s="855"/>
      <c r="AC189" s="855"/>
      <c r="AD189" s="855"/>
      <c r="AE189" s="855"/>
      <c r="AF189" s="855"/>
      <c r="AG189" s="855"/>
      <c r="AH189" s="855"/>
      <c r="AI189" s="855"/>
      <c r="AJ189" s="871"/>
      <c r="AK189" s="415"/>
    </row>
    <row r="190" spans="1:37" s="63" customFormat="1" ht="15" customHeight="1">
      <c r="A190" s="1058"/>
      <c r="B190" s="1059"/>
      <c r="C190" s="1059"/>
      <c r="D190" s="1060"/>
      <c r="E190" s="631"/>
      <c r="F190" s="910" t="s">
        <v>423</v>
      </c>
      <c r="G190" s="910"/>
      <c r="H190" s="910"/>
      <c r="I190" s="910"/>
      <c r="J190" s="910"/>
      <c r="K190" s="910"/>
      <c r="L190" s="910"/>
      <c r="M190" s="910"/>
      <c r="N190" s="910"/>
      <c r="O190" s="910"/>
      <c r="P190" s="910"/>
      <c r="Q190" s="910"/>
      <c r="R190" s="910"/>
      <c r="S190" s="910"/>
      <c r="T190" s="910"/>
      <c r="U190" s="910"/>
      <c r="V190" s="910"/>
      <c r="W190" s="910"/>
      <c r="X190" s="910"/>
      <c r="Y190" s="910"/>
      <c r="Z190" s="910"/>
      <c r="AA190" s="910"/>
      <c r="AB190" s="910"/>
      <c r="AC190" s="910"/>
      <c r="AD190" s="910"/>
      <c r="AE190" s="910"/>
      <c r="AF190" s="910"/>
      <c r="AG190" s="910"/>
      <c r="AH190" s="910"/>
      <c r="AI190" s="910"/>
      <c r="AJ190" s="911"/>
      <c r="AK190" s="415"/>
    </row>
    <row r="191" spans="1:37" s="63" customFormat="1" ht="15" customHeight="1">
      <c r="A191" s="1052" t="s">
        <v>408</v>
      </c>
      <c r="B191" s="1053"/>
      <c r="C191" s="1053"/>
      <c r="D191" s="1054"/>
      <c r="E191" s="630"/>
      <c r="F191" s="903" t="s">
        <v>424</v>
      </c>
      <c r="G191" s="903"/>
      <c r="H191" s="903"/>
      <c r="I191" s="903"/>
      <c r="J191" s="903"/>
      <c r="K191" s="903"/>
      <c r="L191" s="903"/>
      <c r="M191" s="903"/>
      <c r="N191" s="903"/>
      <c r="O191" s="903"/>
      <c r="P191" s="903"/>
      <c r="Q191" s="903"/>
      <c r="R191" s="903"/>
      <c r="S191" s="903"/>
      <c r="T191" s="903"/>
      <c r="U191" s="903"/>
      <c r="V191" s="903"/>
      <c r="W191" s="903"/>
      <c r="X191" s="903"/>
      <c r="Y191" s="903"/>
      <c r="Z191" s="903"/>
      <c r="AA191" s="903"/>
      <c r="AB191" s="903"/>
      <c r="AC191" s="903"/>
      <c r="AD191" s="903"/>
      <c r="AE191" s="903"/>
      <c r="AF191" s="903"/>
      <c r="AG191" s="903"/>
      <c r="AH191" s="903"/>
      <c r="AI191" s="903"/>
      <c r="AJ191" s="904"/>
      <c r="AK191" s="56"/>
    </row>
    <row r="192" spans="1:37" s="63" customFormat="1" ht="30" customHeight="1">
      <c r="A192" s="1055"/>
      <c r="B192" s="1056"/>
      <c r="C192" s="1056"/>
      <c r="D192" s="1057"/>
      <c r="E192" s="629"/>
      <c r="F192" s="855" t="s">
        <v>425</v>
      </c>
      <c r="G192" s="855"/>
      <c r="H192" s="855"/>
      <c r="I192" s="855"/>
      <c r="J192" s="855"/>
      <c r="K192" s="855"/>
      <c r="L192" s="855"/>
      <c r="M192" s="855"/>
      <c r="N192" s="855"/>
      <c r="O192" s="855"/>
      <c r="P192" s="855"/>
      <c r="Q192" s="855"/>
      <c r="R192" s="855"/>
      <c r="S192" s="855"/>
      <c r="T192" s="855"/>
      <c r="U192" s="855"/>
      <c r="V192" s="855"/>
      <c r="W192" s="855"/>
      <c r="X192" s="855"/>
      <c r="Y192" s="855"/>
      <c r="Z192" s="855"/>
      <c r="AA192" s="855"/>
      <c r="AB192" s="855"/>
      <c r="AC192" s="855"/>
      <c r="AD192" s="855"/>
      <c r="AE192" s="855"/>
      <c r="AF192" s="855"/>
      <c r="AG192" s="855"/>
      <c r="AH192" s="855"/>
      <c r="AI192" s="855"/>
      <c r="AJ192" s="871"/>
    </row>
    <row r="193" spans="1:46" s="63" customFormat="1" ht="15" customHeight="1">
      <c r="A193" s="1055"/>
      <c r="B193" s="1056"/>
      <c r="C193" s="1056"/>
      <c r="D193" s="1057"/>
      <c r="E193" s="629"/>
      <c r="F193" s="855" t="s">
        <v>426</v>
      </c>
      <c r="G193" s="855"/>
      <c r="H193" s="855"/>
      <c r="I193" s="855"/>
      <c r="J193" s="855"/>
      <c r="K193" s="855"/>
      <c r="L193" s="855"/>
      <c r="M193" s="855"/>
      <c r="N193" s="855"/>
      <c r="O193" s="855"/>
      <c r="P193" s="855"/>
      <c r="Q193" s="855"/>
      <c r="R193" s="855"/>
      <c r="S193" s="855"/>
      <c r="T193" s="855"/>
      <c r="U193" s="855"/>
      <c r="V193" s="855"/>
      <c r="W193" s="855"/>
      <c r="X193" s="855"/>
      <c r="Y193" s="855"/>
      <c r="Z193" s="855"/>
      <c r="AA193" s="855"/>
      <c r="AB193" s="855"/>
      <c r="AC193" s="855"/>
      <c r="AD193" s="855"/>
      <c r="AE193" s="855"/>
      <c r="AF193" s="855"/>
      <c r="AG193" s="855"/>
      <c r="AH193" s="855"/>
      <c r="AI193" s="855"/>
      <c r="AJ193" s="871"/>
    </row>
    <row r="194" spans="1:46" s="63" customFormat="1" ht="15" customHeight="1">
      <c r="A194" s="1058"/>
      <c r="B194" s="1059"/>
      <c r="C194" s="1059"/>
      <c r="D194" s="1060"/>
      <c r="E194" s="631"/>
      <c r="F194" s="910" t="s">
        <v>427</v>
      </c>
      <c r="G194" s="910"/>
      <c r="H194" s="910"/>
      <c r="I194" s="910"/>
      <c r="J194" s="910"/>
      <c r="K194" s="910"/>
      <c r="L194" s="910"/>
      <c r="M194" s="910"/>
      <c r="N194" s="910"/>
      <c r="O194" s="910"/>
      <c r="P194" s="910"/>
      <c r="Q194" s="910"/>
      <c r="R194" s="910"/>
      <c r="S194" s="910"/>
      <c r="T194" s="910"/>
      <c r="U194" s="910"/>
      <c r="V194" s="910"/>
      <c r="W194" s="910"/>
      <c r="X194" s="910"/>
      <c r="Y194" s="910"/>
      <c r="Z194" s="910"/>
      <c r="AA194" s="910"/>
      <c r="AB194" s="910"/>
      <c r="AC194" s="910"/>
      <c r="AD194" s="910"/>
      <c r="AE194" s="910"/>
      <c r="AF194" s="910"/>
      <c r="AG194" s="910"/>
      <c r="AH194" s="910"/>
      <c r="AI194" s="910"/>
      <c r="AJ194" s="911"/>
    </row>
    <row r="195" spans="1:46" s="63" customFormat="1" ht="30" customHeight="1">
      <c r="A195" s="1052" t="s">
        <v>407</v>
      </c>
      <c r="B195" s="1053"/>
      <c r="C195" s="1053"/>
      <c r="D195" s="1054"/>
      <c r="E195" s="630"/>
      <c r="F195" s="903" t="s">
        <v>428</v>
      </c>
      <c r="G195" s="903"/>
      <c r="H195" s="903"/>
      <c r="I195" s="903"/>
      <c r="J195" s="903"/>
      <c r="K195" s="903"/>
      <c r="L195" s="903"/>
      <c r="M195" s="903"/>
      <c r="N195" s="903"/>
      <c r="O195" s="903"/>
      <c r="P195" s="903"/>
      <c r="Q195" s="903"/>
      <c r="R195" s="903"/>
      <c r="S195" s="903"/>
      <c r="T195" s="903"/>
      <c r="U195" s="903"/>
      <c r="V195" s="903"/>
      <c r="W195" s="903"/>
      <c r="X195" s="903"/>
      <c r="Y195" s="903"/>
      <c r="Z195" s="903"/>
      <c r="AA195" s="903"/>
      <c r="AB195" s="903"/>
      <c r="AC195" s="903"/>
      <c r="AD195" s="903"/>
      <c r="AE195" s="903"/>
      <c r="AF195" s="903"/>
      <c r="AG195" s="903"/>
      <c r="AH195" s="903"/>
      <c r="AI195" s="903"/>
      <c r="AJ195" s="904"/>
      <c r="AK195" s="405"/>
    </row>
    <row r="196" spans="1:46" s="63" customFormat="1" ht="15" customHeight="1">
      <c r="A196" s="1055"/>
      <c r="B196" s="1056"/>
      <c r="C196" s="1056"/>
      <c r="D196" s="1057"/>
      <c r="E196" s="629"/>
      <c r="F196" s="855" t="s">
        <v>429</v>
      </c>
      <c r="G196" s="855"/>
      <c r="H196" s="855"/>
      <c r="I196" s="855"/>
      <c r="J196" s="855"/>
      <c r="K196" s="855"/>
      <c r="L196" s="855"/>
      <c r="M196" s="855"/>
      <c r="N196" s="855"/>
      <c r="O196" s="855"/>
      <c r="P196" s="855"/>
      <c r="Q196" s="855"/>
      <c r="R196" s="855"/>
      <c r="S196" s="855"/>
      <c r="T196" s="855"/>
      <c r="U196" s="855"/>
      <c r="V196" s="855"/>
      <c r="W196" s="855"/>
      <c r="X196" s="855"/>
      <c r="Y196" s="855"/>
      <c r="Z196" s="855"/>
      <c r="AA196" s="855"/>
      <c r="AB196" s="855"/>
      <c r="AC196" s="855"/>
      <c r="AD196" s="855"/>
      <c r="AE196" s="855"/>
      <c r="AF196" s="855"/>
      <c r="AG196" s="855"/>
      <c r="AH196" s="855"/>
      <c r="AI196" s="855"/>
      <c r="AJ196" s="871"/>
      <c r="AK196" s="415"/>
    </row>
    <row r="197" spans="1:46" s="63" customFormat="1" ht="15" customHeight="1">
      <c r="A197" s="1055"/>
      <c r="B197" s="1056"/>
      <c r="C197" s="1056"/>
      <c r="D197" s="1057"/>
      <c r="E197" s="629"/>
      <c r="F197" s="855" t="s">
        <v>430</v>
      </c>
      <c r="G197" s="855"/>
      <c r="H197" s="855"/>
      <c r="I197" s="855"/>
      <c r="J197" s="855"/>
      <c r="K197" s="855"/>
      <c r="L197" s="855"/>
      <c r="M197" s="855"/>
      <c r="N197" s="855"/>
      <c r="O197" s="855"/>
      <c r="P197" s="855"/>
      <c r="Q197" s="855"/>
      <c r="R197" s="855"/>
      <c r="S197" s="855"/>
      <c r="T197" s="855"/>
      <c r="U197" s="855"/>
      <c r="V197" s="855"/>
      <c r="W197" s="855"/>
      <c r="X197" s="855"/>
      <c r="Y197" s="855"/>
      <c r="Z197" s="855"/>
      <c r="AA197" s="855"/>
      <c r="AB197" s="855"/>
      <c r="AC197" s="855"/>
      <c r="AD197" s="855"/>
      <c r="AE197" s="855"/>
      <c r="AF197" s="855"/>
      <c r="AG197" s="855"/>
      <c r="AH197" s="855"/>
      <c r="AI197" s="855"/>
      <c r="AJ197" s="871"/>
      <c r="AK197" s="415"/>
    </row>
    <row r="198" spans="1:46" s="63" customFormat="1" ht="15" customHeight="1" thickBot="1">
      <c r="A198" s="1061"/>
      <c r="B198" s="1062"/>
      <c r="C198" s="1062"/>
      <c r="D198" s="1063"/>
      <c r="E198" s="634"/>
      <c r="F198" s="1050" t="s">
        <v>431</v>
      </c>
      <c r="G198" s="1050"/>
      <c r="H198" s="1050"/>
      <c r="I198" s="1050"/>
      <c r="J198" s="1050"/>
      <c r="K198" s="1050"/>
      <c r="L198" s="1050"/>
      <c r="M198" s="1050"/>
      <c r="N198" s="1050"/>
      <c r="O198" s="1050"/>
      <c r="P198" s="1050"/>
      <c r="Q198" s="1050"/>
      <c r="R198" s="1050"/>
      <c r="S198" s="1050"/>
      <c r="T198" s="1050"/>
      <c r="U198" s="1050"/>
      <c r="V198" s="1050"/>
      <c r="W198" s="1050"/>
      <c r="X198" s="1050"/>
      <c r="Y198" s="1050"/>
      <c r="Z198" s="1050"/>
      <c r="AA198" s="1050"/>
      <c r="AB198" s="1050"/>
      <c r="AC198" s="1050"/>
      <c r="AD198" s="1050"/>
      <c r="AE198" s="1050"/>
      <c r="AF198" s="1050"/>
      <c r="AG198" s="1050"/>
      <c r="AH198" s="1050"/>
      <c r="AI198" s="1050"/>
      <c r="AJ198" s="1051"/>
      <c r="AK198" s="56"/>
    </row>
    <row r="199" spans="1:46" s="63" customFormat="1" ht="30" customHeight="1" thickBot="1">
      <c r="A199" s="851" t="s">
        <v>437</v>
      </c>
      <c r="B199" s="852"/>
      <c r="C199" s="852"/>
      <c r="D199" s="852"/>
      <c r="E199" s="852"/>
      <c r="F199" s="852"/>
      <c r="G199" s="852"/>
      <c r="H199" s="852"/>
      <c r="I199" s="852"/>
      <c r="J199" s="852"/>
      <c r="K199" s="852"/>
      <c r="L199" s="852"/>
      <c r="M199" s="852"/>
      <c r="N199" s="853"/>
      <c r="O199" s="831"/>
      <c r="P199" s="831"/>
      <c r="Q199" s="832" t="s">
        <v>374</v>
      </c>
      <c r="R199" s="832"/>
      <c r="S199" s="1047"/>
      <c r="T199" s="1048"/>
      <c r="U199" s="1048"/>
      <c r="V199" s="1048"/>
      <c r="W199" s="1048"/>
      <c r="X199" s="1048"/>
      <c r="Y199" s="1048"/>
      <c r="Z199" s="1048"/>
      <c r="AA199" s="1048"/>
      <c r="AB199" s="1048"/>
      <c r="AC199" s="1048"/>
      <c r="AD199" s="1048"/>
      <c r="AE199" s="1048"/>
      <c r="AF199" s="1048"/>
      <c r="AG199" s="1048"/>
      <c r="AH199" s="1048"/>
      <c r="AI199" s="1048"/>
      <c r="AJ199" s="1049"/>
      <c r="AK199" s="56"/>
    </row>
    <row r="200" spans="1:46" ht="15" customHeight="1">
      <c r="A200" s="418"/>
      <c r="B200" s="418"/>
      <c r="C200" s="418"/>
      <c r="D200" s="418"/>
      <c r="E200" s="418"/>
      <c r="F200" s="418"/>
      <c r="G200" s="418"/>
      <c r="H200" s="418"/>
      <c r="I200" s="418"/>
      <c r="J200" s="418"/>
      <c r="K200" s="418"/>
      <c r="L200" s="418"/>
      <c r="M200" s="418"/>
      <c r="N200" s="418"/>
      <c r="O200" s="418"/>
      <c r="P200" s="418"/>
      <c r="Q200" s="418"/>
      <c r="R200" s="418"/>
      <c r="S200" s="418"/>
      <c r="T200" s="418"/>
      <c r="U200" s="418"/>
      <c r="V200" s="418"/>
      <c r="W200" s="418"/>
      <c r="X200" s="418"/>
      <c r="Y200" s="418"/>
      <c r="Z200" s="418"/>
      <c r="AA200" s="418"/>
      <c r="AB200" s="418"/>
      <c r="AC200" s="418"/>
      <c r="AD200" s="418"/>
      <c r="AE200" s="418"/>
      <c r="AF200" s="418"/>
      <c r="AG200" s="418"/>
      <c r="AH200" s="418"/>
      <c r="AI200" s="418"/>
      <c r="AJ200" s="419"/>
      <c r="AK200" s="56"/>
      <c r="AT200" s="88"/>
    </row>
    <row r="201" spans="1:46">
      <c r="A201" s="96" t="s">
        <v>176</v>
      </c>
      <c r="C201" s="97"/>
      <c r="D201" s="97"/>
      <c r="E201" s="97"/>
      <c r="F201" s="97"/>
      <c r="G201" s="97"/>
      <c r="H201" s="97"/>
      <c r="I201" s="97"/>
      <c r="J201" s="97"/>
      <c r="K201" s="97"/>
      <c r="L201" s="97"/>
      <c r="M201" s="97"/>
      <c r="N201" s="97"/>
      <c r="P201" s="97"/>
      <c r="Q201" s="97"/>
      <c r="R201" s="97"/>
      <c r="S201" s="97"/>
      <c r="T201" s="97"/>
      <c r="U201" s="97"/>
      <c r="V201" s="97"/>
      <c r="W201" s="97"/>
      <c r="X201" s="97"/>
      <c r="Y201" s="97"/>
      <c r="Z201" s="97"/>
      <c r="AA201" s="97"/>
      <c r="AB201" s="97"/>
      <c r="AC201" s="97"/>
      <c r="AD201" s="97"/>
      <c r="AE201" s="97"/>
      <c r="AF201" s="97"/>
      <c r="AK201" s="56"/>
      <c r="AT201" s="88"/>
    </row>
    <row r="202" spans="1:46">
      <c r="A202" s="636" t="s">
        <v>439</v>
      </c>
      <c r="C202" s="97"/>
      <c r="D202" s="97"/>
      <c r="E202" s="97"/>
      <c r="F202" s="97"/>
      <c r="G202" s="97"/>
      <c r="H202" s="97"/>
      <c r="I202" s="97"/>
      <c r="J202" s="97"/>
      <c r="K202" s="97"/>
      <c r="L202" s="97"/>
      <c r="M202" s="97"/>
      <c r="N202" s="97"/>
      <c r="O202" s="635"/>
      <c r="P202" s="97"/>
      <c r="Q202" s="97"/>
      <c r="R202" s="97"/>
      <c r="S202" s="97"/>
      <c r="T202" s="97"/>
      <c r="U202" s="97"/>
      <c r="V202" s="97"/>
      <c r="W202" s="97"/>
      <c r="X202" s="97"/>
      <c r="Y202" s="97"/>
      <c r="Z202" s="97"/>
      <c r="AA202" s="97"/>
      <c r="AB202" s="97"/>
      <c r="AC202" s="97"/>
      <c r="AD202" s="97"/>
      <c r="AE202" s="97"/>
      <c r="AF202" s="97"/>
      <c r="AK202" s="56"/>
      <c r="AT202" s="88"/>
    </row>
    <row r="203" spans="1:46" ht="17.25" customHeight="1">
      <c r="A203" s="96"/>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F203" s="291" t="s">
        <v>174</v>
      </c>
      <c r="AG203" s="420"/>
      <c r="AH203" s="421" t="s">
        <v>107</v>
      </c>
      <c r="AI203" s="420"/>
      <c r="AJ203" s="422"/>
      <c r="AK203" s="2"/>
      <c r="AT203" s="88"/>
    </row>
    <row r="204" spans="1:46" ht="14.25" thickBot="1">
      <c r="A204" s="423" t="s">
        <v>149</v>
      </c>
      <c r="B204" s="418"/>
      <c r="C204" s="418"/>
      <c r="D204" s="418"/>
      <c r="E204" s="418"/>
      <c r="F204" s="418"/>
      <c r="G204" s="418"/>
      <c r="H204" s="418"/>
      <c r="I204" s="418"/>
      <c r="J204" s="418"/>
      <c r="K204" s="418"/>
      <c r="L204" s="418"/>
      <c r="M204" s="418"/>
      <c r="N204" s="418"/>
      <c r="O204" s="418"/>
      <c r="P204" s="418"/>
      <c r="Q204" s="418"/>
      <c r="R204" s="418"/>
      <c r="S204" s="418"/>
      <c r="T204" s="418"/>
      <c r="U204" s="418"/>
      <c r="V204" s="418"/>
      <c r="W204" s="418"/>
      <c r="X204" s="418"/>
      <c r="Y204" s="418"/>
      <c r="Z204" s="418"/>
      <c r="AA204" s="418"/>
      <c r="AB204" s="418"/>
      <c r="AC204" s="418"/>
      <c r="AD204" s="418"/>
      <c r="AE204" s="418"/>
      <c r="AF204" s="418"/>
      <c r="AG204" s="418"/>
      <c r="AH204" s="418"/>
      <c r="AI204" s="418"/>
      <c r="AJ204" s="419"/>
      <c r="AK204" s="56"/>
      <c r="AT204" s="88"/>
    </row>
    <row r="205" spans="1:46" s="416" customFormat="1" ht="15" customHeight="1">
      <c r="A205" s="859" t="s">
        <v>25</v>
      </c>
      <c r="B205" s="860"/>
      <c r="C205" s="860"/>
      <c r="D205" s="861"/>
      <c r="E205" s="424"/>
      <c r="F205" s="425" t="s">
        <v>318</v>
      </c>
      <c r="G205" s="425"/>
      <c r="H205" s="425"/>
      <c r="I205" s="425"/>
      <c r="J205" s="425"/>
      <c r="K205" s="425"/>
      <c r="L205" s="425"/>
      <c r="M205" s="425"/>
      <c r="N205" s="425"/>
      <c r="O205" s="426"/>
      <c r="P205" s="426"/>
      <c r="Q205" s="426"/>
      <c r="R205" s="489"/>
      <c r="S205" s="489"/>
      <c r="T205" s="489"/>
      <c r="U205" s="425" t="s">
        <v>231</v>
      </c>
      <c r="V205" s="427"/>
      <c r="W205" s="427" t="s">
        <v>233</v>
      </c>
      <c r="X205" s="427"/>
      <c r="Y205" s="427"/>
      <c r="Z205" s="425"/>
      <c r="AA205" s="426"/>
      <c r="AB205" s="426"/>
      <c r="AC205" s="426"/>
      <c r="AD205" s="426"/>
      <c r="AE205" s="426"/>
      <c r="AF205" s="426"/>
      <c r="AG205" s="426"/>
      <c r="AH205" s="426"/>
      <c r="AI205" s="426"/>
      <c r="AJ205" s="428"/>
      <c r="AK205" s="2"/>
    </row>
    <row r="206" spans="1:46" s="416" customFormat="1" ht="15" customHeight="1">
      <c r="A206" s="862"/>
      <c r="B206" s="863"/>
      <c r="C206" s="863"/>
      <c r="D206" s="864"/>
      <c r="E206" s="429"/>
      <c r="F206" s="431" t="s">
        <v>64</v>
      </c>
      <c r="G206" s="431"/>
      <c r="H206" s="431"/>
      <c r="I206" s="431"/>
      <c r="J206" s="431"/>
      <c r="K206" s="431"/>
      <c r="L206" s="431"/>
      <c r="M206" s="430"/>
      <c r="N206" s="430"/>
      <c r="O206" s="430"/>
      <c r="P206" s="430"/>
      <c r="Q206" s="430"/>
      <c r="R206" s="490"/>
      <c r="S206" s="490"/>
      <c r="T206" s="490"/>
      <c r="U206" s="431" t="s">
        <v>232</v>
      </c>
      <c r="V206" s="432"/>
      <c r="W206" s="432" t="s">
        <v>233</v>
      </c>
      <c r="X206" s="432"/>
      <c r="Y206" s="432"/>
      <c r="Z206" s="431"/>
      <c r="AA206" s="433"/>
      <c r="AB206" s="430"/>
      <c r="AC206" s="430"/>
      <c r="AD206" s="430"/>
      <c r="AE206" s="430"/>
      <c r="AF206" s="430"/>
      <c r="AG206" s="430"/>
      <c r="AH206" s="430"/>
      <c r="AI206" s="430"/>
      <c r="AJ206" s="417"/>
      <c r="AK206" s="56"/>
    </row>
    <row r="207" spans="1:46" s="63" customFormat="1" ht="15" customHeight="1">
      <c r="A207" s="865" t="s">
        <v>26</v>
      </c>
      <c r="B207" s="866"/>
      <c r="C207" s="866"/>
      <c r="D207" s="867"/>
      <c r="E207" s="429"/>
      <c r="F207" s="855" t="s">
        <v>27</v>
      </c>
      <c r="G207" s="855"/>
      <c r="H207" s="855"/>
      <c r="I207" s="855"/>
      <c r="J207" s="855"/>
      <c r="K207" s="855"/>
      <c r="L207" s="855"/>
      <c r="M207" s="855"/>
      <c r="N207" s="855"/>
      <c r="O207" s="855"/>
      <c r="P207" s="855"/>
      <c r="Q207" s="855"/>
      <c r="R207" s="855"/>
      <c r="S207" s="855"/>
      <c r="T207" s="855"/>
      <c r="U207" s="431" t="s">
        <v>232</v>
      </c>
      <c r="V207" s="432"/>
      <c r="W207" s="432" t="s">
        <v>233</v>
      </c>
      <c r="X207" s="432"/>
      <c r="Y207" s="432"/>
      <c r="Z207" s="431"/>
      <c r="AA207" s="431"/>
      <c r="AB207" s="431"/>
      <c r="AC207" s="431"/>
      <c r="AD207" s="430"/>
      <c r="AE207" s="430"/>
      <c r="AF207" s="430"/>
      <c r="AG207" s="430"/>
      <c r="AH207" s="430"/>
      <c r="AI207" s="430"/>
      <c r="AJ207" s="417"/>
      <c r="AK207" s="56"/>
    </row>
    <row r="208" spans="1:46" s="63" customFormat="1" ht="15" customHeight="1" thickBot="1">
      <c r="A208" s="868"/>
      <c r="B208" s="869"/>
      <c r="C208" s="869"/>
      <c r="D208" s="870"/>
      <c r="E208" s="434"/>
      <c r="F208" s="435" t="s">
        <v>51</v>
      </c>
      <c r="G208" s="435"/>
      <c r="H208" s="830"/>
      <c r="I208" s="830"/>
      <c r="J208" s="830"/>
      <c r="K208" s="830"/>
      <c r="L208" s="830"/>
      <c r="M208" s="830"/>
      <c r="N208" s="830"/>
      <c r="O208" s="830"/>
      <c r="P208" s="830"/>
      <c r="Q208" s="830"/>
      <c r="R208" s="830"/>
      <c r="S208" s="830"/>
      <c r="T208" s="830"/>
      <c r="U208" s="830"/>
      <c r="V208" s="830"/>
      <c r="W208" s="830"/>
      <c r="X208" s="830"/>
      <c r="Y208" s="436" t="s">
        <v>52</v>
      </c>
      <c r="Z208" s="437" t="s">
        <v>232</v>
      </c>
      <c r="AA208" s="438"/>
      <c r="AB208" s="438" t="s">
        <v>234</v>
      </c>
      <c r="AC208" s="438"/>
      <c r="AD208" s="437"/>
      <c r="AE208" s="437"/>
      <c r="AF208" s="437"/>
      <c r="AG208" s="437"/>
      <c r="AH208" s="439"/>
      <c r="AI208" s="439"/>
      <c r="AJ208" s="440"/>
      <c r="AK208" s="56"/>
    </row>
    <row r="209" spans="1:46" ht="15" customHeight="1">
      <c r="A209" s="98"/>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K209" s="56"/>
      <c r="AT209" s="88"/>
    </row>
    <row r="210" spans="1:46">
      <c r="A210" s="96" t="s">
        <v>336</v>
      </c>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K210" s="56"/>
      <c r="AT210" s="88"/>
    </row>
    <row r="211" spans="1:46" ht="15.75" customHeight="1">
      <c r="A211" s="441"/>
      <c r="B211" s="185" t="s">
        <v>62</v>
      </c>
      <c r="C211" s="441"/>
      <c r="D211" s="441"/>
      <c r="E211" s="441"/>
      <c r="F211" s="441"/>
      <c r="G211" s="441"/>
      <c r="H211" s="441"/>
      <c r="I211" s="441"/>
      <c r="J211" s="441"/>
      <c r="K211" s="441"/>
      <c r="L211" s="441"/>
      <c r="M211" s="441"/>
      <c r="N211" s="441"/>
      <c r="O211" s="441"/>
      <c r="P211" s="441"/>
      <c r="Q211" s="441"/>
      <c r="R211" s="441"/>
      <c r="S211" s="441"/>
      <c r="T211" s="441"/>
      <c r="U211" s="441"/>
      <c r="V211" s="441"/>
      <c r="W211" s="441"/>
      <c r="X211" s="441"/>
      <c r="Y211" s="441"/>
      <c r="Z211" s="441"/>
      <c r="AA211" s="441"/>
      <c r="AB211" s="441"/>
      <c r="AC211" s="441"/>
      <c r="AD211" s="441"/>
      <c r="AE211" s="441"/>
      <c r="AF211" s="441"/>
      <c r="AG211" s="441"/>
      <c r="AH211" s="441"/>
      <c r="AI211" s="441"/>
      <c r="AJ211" s="442"/>
      <c r="AK211" s="56"/>
    </row>
    <row r="212" spans="1:46" ht="14.25" thickBot="1">
      <c r="A212" s="441"/>
      <c r="B212" s="856" t="s">
        <v>86</v>
      </c>
      <c r="C212" s="857"/>
      <c r="D212" s="857"/>
      <c r="E212" s="857"/>
      <c r="F212" s="857"/>
      <c r="G212" s="857"/>
      <c r="H212" s="857"/>
      <c r="I212" s="857"/>
      <c r="J212" s="857"/>
      <c r="K212" s="857"/>
      <c r="L212" s="857"/>
      <c r="M212" s="857"/>
      <c r="N212" s="857"/>
      <c r="O212" s="857"/>
      <c r="P212" s="857"/>
      <c r="Q212" s="857"/>
      <c r="R212" s="857"/>
      <c r="S212" s="857"/>
      <c r="T212" s="857"/>
      <c r="U212" s="857"/>
      <c r="V212" s="857"/>
      <c r="W212" s="857"/>
      <c r="X212" s="857"/>
      <c r="Y212" s="858"/>
      <c r="Z212" s="833" t="s">
        <v>58</v>
      </c>
      <c r="AA212" s="834"/>
      <c r="AB212" s="834"/>
      <c r="AC212" s="834"/>
      <c r="AD212" s="834"/>
      <c r="AE212" s="834"/>
      <c r="AF212" s="834"/>
      <c r="AG212" s="834"/>
      <c r="AH212" s="834"/>
      <c r="AI212" s="834"/>
      <c r="AJ212" s="835"/>
      <c r="AK212" s="56"/>
    </row>
    <row r="213" spans="1:46" ht="16.5" customHeight="1">
      <c r="A213" s="441"/>
      <c r="B213" s="443"/>
      <c r="C213" s="444" t="s">
        <v>104</v>
      </c>
      <c r="D213" s="445"/>
      <c r="E213" s="445"/>
      <c r="F213" s="445"/>
      <c r="G213" s="445"/>
      <c r="H213" s="445"/>
      <c r="I213" s="445"/>
      <c r="J213" s="445"/>
      <c r="K213" s="445"/>
      <c r="L213" s="445"/>
      <c r="M213" s="445"/>
      <c r="N213" s="445"/>
      <c r="O213" s="445"/>
      <c r="P213" s="445"/>
      <c r="Q213" s="445"/>
      <c r="R213" s="445"/>
      <c r="S213" s="445"/>
      <c r="T213" s="445"/>
      <c r="U213" s="445"/>
      <c r="V213" s="445"/>
      <c r="W213" s="445"/>
      <c r="X213" s="445"/>
      <c r="Y213" s="446"/>
      <c r="Z213" s="839" t="s">
        <v>60</v>
      </c>
      <c r="AA213" s="840"/>
      <c r="AB213" s="840"/>
      <c r="AC213" s="840"/>
      <c r="AD213" s="840"/>
      <c r="AE213" s="840"/>
      <c r="AF213" s="840"/>
      <c r="AG213" s="840"/>
      <c r="AH213" s="840"/>
      <c r="AI213" s="840"/>
      <c r="AJ213" s="841"/>
      <c r="AK213" s="56"/>
    </row>
    <row r="214" spans="1:46" ht="16.5" customHeight="1">
      <c r="A214" s="441"/>
      <c r="B214" s="447"/>
      <c r="C214" s="448" t="s">
        <v>105</v>
      </c>
      <c r="D214" s="449"/>
      <c r="E214" s="449"/>
      <c r="F214" s="449"/>
      <c r="G214" s="449"/>
      <c r="H214" s="449"/>
      <c r="I214" s="449"/>
      <c r="J214" s="449"/>
      <c r="K214" s="449"/>
      <c r="L214" s="449"/>
      <c r="M214" s="449"/>
      <c r="N214" s="449"/>
      <c r="O214" s="449"/>
      <c r="P214" s="449"/>
      <c r="Q214" s="449"/>
      <c r="R214" s="449"/>
      <c r="S214" s="449"/>
      <c r="T214" s="449"/>
      <c r="U214" s="449"/>
      <c r="V214" s="449"/>
      <c r="W214" s="449"/>
      <c r="X214" s="449"/>
      <c r="Y214" s="450"/>
      <c r="Z214" s="836" t="s">
        <v>61</v>
      </c>
      <c r="AA214" s="837"/>
      <c r="AB214" s="837"/>
      <c r="AC214" s="837"/>
      <c r="AD214" s="837"/>
      <c r="AE214" s="837"/>
      <c r="AF214" s="837"/>
      <c r="AG214" s="837"/>
      <c r="AH214" s="837"/>
      <c r="AI214" s="837"/>
      <c r="AJ214" s="838"/>
      <c r="AK214" s="56"/>
    </row>
    <row r="215" spans="1:46" ht="16.5" customHeight="1">
      <c r="A215" s="441"/>
      <c r="B215" s="447"/>
      <c r="C215" s="448" t="s">
        <v>133</v>
      </c>
      <c r="D215" s="449"/>
      <c r="E215" s="449"/>
      <c r="F215" s="449"/>
      <c r="G215" s="449"/>
      <c r="H215" s="449"/>
      <c r="I215" s="449"/>
      <c r="J215" s="449"/>
      <c r="K215" s="449"/>
      <c r="L215" s="449"/>
      <c r="M215" s="449"/>
      <c r="N215" s="449"/>
      <c r="O215" s="449"/>
      <c r="P215" s="449"/>
      <c r="Q215" s="449"/>
      <c r="R215" s="449"/>
      <c r="S215" s="449"/>
      <c r="T215" s="449"/>
      <c r="U215" s="449"/>
      <c r="V215" s="449"/>
      <c r="W215" s="449"/>
      <c r="X215" s="449"/>
      <c r="Y215" s="450"/>
      <c r="Z215" s="836" t="s">
        <v>395</v>
      </c>
      <c r="AA215" s="837"/>
      <c r="AB215" s="837"/>
      <c r="AC215" s="837"/>
      <c r="AD215" s="837"/>
      <c r="AE215" s="837"/>
      <c r="AF215" s="837"/>
      <c r="AG215" s="837"/>
      <c r="AH215" s="837"/>
      <c r="AI215" s="837"/>
      <c r="AJ215" s="838"/>
      <c r="AK215" s="56"/>
    </row>
    <row r="216" spans="1:46" ht="16.5" customHeight="1">
      <c r="A216" s="441"/>
      <c r="B216" s="447"/>
      <c r="C216" s="448" t="s">
        <v>228</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836" t="s">
        <v>229</v>
      </c>
      <c r="AA216" s="837"/>
      <c r="AB216" s="837"/>
      <c r="AC216" s="837"/>
      <c r="AD216" s="837"/>
      <c r="AE216" s="837"/>
      <c r="AF216" s="837"/>
      <c r="AG216" s="837"/>
      <c r="AH216" s="837"/>
      <c r="AI216" s="837"/>
      <c r="AJ216" s="838"/>
      <c r="AK216" s="56"/>
    </row>
    <row r="217" spans="1:46" ht="25.5" customHeight="1">
      <c r="A217" s="441"/>
      <c r="B217" s="447"/>
      <c r="C217" s="828" t="s">
        <v>134</v>
      </c>
      <c r="D217" s="828"/>
      <c r="E217" s="828"/>
      <c r="F217" s="828"/>
      <c r="G217" s="828"/>
      <c r="H217" s="828"/>
      <c r="I217" s="828"/>
      <c r="J217" s="828"/>
      <c r="K217" s="828"/>
      <c r="L217" s="828"/>
      <c r="M217" s="828"/>
      <c r="N217" s="828"/>
      <c r="O217" s="828"/>
      <c r="P217" s="828"/>
      <c r="Q217" s="828"/>
      <c r="R217" s="828"/>
      <c r="S217" s="828"/>
      <c r="T217" s="828"/>
      <c r="U217" s="828"/>
      <c r="V217" s="828"/>
      <c r="W217" s="828"/>
      <c r="X217" s="828"/>
      <c r="Y217" s="829"/>
      <c r="Z217" s="842" t="s">
        <v>136</v>
      </c>
      <c r="AA217" s="843"/>
      <c r="AB217" s="843"/>
      <c r="AC217" s="843"/>
      <c r="AD217" s="843"/>
      <c r="AE217" s="843"/>
      <c r="AF217" s="843"/>
      <c r="AG217" s="843"/>
      <c r="AH217" s="843"/>
      <c r="AI217" s="843"/>
      <c r="AJ217" s="844"/>
      <c r="AK217" s="56"/>
    </row>
    <row r="218" spans="1:46" ht="16.5" customHeight="1">
      <c r="A218" s="441"/>
      <c r="B218" s="447"/>
      <c r="C218" s="828" t="s">
        <v>135</v>
      </c>
      <c r="D218" s="828"/>
      <c r="E218" s="828"/>
      <c r="F218" s="828"/>
      <c r="G218" s="828"/>
      <c r="H218" s="828"/>
      <c r="I218" s="828"/>
      <c r="J218" s="828"/>
      <c r="K218" s="828"/>
      <c r="L218" s="828"/>
      <c r="M218" s="828"/>
      <c r="N218" s="828"/>
      <c r="O218" s="828"/>
      <c r="P218" s="828"/>
      <c r="Q218" s="828"/>
      <c r="R218" s="828"/>
      <c r="S218" s="828"/>
      <c r="T218" s="828"/>
      <c r="U218" s="828"/>
      <c r="V218" s="828"/>
      <c r="W218" s="828"/>
      <c r="X218" s="828"/>
      <c r="Y218" s="829"/>
      <c r="Z218" s="845" t="s">
        <v>137</v>
      </c>
      <c r="AA218" s="846"/>
      <c r="AB218" s="846"/>
      <c r="AC218" s="846"/>
      <c r="AD218" s="846"/>
      <c r="AE218" s="846"/>
      <c r="AF218" s="846"/>
      <c r="AG218" s="846"/>
      <c r="AH218" s="846"/>
      <c r="AI218" s="846"/>
      <c r="AJ218" s="847"/>
      <c r="AK218" s="451"/>
    </row>
    <row r="219" spans="1:46" ht="16.5" customHeight="1" thickBot="1">
      <c r="A219" s="441"/>
      <c r="B219" s="452"/>
      <c r="C219" s="453" t="s">
        <v>106</v>
      </c>
      <c r="D219" s="454"/>
      <c r="E219" s="454"/>
      <c r="F219" s="454"/>
      <c r="G219" s="454"/>
      <c r="H219" s="454"/>
      <c r="I219" s="454"/>
      <c r="J219" s="454"/>
      <c r="K219" s="454"/>
      <c r="L219" s="454"/>
      <c r="M219" s="454"/>
      <c r="N219" s="454"/>
      <c r="O219" s="454"/>
      <c r="P219" s="454"/>
      <c r="Q219" s="454"/>
      <c r="R219" s="454"/>
      <c r="S219" s="454"/>
      <c r="T219" s="454"/>
      <c r="U219" s="454"/>
      <c r="V219" s="454"/>
      <c r="W219" s="454"/>
      <c r="X219" s="454"/>
      <c r="Y219" s="455"/>
      <c r="Z219" s="848" t="s">
        <v>59</v>
      </c>
      <c r="AA219" s="849"/>
      <c r="AB219" s="849"/>
      <c r="AC219" s="849"/>
      <c r="AD219" s="849"/>
      <c r="AE219" s="849"/>
      <c r="AF219" s="849"/>
      <c r="AG219" s="849"/>
      <c r="AH219" s="849"/>
      <c r="AI219" s="849"/>
      <c r="AJ219" s="850"/>
      <c r="AK219" s="451"/>
    </row>
    <row r="220" spans="1:46" ht="4.5" customHeight="1">
      <c r="A220" s="441"/>
      <c r="B220" s="441"/>
      <c r="C220" s="185"/>
      <c r="D220" s="441"/>
      <c r="E220" s="441"/>
      <c r="F220" s="441"/>
      <c r="G220" s="441"/>
      <c r="H220" s="441"/>
      <c r="I220" s="441"/>
      <c r="J220" s="441"/>
      <c r="K220" s="441"/>
      <c r="L220" s="441"/>
      <c r="M220" s="441"/>
      <c r="N220" s="441"/>
      <c r="O220" s="441"/>
      <c r="P220" s="441"/>
      <c r="Q220" s="441"/>
      <c r="R220" s="441"/>
      <c r="S220" s="441"/>
      <c r="T220" s="441"/>
      <c r="U220" s="441"/>
      <c r="V220" s="441"/>
      <c r="W220" s="441"/>
      <c r="X220" s="441"/>
      <c r="Y220" s="441"/>
      <c r="Z220" s="185"/>
      <c r="AA220" s="185"/>
      <c r="AB220" s="185"/>
      <c r="AC220" s="185"/>
      <c r="AD220" s="185"/>
      <c r="AE220" s="185"/>
      <c r="AF220" s="185"/>
      <c r="AG220" s="185"/>
      <c r="AH220" s="185"/>
      <c r="AI220" s="441"/>
      <c r="AJ220" s="442"/>
    </row>
    <row r="221" spans="1:46" ht="12" customHeight="1">
      <c r="A221" s="441"/>
      <c r="B221" s="456" t="s">
        <v>143</v>
      </c>
      <c r="C221" s="457" t="s">
        <v>142</v>
      </c>
      <c r="D221" s="441"/>
      <c r="E221" s="441"/>
      <c r="F221" s="441"/>
      <c r="G221" s="441"/>
      <c r="H221" s="441"/>
      <c r="I221" s="441"/>
      <c r="J221" s="441"/>
      <c r="K221" s="441"/>
      <c r="L221" s="441"/>
      <c r="M221" s="441"/>
      <c r="N221" s="441"/>
      <c r="O221" s="441"/>
      <c r="P221" s="441"/>
      <c r="Q221" s="441"/>
      <c r="R221" s="441"/>
      <c r="S221" s="441"/>
      <c r="T221" s="441"/>
      <c r="U221" s="441"/>
      <c r="V221" s="441"/>
      <c r="W221" s="441"/>
      <c r="X221" s="441"/>
      <c r="Y221" s="441"/>
      <c r="Z221" s="185"/>
      <c r="AA221" s="185"/>
      <c r="AB221" s="185"/>
      <c r="AC221" s="185"/>
      <c r="AD221" s="185"/>
      <c r="AE221" s="185"/>
      <c r="AF221" s="185"/>
      <c r="AG221" s="185"/>
      <c r="AH221" s="185"/>
      <c r="AI221" s="441"/>
      <c r="AJ221" s="442"/>
    </row>
    <row r="222" spans="1:46" ht="21" customHeight="1">
      <c r="A222" s="441"/>
      <c r="B222" s="458" t="s">
        <v>144</v>
      </c>
      <c r="C222" s="827" t="s">
        <v>373</v>
      </c>
      <c r="D222" s="827"/>
      <c r="E222" s="827"/>
      <c r="F222" s="827"/>
      <c r="G222" s="827"/>
      <c r="H222" s="827"/>
      <c r="I222" s="827"/>
      <c r="J222" s="827"/>
      <c r="K222" s="827"/>
      <c r="L222" s="827"/>
      <c r="M222" s="827"/>
      <c r="N222" s="827"/>
      <c r="O222" s="827"/>
      <c r="P222" s="827"/>
      <c r="Q222" s="827"/>
      <c r="R222" s="827"/>
      <c r="S222" s="827"/>
      <c r="T222" s="827"/>
      <c r="U222" s="827"/>
      <c r="V222" s="827"/>
      <c r="W222" s="827"/>
      <c r="X222" s="827"/>
      <c r="Y222" s="827"/>
      <c r="Z222" s="827"/>
      <c r="AA222" s="827"/>
      <c r="AB222" s="827"/>
      <c r="AC222" s="827"/>
      <c r="AD222" s="827"/>
      <c r="AE222" s="827"/>
      <c r="AF222" s="827"/>
      <c r="AG222" s="827"/>
      <c r="AH222" s="827"/>
      <c r="AI222" s="827"/>
      <c r="AJ222" s="827"/>
    </row>
    <row r="223" spans="1:46" ht="7.5" customHeight="1" thickBot="1">
      <c r="A223" s="459"/>
      <c r="B223" s="459"/>
      <c r="C223" s="460"/>
      <c r="D223" s="460"/>
      <c r="E223" s="460"/>
      <c r="F223" s="460"/>
      <c r="G223" s="460"/>
      <c r="H223" s="460"/>
      <c r="I223" s="460"/>
      <c r="J223" s="460"/>
      <c r="K223" s="460"/>
      <c r="L223" s="460"/>
      <c r="M223" s="460"/>
      <c r="N223" s="460"/>
      <c r="O223" s="460"/>
      <c r="P223" s="460"/>
      <c r="Q223" s="460"/>
      <c r="R223" s="460"/>
      <c r="S223" s="460"/>
      <c r="T223" s="460"/>
      <c r="U223" s="460"/>
      <c r="V223" s="460"/>
      <c r="W223" s="460"/>
      <c r="X223" s="460"/>
      <c r="Y223" s="460"/>
      <c r="Z223" s="460"/>
      <c r="AA223" s="460"/>
      <c r="AB223" s="460"/>
      <c r="AC223" s="460"/>
      <c r="AD223" s="460"/>
      <c r="AE223" s="460"/>
      <c r="AF223" s="460"/>
      <c r="AG223" s="460"/>
      <c r="AH223" s="460"/>
      <c r="AI223" s="460"/>
      <c r="AJ223" s="461"/>
    </row>
    <row r="224" spans="1:46" ht="1.5" customHeight="1">
      <c r="A224" s="462"/>
      <c r="B224" s="463"/>
      <c r="C224" s="463"/>
      <c r="D224" s="463"/>
      <c r="E224" s="463"/>
      <c r="F224" s="463"/>
      <c r="G224" s="463"/>
      <c r="H224" s="463"/>
      <c r="I224" s="463"/>
      <c r="J224" s="463"/>
      <c r="K224" s="463"/>
      <c r="L224" s="463"/>
      <c r="M224" s="463"/>
      <c r="N224" s="463"/>
      <c r="O224" s="463"/>
      <c r="P224" s="463"/>
      <c r="Q224" s="463"/>
      <c r="R224" s="463"/>
      <c r="S224" s="463"/>
      <c r="T224" s="463"/>
      <c r="U224" s="463"/>
      <c r="V224" s="463"/>
      <c r="W224" s="463"/>
      <c r="X224" s="463"/>
      <c r="Y224" s="463"/>
      <c r="Z224" s="463"/>
      <c r="AA224" s="463"/>
      <c r="AB224" s="463"/>
      <c r="AC224" s="463"/>
      <c r="AD224" s="463"/>
      <c r="AE224" s="463"/>
      <c r="AF224" s="463"/>
      <c r="AG224" s="463"/>
      <c r="AH224" s="463"/>
      <c r="AI224" s="463"/>
      <c r="AJ224" s="464"/>
    </row>
    <row r="225" spans="1:36" ht="31.5" customHeight="1">
      <c r="A225" s="465"/>
      <c r="B225" s="981" t="s">
        <v>250</v>
      </c>
      <c r="C225" s="981"/>
      <c r="D225" s="981"/>
      <c r="E225" s="981"/>
      <c r="F225" s="981"/>
      <c r="G225" s="981"/>
      <c r="H225" s="981"/>
      <c r="I225" s="981"/>
      <c r="J225" s="981"/>
      <c r="K225" s="981"/>
      <c r="L225" s="981"/>
      <c r="M225" s="981"/>
      <c r="N225" s="981"/>
      <c r="O225" s="981"/>
      <c r="P225" s="981"/>
      <c r="Q225" s="981"/>
      <c r="R225" s="981"/>
      <c r="S225" s="981"/>
      <c r="T225" s="981"/>
      <c r="U225" s="981"/>
      <c r="V225" s="981"/>
      <c r="W225" s="981"/>
      <c r="X225" s="981"/>
      <c r="Y225" s="981"/>
      <c r="Z225" s="981"/>
      <c r="AA225" s="981"/>
      <c r="AB225" s="981"/>
      <c r="AC225" s="981"/>
      <c r="AD225" s="981"/>
      <c r="AE225" s="981"/>
      <c r="AF225" s="981"/>
      <c r="AG225" s="981"/>
      <c r="AH225" s="981"/>
      <c r="AI225" s="981"/>
      <c r="AJ225" s="466"/>
    </row>
    <row r="226" spans="1:36" ht="4.5" customHeight="1">
      <c r="A226" s="465"/>
      <c r="B226" s="185"/>
      <c r="C226" s="441"/>
      <c r="D226" s="441"/>
      <c r="E226" s="441"/>
      <c r="F226" s="441"/>
      <c r="G226" s="441"/>
      <c r="H226" s="441"/>
      <c r="I226" s="441"/>
      <c r="J226" s="441"/>
      <c r="K226" s="441"/>
      <c r="L226" s="441"/>
      <c r="M226" s="441"/>
      <c r="N226" s="441"/>
      <c r="O226" s="441"/>
      <c r="P226" s="441"/>
      <c r="Q226" s="441"/>
      <c r="R226" s="441"/>
      <c r="S226" s="441"/>
      <c r="T226" s="441"/>
      <c r="U226" s="441"/>
      <c r="V226" s="441"/>
      <c r="W226" s="441"/>
      <c r="X226" s="441"/>
      <c r="Y226" s="441"/>
      <c r="Z226" s="441"/>
      <c r="AA226" s="441"/>
      <c r="AB226" s="441"/>
      <c r="AC226" s="441"/>
      <c r="AD226" s="441"/>
      <c r="AE226" s="441"/>
      <c r="AF226" s="441"/>
      <c r="AG226" s="441"/>
      <c r="AH226" s="441"/>
      <c r="AI226" s="441"/>
      <c r="AJ226" s="466"/>
    </row>
    <row r="227" spans="1:36" s="470" customFormat="1" ht="13.5" customHeight="1">
      <c r="A227" s="467"/>
      <c r="B227" s="468" t="s">
        <v>19</v>
      </c>
      <c r="C227" s="468"/>
      <c r="D227" s="982"/>
      <c r="E227" s="983"/>
      <c r="F227" s="468" t="s">
        <v>5</v>
      </c>
      <c r="G227" s="982"/>
      <c r="H227" s="983"/>
      <c r="I227" s="468" t="s">
        <v>4</v>
      </c>
      <c r="J227" s="982"/>
      <c r="K227" s="983"/>
      <c r="L227" s="468" t="s">
        <v>3</v>
      </c>
      <c r="M227" s="469"/>
      <c r="N227" s="984" t="s">
        <v>6</v>
      </c>
      <c r="O227" s="984"/>
      <c r="P227" s="984"/>
      <c r="Q227" s="985" t="str">
        <f>IF(G10="","",G10)</f>
        <v/>
      </c>
      <c r="R227" s="985"/>
      <c r="S227" s="985"/>
      <c r="T227" s="985"/>
      <c r="U227" s="985"/>
      <c r="V227" s="985"/>
      <c r="W227" s="985"/>
      <c r="X227" s="985"/>
      <c r="Y227" s="985"/>
      <c r="Z227" s="985"/>
      <c r="AA227" s="985"/>
      <c r="AB227" s="985"/>
      <c r="AC227" s="985"/>
      <c r="AD227" s="985"/>
      <c r="AE227" s="985"/>
      <c r="AF227" s="985"/>
      <c r="AG227" s="985"/>
      <c r="AH227" s="985"/>
      <c r="AI227" s="985"/>
      <c r="AJ227" s="986"/>
    </row>
    <row r="228" spans="1:36" s="470" customFormat="1" ht="13.5" customHeight="1">
      <c r="A228" s="471"/>
      <c r="B228" s="472"/>
      <c r="C228" s="473"/>
      <c r="D228" s="473"/>
      <c r="E228" s="473"/>
      <c r="F228" s="473"/>
      <c r="G228" s="473"/>
      <c r="H228" s="473"/>
      <c r="I228" s="473"/>
      <c r="J228" s="473"/>
      <c r="K228" s="473"/>
      <c r="L228" s="473"/>
      <c r="M228" s="473"/>
      <c r="N228" s="975" t="s">
        <v>82</v>
      </c>
      <c r="O228" s="975"/>
      <c r="P228" s="975"/>
      <c r="Q228" s="976" t="s">
        <v>83</v>
      </c>
      <c r="R228" s="976"/>
      <c r="S228" s="977"/>
      <c r="T228" s="977"/>
      <c r="U228" s="977"/>
      <c r="V228" s="977"/>
      <c r="W228" s="977"/>
      <c r="X228" s="978" t="s">
        <v>84</v>
      </c>
      <c r="Y228" s="978"/>
      <c r="Z228" s="977"/>
      <c r="AA228" s="977"/>
      <c r="AB228" s="977"/>
      <c r="AC228" s="977"/>
      <c r="AD228" s="977"/>
      <c r="AE228" s="977"/>
      <c r="AF228" s="977"/>
      <c r="AG228" s="977"/>
      <c r="AH228" s="977"/>
      <c r="AI228" s="979"/>
      <c r="AJ228" s="980"/>
    </row>
    <row r="229" spans="1:36" s="470" customFormat="1" ht="4.5" customHeight="1" thickBot="1">
      <c r="A229" s="474"/>
      <c r="B229" s="475"/>
      <c r="C229" s="476"/>
      <c r="D229" s="476"/>
      <c r="E229" s="476"/>
      <c r="F229" s="476"/>
      <c r="G229" s="476"/>
      <c r="H229" s="476"/>
      <c r="I229" s="476"/>
      <c r="J229" s="476"/>
      <c r="K229" s="476"/>
      <c r="L229" s="476"/>
      <c r="M229" s="476"/>
      <c r="N229" s="476"/>
      <c r="O229" s="476"/>
      <c r="P229" s="475"/>
      <c r="Q229" s="477"/>
      <c r="R229" s="478"/>
      <c r="S229" s="478"/>
      <c r="T229" s="478"/>
      <c r="U229" s="478"/>
      <c r="V229" s="478"/>
      <c r="W229" s="479"/>
      <c r="X229" s="479"/>
      <c r="Y229" s="479"/>
      <c r="Z229" s="479"/>
      <c r="AA229" s="479"/>
      <c r="AB229" s="479"/>
      <c r="AC229" s="479"/>
      <c r="AD229" s="479"/>
      <c r="AE229" s="479"/>
      <c r="AF229" s="479"/>
      <c r="AG229" s="479"/>
      <c r="AH229" s="479"/>
      <c r="AI229" s="480"/>
      <c r="AJ229" s="481"/>
    </row>
    <row r="230" spans="1:36" ht="13.5" customHeight="1">
      <c r="A230" s="482"/>
      <c r="B230" s="246"/>
      <c r="C230" s="469"/>
      <c r="D230" s="469"/>
      <c r="E230" s="469"/>
      <c r="F230" s="469"/>
      <c r="G230" s="469"/>
      <c r="H230" s="469"/>
      <c r="I230" s="469"/>
      <c r="J230" s="469"/>
      <c r="K230" s="469"/>
      <c r="L230" s="469"/>
      <c r="M230" s="469"/>
      <c r="N230" s="469"/>
      <c r="O230" s="469"/>
      <c r="P230" s="469"/>
      <c r="Q230" s="469"/>
      <c r="R230" s="469"/>
      <c r="S230" s="469"/>
      <c r="T230" s="469"/>
      <c r="U230" s="469"/>
      <c r="V230" s="469"/>
      <c r="W230" s="469"/>
      <c r="X230" s="469"/>
      <c r="Y230" s="469"/>
      <c r="Z230" s="469"/>
      <c r="AA230" s="469"/>
      <c r="AB230" s="469"/>
      <c r="AC230" s="469"/>
      <c r="AD230" s="469"/>
      <c r="AE230" s="469"/>
      <c r="AF230" s="469"/>
      <c r="AG230" s="469"/>
      <c r="AH230" s="469"/>
      <c r="AI230" s="469"/>
      <c r="AJ230" s="483"/>
    </row>
    <row r="231" spans="1:36">
      <c r="B231" s="468"/>
    </row>
    <row r="232" spans="1:36" ht="17.25">
      <c r="A232" s="484"/>
      <c r="B232" s="60"/>
      <c r="C232" s="484"/>
      <c r="D232" s="484"/>
      <c r="E232" s="484"/>
      <c r="F232" s="484"/>
      <c r="G232" s="484"/>
      <c r="H232" s="484"/>
      <c r="I232" s="484"/>
      <c r="J232" s="484"/>
      <c r="K232" s="484"/>
      <c r="L232" s="484"/>
      <c r="M232" s="484"/>
      <c r="N232" s="484"/>
      <c r="O232" s="484"/>
      <c r="P232" s="484"/>
      <c r="Q232" s="484"/>
      <c r="R232" s="484"/>
      <c r="S232" s="484"/>
      <c r="T232" s="484"/>
      <c r="U232" s="484"/>
      <c r="V232" s="484"/>
      <c r="W232" s="484"/>
      <c r="X232" s="484"/>
      <c r="Y232" s="484"/>
      <c r="Z232" s="484"/>
      <c r="AA232" s="484"/>
      <c r="AB232" s="484"/>
      <c r="AC232" s="484"/>
      <c r="AD232" s="484"/>
      <c r="AE232" s="485"/>
      <c r="AF232" s="484"/>
      <c r="AG232" s="484"/>
      <c r="AH232" s="484"/>
      <c r="AI232" s="484"/>
      <c r="AJ232" s="484"/>
    </row>
    <row r="233" spans="1:36">
      <c r="A233" s="486"/>
      <c r="B233" s="484" t="s">
        <v>16</v>
      </c>
      <c r="C233" s="486"/>
      <c r="D233" s="486"/>
      <c r="E233" s="486"/>
      <c r="F233" s="486"/>
      <c r="G233" s="486"/>
      <c r="H233" s="486"/>
      <c r="I233" s="486"/>
      <c r="J233" s="486"/>
      <c r="K233" s="486"/>
      <c r="L233" s="486"/>
      <c r="M233" s="486"/>
      <c r="N233" s="486"/>
      <c r="O233" s="486"/>
      <c r="P233" s="486"/>
      <c r="Q233" s="486"/>
      <c r="R233" s="486"/>
      <c r="S233" s="486"/>
      <c r="T233" s="486"/>
      <c r="U233" s="486"/>
      <c r="V233" s="486"/>
      <c r="W233" s="486"/>
      <c r="X233" s="486"/>
      <c r="Y233" s="486"/>
      <c r="Z233" s="486"/>
      <c r="AA233" s="486"/>
      <c r="AB233" s="486"/>
      <c r="AC233" s="486"/>
      <c r="AD233" s="486"/>
      <c r="AE233" s="486"/>
      <c r="AF233" s="486"/>
      <c r="AG233" s="486"/>
      <c r="AH233" s="486"/>
      <c r="AI233" s="486"/>
      <c r="AJ233" s="486"/>
    </row>
    <row r="234" spans="1:36">
      <c r="A234" s="486"/>
      <c r="B234" s="486"/>
      <c r="C234" s="486"/>
      <c r="D234" s="486"/>
      <c r="E234" s="486"/>
      <c r="F234" s="486"/>
      <c r="G234" s="486"/>
      <c r="H234" s="486"/>
      <c r="I234" s="486"/>
      <c r="J234" s="486"/>
      <c r="K234" s="486"/>
      <c r="L234" s="486"/>
      <c r="M234" s="486"/>
      <c r="N234" s="486"/>
      <c r="O234" s="486"/>
      <c r="P234" s="486"/>
      <c r="Q234" s="486"/>
      <c r="R234" s="486"/>
      <c r="S234" s="486"/>
      <c r="T234" s="486"/>
      <c r="U234" s="486"/>
      <c r="V234" s="486"/>
      <c r="W234" s="486"/>
      <c r="X234" s="486"/>
      <c r="Y234" s="486"/>
      <c r="Z234" s="486"/>
      <c r="AA234" s="486"/>
      <c r="AB234" s="486"/>
      <c r="AC234" s="486"/>
      <c r="AD234" s="486"/>
      <c r="AE234" s="486"/>
      <c r="AF234" s="486"/>
      <c r="AG234" s="486"/>
      <c r="AH234" s="486"/>
      <c r="AI234" s="486"/>
      <c r="AJ234" s="486"/>
    </row>
    <row r="235" spans="1:36">
      <c r="A235" s="486"/>
      <c r="B235" s="486"/>
      <c r="C235" s="486"/>
      <c r="D235" s="486"/>
      <c r="E235" s="486"/>
      <c r="F235" s="486"/>
      <c r="G235" s="486"/>
      <c r="H235" s="486"/>
      <c r="I235" s="486"/>
      <c r="J235" s="486"/>
      <c r="K235" s="486"/>
      <c r="L235" s="486"/>
      <c r="M235" s="486"/>
      <c r="N235" s="486"/>
      <c r="O235" s="486"/>
      <c r="P235" s="486"/>
      <c r="Q235" s="486"/>
      <c r="R235" s="486"/>
      <c r="S235" s="486"/>
      <c r="T235" s="486"/>
      <c r="U235" s="486"/>
      <c r="V235" s="486"/>
      <c r="W235" s="486"/>
      <c r="X235" s="486"/>
      <c r="Y235" s="486"/>
      <c r="Z235" s="486"/>
      <c r="AA235" s="486"/>
      <c r="AB235" s="486"/>
      <c r="AC235" s="486"/>
      <c r="AD235" s="486"/>
      <c r="AE235" s="486"/>
      <c r="AF235" s="486"/>
      <c r="AG235" s="486"/>
      <c r="AH235" s="486"/>
      <c r="AI235" s="486"/>
      <c r="AJ235" s="486"/>
    </row>
    <row r="236" spans="1:36">
      <c r="A236" s="486"/>
      <c r="B236" s="486"/>
      <c r="C236" s="486"/>
      <c r="D236" s="486"/>
      <c r="E236" s="486"/>
      <c r="F236" s="486"/>
      <c r="G236" s="486"/>
      <c r="H236" s="486"/>
      <c r="I236" s="486"/>
      <c r="J236" s="486"/>
      <c r="K236" s="486"/>
      <c r="L236" s="486"/>
      <c r="M236" s="486"/>
      <c r="N236" s="486"/>
      <c r="O236" s="486"/>
      <c r="P236" s="486"/>
      <c r="Q236" s="486"/>
      <c r="R236" s="486"/>
      <c r="S236" s="486"/>
      <c r="T236" s="486"/>
      <c r="U236" s="486"/>
      <c r="V236" s="486"/>
      <c r="W236" s="486"/>
      <c r="X236" s="486"/>
      <c r="Y236" s="486"/>
      <c r="Z236" s="486"/>
      <c r="AA236" s="486"/>
      <c r="AB236" s="486"/>
      <c r="AC236" s="486"/>
      <c r="AD236" s="486"/>
      <c r="AE236" s="486"/>
      <c r="AF236" s="486"/>
      <c r="AG236" s="486"/>
      <c r="AH236" s="486"/>
      <c r="AI236" s="486"/>
      <c r="AJ236" s="486"/>
    </row>
    <row r="237" spans="1:36">
      <c r="A237" s="486"/>
      <c r="B237" s="486"/>
      <c r="C237" s="486"/>
      <c r="D237" s="486"/>
      <c r="E237" s="486"/>
      <c r="F237" s="486"/>
      <c r="G237" s="486"/>
      <c r="H237" s="486"/>
      <c r="I237" s="486"/>
      <c r="J237" s="486"/>
      <c r="K237" s="486"/>
      <c r="L237" s="486"/>
      <c r="M237" s="486"/>
      <c r="N237" s="486"/>
      <c r="O237" s="486"/>
      <c r="P237" s="486"/>
      <c r="Q237" s="486"/>
      <c r="R237" s="486"/>
      <c r="S237" s="486"/>
      <c r="T237" s="486"/>
      <c r="U237" s="486"/>
      <c r="V237" s="486"/>
      <c r="W237" s="486"/>
      <c r="X237" s="486"/>
      <c r="Y237" s="486"/>
      <c r="Z237" s="486"/>
      <c r="AA237" s="486"/>
      <c r="AB237" s="486"/>
      <c r="AC237" s="486"/>
      <c r="AD237" s="486"/>
      <c r="AE237" s="486"/>
      <c r="AF237" s="486"/>
      <c r="AG237" s="486"/>
      <c r="AH237" s="486"/>
      <c r="AI237" s="486"/>
      <c r="AJ237" s="486"/>
    </row>
    <row r="238" spans="1:36">
      <c r="A238" s="486"/>
      <c r="B238" s="486"/>
      <c r="C238" s="486"/>
      <c r="D238" s="486"/>
      <c r="E238" s="486"/>
      <c r="F238" s="486"/>
      <c r="G238" s="486"/>
      <c r="H238" s="486"/>
      <c r="I238" s="486"/>
      <c r="J238" s="486"/>
      <c r="K238" s="486"/>
      <c r="L238" s="486"/>
      <c r="M238" s="486"/>
      <c r="N238" s="486"/>
      <c r="O238" s="486"/>
      <c r="P238" s="486"/>
      <c r="Q238" s="486"/>
      <c r="R238" s="486"/>
      <c r="S238" s="486"/>
      <c r="T238" s="486"/>
      <c r="U238" s="486"/>
      <c r="V238" s="486"/>
      <c r="W238" s="486"/>
      <c r="X238" s="486"/>
      <c r="Y238" s="486"/>
      <c r="Z238" s="486"/>
      <c r="AA238" s="486"/>
      <c r="AB238" s="486"/>
      <c r="AC238" s="486"/>
      <c r="AD238" s="486"/>
      <c r="AE238" s="486"/>
      <c r="AF238" s="486"/>
      <c r="AG238" s="486"/>
      <c r="AH238" s="486"/>
      <c r="AI238" s="486"/>
      <c r="AJ238" s="486"/>
    </row>
    <row r="239" spans="1:36">
      <c r="A239" s="486"/>
      <c r="B239" s="486"/>
      <c r="C239" s="486"/>
      <c r="D239" s="486"/>
      <c r="E239" s="486"/>
      <c r="F239" s="486"/>
      <c r="G239" s="486"/>
      <c r="H239" s="486"/>
      <c r="I239" s="486"/>
      <c r="J239" s="486"/>
      <c r="K239" s="486"/>
      <c r="L239" s="486"/>
      <c r="M239" s="486"/>
      <c r="N239" s="486"/>
      <c r="O239" s="486"/>
      <c r="P239" s="486"/>
      <c r="Q239" s="486"/>
      <c r="R239" s="486"/>
      <c r="S239" s="486"/>
      <c r="T239" s="486"/>
      <c r="U239" s="486"/>
      <c r="V239" s="486"/>
      <c r="W239" s="486"/>
      <c r="X239" s="486"/>
      <c r="Y239" s="486"/>
      <c r="Z239" s="486"/>
      <c r="AA239" s="486"/>
      <c r="AB239" s="486"/>
      <c r="AC239" s="486"/>
      <c r="AD239" s="486"/>
      <c r="AE239" s="486"/>
      <c r="AF239" s="486"/>
      <c r="AG239" s="486"/>
      <c r="AH239" s="486"/>
      <c r="AI239" s="486"/>
      <c r="AJ239" s="486"/>
    </row>
    <row r="240" spans="1:36">
      <c r="A240" s="486"/>
      <c r="B240" s="486"/>
      <c r="C240" s="486"/>
      <c r="D240" s="486"/>
      <c r="E240" s="486"/>
      <c r="F240" s="486"/>
      <c r="G240" s="486"/>
      <c r="H240" s="486"/>
      <c r="I240" s="486"/>
      <c r="J240" s="486"/>
      <c r="K240" s="486"/>
      <c r="L240" s="486"/>
      <c r="M240" s="486"/>
      <c r="N240" s="486"/>
      <c r="O240" s="486"/>
      <c r="P240" s="486"/>
      <c r="Q240" s="486"/>
      <c r="R240" s="486"/>
      <c r="S240" s="486"/>
      <c r="T240" s="486"/>
      <c r="U240" s="486"/>
      <c r="V240" s="486"/>
      <c r="W240" s="486"/>
      <c r="X240" s="486"/>
      <c r="Y240" s="486"/>
      <c r="Z240" s="486"/>
      <c r="AA240" s="486"/>
      <c r="AB240" s="486"/>
      <c r="AC240" s="486"/>
      <c r="AD240" s="486"/>
      <c r="AE240" s="486"/>
      <c r="AF240" s="486"/>
      <c r="AG240" s="486"/>
      <c r="AH240" s="486"/>
      <c r="AI240" s="486"/>
      <c r="AJ240" s="486"/>
    </row>
    <row r="241" spans="1:36">
      <c r="A241" s="486"/>
      <c r="B241" s="486"/>
      <c r="C241" s="486"/>
      <c r="D241" s="486"/>
      <c r="E241" s="486"/>
      <c r="F241" s="486"/>
      <c r="G241" s="486"/>
      <c r="H241" s="486"/>
      <c r="I241" s="486"/>
      <c r="J241" s="486"/>
      <c r="K241" s="486"/>
      <c r="L241" s="486"/>
      <c r="M241" s="486"/>
      <c r="N241" s="486"/>
      <c r="O241" s="486"/>
      <c r="P241" s="486"/>
      <c r="Q241" s="486"/>
      <c r="R241" s="486"/>
      <c r="S241" s="486"/>
      <c r="T241" s="486"/>
      <c r="U241" s="486"/>
      <c r="V241" s="486"/>
      <c r="W241" s="486"/>
      <c r="X241" s="486"/>
      <c r="Y241" s="486"/>
      <c r="Z241" s="486"/>
      <c r="AA241" s="486"/>
      <c r="AB241" s="486"/>
      <c r="AC241" s="486"/>
      <c r="AD241" s="486"/>
      <c r="AE241" s="486"/>
      <c r="AF241" s="486"/>
      <c r="AG241" s="486"/>
      <c r="AH241" s="486"/>
      <c r="AI241" s="486"/>
      <c r="AJ241" s="486"/>
    </row>
    <row r="242" spans="1:36">
      <c r="A242" s="486"/>
      <c r="B242" s="486"/>
      <c r="C242" s="486"/>
      <c r="D242" s="486"/>
      <c r="E242" s="486"/>
      <c r="F242" s="486"/>
      <c r="G242" s="486"/>
      <c r="H242" s="486"/>
      <c r="I242" s="486"/>
      <c r="J242" s="486"/>
      <c r="K242" s="486"/>
      <c r="L242" s="486"/>
      <c r="M242" s="486"/>
      <c r="N242" s="486"/>
      <c r="O242" s="486"/>
      <c r="P242" s="486"/>
      <c r="Q242" s="486"/>
      <c r="R242" s="486"/>
      <c r="S242" s="486"/>
      <c r="T242" s="486"/>
      <c r="U242" s="486"/>
      <c r="V242" s="486"/>
      <c r="W242" s="486"/>
      <c r="X242" s="486"/>
      <c r="Y242" s="486"/>
      <c r="Z242" s="486"/>
      <c r="AA242" s="486"/>
      <c r="AB242" s="486"/>
      <c r="AC242" s="486"/>
      <c r="AD242" s="486"/>
      <c r="AE242" s="486"/>
      <c r="AF242" s="486"/>
      <c r="AG242" s="486"/>
      <c r="AH242" s="486"/>
      <c r="AI242" s="486"/>
      <c r="AJ242" s="486"/>
    </row>
    <row r="243" spans="1:36">
      <c r="A243" s="486"/>
      <c r="B243" s="486"/>
      <c r="C243" s="486"/>
      <c r="D243" s="486"/>
      <c r="E243" s="486"/>
      <c r="F243" s="486"/>
      <c r="G243" s="486"/>
      <c r="H243" s="486"/>
      <c r="I243" s="486"/>
      <c r="J243" s="486"/>
      <c r="K243" s="486"/>
      <c r="L243" s="486"/>
      <c r="M243" s="486"/>
      <c r="N243" s="486"/>
      <c r="O243" s="486"/>
      <c r="P243" s="486"/>
      <c r="Q243" s="486"/>
      <c r="R243" s="486"/>
      <c r="S243" s="486"/>
      <c r="T243" s="486"/>
      <c r="U243" s="486"/>
      <c r="V243" s="486"/>
      <c r="W243" s="486"/>
      <c r="X243" s="486"/>
      <c r="Y243" s="486"/>
      <c r="Z243" s="486"/>
      <c r="AA243" s="486"/>
      <c r="AB243" s="486"/>
      <c r="AC243" s="486"/>
      <c r="AD243" s="486"/>
      <c r="AE243" s="486"/>
      <c r="AF243" s="486"/>
      <c r="AG243" s="486"/>
      <c r="AH243" s="486"/>
      <c r="AI243" s="486"/>
      <c r="AJ243" s="486"/>
    </row>
    <row r="244" spans="1:36">
      <c r="A244" s="486"/>
      <c r="B244" s="486"/>
      <c r="C244" s="486"/>
      <c r="D244" s="486"/>
      <c r="E244" s="486"/>
      <c r="F244" s="486"/>
      <c r="G244" s="486"/>
      <c r="H244" s="486"/>
      <c r="I244" s="486"/>
      <c r="J244" s="486"/>
      <c r="K244" s="486"/>
      <c r="L244" s="486"/>
      <c r="M244" s="486"/>
      <c r="N244" s="486"/>
      <c r="O244" s="486"/>
      <c r="P244" s="486"/>
      <c r="Q244" s="486"/>
      <c r="R244" s="486"/>
      <c r="S244" s="486"/>
      <c r="T244" s="486"/>
      <c r="U244" s="486"/>
      <c r="V244" s="486"/>
      <c r="W244" s="486"/>
      <c r="X244" s="486"/>
      <c r="Y244" s="486"/>
      <c r="Z244" s="486"/>
      <c r="AA244" s="486"/>
      <c r="AB244" s="486"/>
      <c r="AC244" s="486"/>
      <c r="AD244" s="486"/>
      <c r="AE244" s="486"/>
      <c r="AF244" s="486"/>
      <c r="AG244" s="486"/>
      <c r="AH244" s="486"/>
      <c r="AI244" s="486"/>
      <c r="AJ244" s="486"/>
    </row>
    <row r="245" spans="1:36">
      <c r="A245" s="486"/>
      <c r="B245" s="486"/>
      <c r="C245" s="486"/>
      <c r="D245" s="486"/>
      <c r="E245" s="486"/>
      <c r="F245" s="486"/>
      <c r="G245" s="486"/>
      <c r="H245" s="486"/>
      <c r="I245" s="486"/>
      <c r="J245" s="486"/>
      <c r="K245" s="486"/>
      <c r="L245" s="486"/>
      <c r="M245" s="486"/>
      <c r="N245" s="486"/>
      <c r="O245" s="486"/>
      <c r="P245" s="486"/>
      <c r="Q245" s="486"/>
      <c r="R245" s="486"/>
      <c r="S245" s="486"/>
      <c r="T245" s="486"/>
      <c r="U245" s="486"/>
      <c r="V245" s="486"/>
      <c r="W245" s="486"/>
      <c r="X245" s="486"/>
      <c r="Y245" s="486"/>
      <c r="Z245" s="486"/>
      <c r="AA245" s="486"/>
      <c r="AB245" s="486"/>
      <c r="AC245" s="486"/>
      <c r="AD245" s="486"/>
      <c r="AE245" s="486"/>
      <c r="AF245" s="486"/>
      <c r="AG245" s="486"/>
      <c r="AH245" s="486"/>
      <c r="AI245" s="486"/>
      <c r="AJ245" s="486"/>
    </row>
    <row r="246" spans="1:36">
      <c r="A246" s="486"/>
      <c r="B246" s="486"/>
      <c r="C246" s="486"/>
      <c r="D246" s="486"/>
      <c r="E246" s="486"/>
      <c r="F246" s="486"/>
      <c r="G246" s="486"/>
      <c r="H246" s="486"/>
      <c r="I246" s="486"/>
      <c r="J246" s="486"/>
      <c r="K246" s="486"/>
      <c r="L246" s="486"/>
      <c r="M246" s="486"/>
      <c r="N246" s="486"/>
      <c r="O246" s="486"/>
      <c r="P246" s="486"/>
      <c r="Q246" s="486"/>
      <c r="R246" s="486"/>
      <c r="S246" s="486"/>
      <c r="T246" s="486"/>
      <c r="U246" s="486"/>
      <c r="V246" s="486"/>
      <c r="W246" s="486"/>
      <c r="X246" s="486"/>
      <c r="Y246" s="486"/>
      <c r="Z246" s="486"/>
      <c r="AA246" s="486"/>
      <c r="AB246" s="486"/>
      <c r="AC246" s="486"/>
      <c r="AD246" s="486"/>
      <c r="AE246" s="486"/>
      <c r="AF246" s="486"/>
      <c r="AG246" s="486"/>
      <c r="AH246" s="486"/>
      <c r="AI246" s="486"/>
      <c r="AJ246" s="486"/>
    </row>
    <row r="247" spans="1:36">
      <c r="A247" s="486"/>
      <c r="B247" s="486"/>
      <c r="C247" s="486"/>
      <c r="D247" s="486"/>
      <c r="E247" s="486"/>
      <c r="F247" s="486"/>
      <c r="G247" s="486"/>
      <c r="H247" s="486"/>
      <c r="I247" s="486"/>
      <c r="J247" s="486"/>
      <c r="K247" s="486"/>
      <c r="L247" s="486"/>
      <c r="M247" s="486"/>
      <c r="N247" s="486"/>
      <c r="O247" s="486"/>
      <c r="P247" s="486"/>
      <c r="Q247" s="486"/>
      <c r="R247" s="486"/>
      <c r="S247" s="486"/>
      <c r="T247" s="486"/>
      <c r="U247" s="486"/>
      <c r="V247" s="486"/>
      <c r="W247" s="486"/>
      <c r="X247" s="486"/>
      <c r="Y247" s="486"/>
      <c r="Z247" s="486"/>
      <c r="AA247" s="486"/>
      <c r="AB247" s="486"/>
      <c r="AC247" s="486"/>
      <c r="AD247" s="486"/>
      <c r="AE247" s="486"/>
      <c r="AF247" s="486"/>
      <c r="AG247" s="486"/>
      <c r="AH247" s="486"/>
      <c r="AI247" s="486"/>
      <c r="AJ247" s="486"/>
    </row>
    <row r="248" spans="1:36">
      <c r="A248" s="486"/>
      <c r="B248" s="486"/>
      <c r="C248" s="486"/>
      <c r="D248" s="486"/>
      <c r="E248" s="486"/>
      <c r="F248" s="486"/>
      <c r="G248" s="486"/>
      <c r="H248" s="486"/>
      <c r="I248" s="486"/>
      <c r="J248" s="486"/>
      <c r="K248" s="486"/>
      <c r="L248" s="486"/>
      <c r="M248" s="486"/>
      <c r="N248" s="486"/>
      <c r="O248" s="486"/>
      <c r="P248" s="486"/>
      <c r="Q248" s="486"/>
      <c r="R248" s="486"/>
      <c r="S248" s="486"/>
      <c r="T248" s="486"/>
      <c r="U248" s="486"/>
      <c r="V248" s="486"/>
      <c r="W248" s="486"/>
      <c r="X248" s="486"/>
      <c r="Y248" s="486"/>
      <c r="Z248" s="486"/>
      <c r="AA248" s="486"/>
      <c r="AB248" s="486"/>
      <c r="AC248" s="486"/>
      <c r="AD248" s="486"/>
      <c r="AE248" s="486"/>
      <c r="AF248" s="486"/>
      <c r="AG248" s="486"/>
      <c r="AH248" s="486"/>
      <c r="AI248" s="486"/>
      <c r="AJ248" s="486"/>
    </row>
    <row r="249" spans="1:36">
      <c r="A249" s="486"/>
      <c r="B249" s="486"/>
      <c r="C249" s="486"/>
      <c r="D249" s="486"/>
      <c r="E249" s="486"/>
      <c r="F249" s="486"/>
      <c r="G249" s="486"/>
      <c r="H249" s="486"/>
      <c r="I249" s="486"/>
      <c r="J249" s="486"/>
      <c r="K249" s="486"/>
      <c r="L249" s="486"/>
      <c r="M249" s="486"/>
      <c r="N249" s="486"/>
      <c r="O249" s="486"/>
      <c r="P249" s="486"/>
      <c r="Q249" s="486"/>
      <c r="R249" s="486"/>
      <c r="S249" s="486"/>
      <c r="T249" s="486"/>
      <c r="U249" s="486"/>
      <c r="V249" s="486"/>
      <c r="W249" s="486"/>
      <c r="X249" s="486"/>
      <c r="Y249" s="486"/>
      <c r="Z249" s="486"/>
      <c r="AA249" s="486"/>
      <c r="AB249" s="486"/>
      <c r="AC249" s="486"/>
      <c r="AD249" s="486"/>
      <c r="AE249" s="486"/>
      <c r="AF249" s="486"/>
      <c r="AG249" s="486"/>
      <c r="AH249" s="486"/>
      <c r="AI249" s="486"/>
      <c r="AJ249" s="486"/>
    </row>
    <row r="250" spans="1:36">
      <c r="A250" s="486"/>
      <c r="B250" s="486"/>
      <c r="C250" s="486"/>
      <c r="D250" s="486"/>
      <c r="E250" s="486"/>
      <c r="F250" s="486"/>
      <c r="G250" s="486"/>
      <c r="H250" s="486"/>
      <c r="I250" s="486"/>
      <c r="J250" s="486"/>
      <c r="K250" s="486"/>
      <c r="L250" s="486"/>
      <c r="M250" s="486"/>
      <c r="N250" s="486"/>
      <c r="O250" s="486"/>
      <c r="P250" s="486"/>
      <c r="Q250" s="486"/>
      <c r="R250" s="486"/>
      <c r="S250" s="486"/>
      <c r="T250" s="486"/>
      <c r="U250" s="486"/>
      <c r="V250" s="486"/>
      <c r="W250" s="486"/>
      <c r="X250" s="486"/>
      <c r="Y250" s="486"/>
      <c r="Z250" s="486"/>
      <c r="AA250" s="486"/>
      <c r="AB250" s="486"/>
      <c r="AC250" s="486"/>
      <c r="AD250" s="486"/>
      <c r="AE250" s="486"/>
      <c r="AF250" s="486"/>
      <c r="AG250" s="486"/>
      <c r="AH250" s="486"/>
      <c r="AI250" s="486"/>
      <c r="AJ250" s="486"/>
    </row>
    <row r="251" spans="1:36">
      <c r="A251" s="486"/>
      <c r="B251" s="486"/>
      <c r="C251" s="486"/>
      <c r="D251" s="486"/>
      <c r="E251" s="486"/>
      <c r="F251" s="486"/>
      <c r="G251" s="486"/>
      <c r="H251" s="486"/>
      <c r="I251" s="486"/>
      <c r="J251" s="486"/>
      <c r="K251" s="486"/>
      <c r="L251" s="486"/>
      <c r="M251" s="486"/>
      <c r="N251" s="486"/>
      <c r="O251" s="486"/>
      <c r="P251" s="486"/>
      <c r="Q251" s="486"/>
      <c r="R251" s="486"/>
      <c r="S251" s="486"/>
      <c r="T251" s="486"/>
      <c r="U251" s="486"/>
      <c r="V251" s="486"/>
      <c r="W251" s="486"/>
      <c r="X251" s="486"/>
      <c r="Y251" s="486"/>
      <c r="Z251" s="486"/>
      <c r="AA251" s="486"/>
      <c r="AB251" s="486"/>
      <c r="AC251" s="486"/>
      <c r="AD251" s="486"/>
      <c r="AE251" s="486"/>
      <c r="AF251" s="486"/>
      <c r="AG251" s="486"/>
      <c r="AH251" s="486"/>
      <c r="AI251" s="486"/>
      <c r="AJ251" s="486"/>
    </row>
    <row r="252" spans="1:36">
      <c r="A252" s="486"/>
      <c r="B252" s="486"/>
      <c r="C252" s="486"/>
      <c r="D252" s="486"/>
      <c r="E252" s="486"/>
      <c r="F252" s="486"/>
      <c r="G252" s="486"/>
      <c r="H252" s="486"/>
      <c r="I252" s="486"/>
      <c r="J252" s="486"/>
      <c r="K252" s="486"/>
      <c r="L252" s="486"/>
      <c r="M252" s="486"/>
      <c r="N252" s="486"/>
      <c r="O252" s="486"/>
      <c r="P252" s="486"/>
      <c r="Q252" s="486"/>
      <c r="R252" s="486"/>
      <c r="S252" s="486"/>
      <c r="T252" s="486"/>
      <c r="U252" s="486"/>
      <c r="V252" s="486"/>
      <c r="W252" s="486"/>
      <c r="X252" s="486"/>
      <c r="Y252" s="486"/>
      <c r="Z252" s="486"/>
      <c r="AA252" s="486"/>
      <c r="AB252" s="486"/>
      <c r="AC252" s="486"/>
      <c r="AD252" s="486"/>
      <c r="AE252" s="486"/>
      <c r="AF252" s="486"/>
      <c r="AG252" s="486"/>
      <c r="AH252" s="486"/>
      <c r="AI252" s="486"/>
      <c r="AJ252" s="486"/>
    </row>
    <row r="253" spans="1:36">
      <c r="A253" s="486"/>
      <c r="B253" s="486"/>
      <c r="C253" s="486"/>
      <c r="D253" s="486"/>
      <c r="E253" s="486"/>
      <c r="F253" s="486"/>
      <c r="G253" s="486"/>
      <c r="H253" s="486"/>
      <c r="I253" s="486"/>
      <c r="J253" s="486"/>
      <c r="K253" s="486"/>
      <c r="L253" s="486"/>
      <c r="M253" s="486"/>
      <c r="N253" s="486"/>
      <c r="O253" s="486"/>
      <c r="P253" s="486"/>
      <c r="Q253" s="486"/>
      <c r="R253" s="486"/>
      <c r="S253" s="486"/>
      <c r="T253" s="486"/>
      <c r="U253" s="486"/>
      <c r="V253" s="486"/>
      <c r="W253" s="486"/>
      <c r="X253" s="486"/>
      <c r="Y253" s="486"/>
      <c r="Z253" s="486"/>
      <c r="AA253" s="486"/>
      <c r="AB253" s="486"/>
      <c r="AC253" s="486"/>
      <c r="AD253" s="486"/>
      <c r="AE253" s="486"/>
      <c r="AF253" s="486"/>
      <c r="AG253" s="486"/>
      <c r="AH253" s="486"/>
      <c r="AI253" s="486"/>
      <c r="AJ253" s="486"/>
    </row>
    <row r="254" spans="1:36">
      <c r="A254" s="486"/>
      <c r="B254" s="486"/>
      <c r="C254" s="486"/>
      <c r="D254" s="486"/>
      <c r="E254" s="486"/>
      <c r="F254" s="486"/>
      <c r="G254" s="486"/>
      <c r="H254" s="486"/>
      <c r="I254" s="486"/>
      <c r="J254" s="486"/>
      <c r="K254" s="486"/>
      <c r="L254" s="486"/>
      <c r="M254" s="486"/>
      <c r="N254" s="486"/>
      <c r="O254" s="486"/>
      <c r="P254" s="486"/>
      <c r="Q254" s="486"/>
      <c r="R254" s="486"/>
      <c r="S254" s="486"/>
      <c r="T254" s="486"/>
      <c r="U254" s="486"/>
      <c r="V254" s="486"/>
      <c r="W254" s="486"/>
      <c r="X254" s="486"/>
      <c r="Y254" s="486"/>
      <c r="Z254" s="486"/>
      <c r="AA254" s="486"/>
      <c r="AB254" s="486"/>
      <c r="AC254" s="486"/>
      <c r="AD254" s="486"/>
      <c r="AE254" s="486"/>
      <c r="AF254" s="486"/>
      <c r="AG254" s="486"/>
      <c r="AH254" s="486"/>
      <c r="AI254" s="486"/>
      <c r="AJ254" s="486"/>
    </row>
    <row r="255" spans="1:36">
      <c r="A255" s="486"/>
      <c r="B255" s="486"/>
      <c r="C255" s="486"/>
      <c r="D255" s="486"/>
      <c r="E255" s="486"/>
      <c r="F255" s="486"/>
      <c r="G255" s="486"/>
      <c r="H255" s="486"/>
      <c r="I255" s="486"/>
      <c r="J255" s="486"/>
      <c r="K255" s="486"/>
      <c r="L255" s="486"/>
      <c r="M255" s="486"/>
      <c r="N255" s="486"/>
      <c r="O255" s="486"/>
      <c r="P255" s="486"/>
      <c r="Q255" s="486"/>
      <c r="R255" s="486"/>
      <c r="S255" s="486"/>
      <c r="T255" s="486"/>
      <c r="U255" s="486"/>
      <c r="V255" s="486"/>
      <c r="W255" s="486"/>
      <c r="X255" s="486"/>
      <c r="Y255" s="486"/>
      <c r="Z255" s="486"/>
      <c r="AA255" s="486"/>
      <c r="AB255" s="486"/>
      <c r="AC255" s="486"/>
      <c r="AD255" s="486"/>
      <c r="AE255" s="486"/>
      <c r="AF255" s="486"/>
      <c r="AG255" s="486"/>
      <c r="AH255" s="486"/>
      <c r="AI255" s="486"/>
      <c r="AJ255" s="486"/>
    </row>
    <row r="256" spans="1:36">
      <c r="A256" s="486"/>
      <c r="B256" s="486"/>
      <c r="C256" s="486"/>
      <c r="D256" s="486"/>
      <c r="E256" s="486"/>
      <c r="F256" s="486"/>
      <c r="G256" s="486"/>
      <c r="H256" s="486"/>
      <c r="I256" s="486"/>
      <c r="J256" s="486"/>
      <c r="K256" s="486"/>
      <c r="L256" s="486"/>
      <c r="M256" s="486"/>
      <c r="N256" s="486"/>
      <c r="O256" s="486"/>
      <c r="P256" s="486"/>
      <c r="Q256" s="486"/>
      <c r="R256" s="486"/>
      <c r="S256" s="486"/>
      <c r="T256" s="486"/>
      <c r="U256" s="486"/>
      <c r="V256" s="486"/>
      <c r="W256" s="486"/>
      <c r="X256" s="486"/>
      <c r="Y256" s="486"/>
      <c r="Z256" s="486"/>
      <c r="AA256" s="486"/>
      <c r="AB256" s="486"/>
      <c r="AC256" s="486"/>
      <c r="AD256" s="486"/>
      <c r="AE256" s="486"/>
      <c r="AF256" s="486"/>
      <c r="AG256" s="486"/>
      <c r="AH256" s="486"/>
      <c r="AI256" s="486"/>
      <c r="AJ256" s="486"/>
    </row>
    <row r="257" spans="1:36">
      <c r="A257" s="486"/>
      <c r="B257" s="486"/>
      <c r="C257" s="486"/>
      <c r="D257" s="486"/>
      <c r="E257" s="486"/>
      <c r="F257" s="486"/>
      <c r="G257" s="486"/>
      <c r="H257" s="486"/>
      <c r="I257" s="486"/>
      <c r="J257" s="486"/>
      <c r="K257" s="486"/>
      <c r="L257" s="486"/>
      <c r="M257" s="486"/>
      <c r="N257" s="486"/>
      <c r="O257" s="486"/>
      <c r="P257" s="486"/>
      <c r="Q257" s="486"/>
      <c r="R257" s="486"/>
      <c r="S257" s="486"/>
      <c r="T257" s="486"/>
      <c r="U257" s="486"/>
      <c r="V257" s="486"/>
      <c r="W257" s="486"/>
      <c r="X257" s="486"/>
      <c r="Y257" s="486"/>
      <c r="Z257" s="486"/>
      <c r="AA257" s="486"/>
      <c r="AB257" s="486"/>
      <c r="AC257" s="486"/>
      <c r="AD257" s="486"/>
      <c r="AE257" s="486"/>
      <c r="AF257" s="486"/>
      <c r="AG257" s="486"/>
      <c r="AH257" s="486"/>
      <c r="AI257" s="486"/>
      <c r="AJ257" s="486"/>
    </row>
    <row r="258" spans="1:36">
      <c r="A258" s="486"/>
      <c r="B258" s="486"/>
      <c r="C258" s="486"/>
      <c r="D258" s="486"/>
      <c r="E258" s="486"/>
      <c r="F258" s="486"/>
      <c r="G258" s="486"/>
      <c r="H258" s="486"/>
      <c r="I258" s="486"/>
      <c r="J258" s="486"/>
      <c r="K258" s="486"/>
      <c r="L258" s="486"/>
      <c r="M258" s="486"/>
      <c r="N258" s="486"/>
      <c r="O258" s="486"/>
      <c r="P258" s="486"/>
      <c r="Q258" s="486"/>
      <c r="R258" s="486"/>
      <c r="S258" s="486"/>
      <c r="T258" s="486"/>
      <c r="U258" s="486"/>
      <c r="V258" s="486"/>
      <c r="W258" s="486"/>
      <c r="X258" s="486"/>
      <c r="Y258" s="486"/>
      <c r="Z258" s="486"/>
      <c r="AA258" s="486"/>
      <c r="AB258" s="486"/>
      <c r="AC258" s="486"/>
      <c r="AD258" s="486"/>
      <c r="AE258" s="486"/>
      <c r="AF258" s="486"/>
      <c r="AG258" s="486"/>
      <c r="AH258" s="486"/>
      <c r="AI258" s="486"/>
      <c r="AJ258" s="486"/>
    </row>
    <row r="259" spans="1:36">
      <c r="A259" s="486"/>
      <c r="B259" s="486"/>
      <c r="C259" s="486"/>
      <c r="D259" s="486"/>
      <c r="E259" s="486"/>
      <c r="F259" s="486"/>
      <c r="G259" s="486"/>
      <c r="H259" s="486"/>
      <c r="I259" s="486"/>
      <c r="J259" s="486"/>
      <c r="K259" s="486"/>
      <c r="L259" s="486"/>
      <c r="M259" s="486"/>
      <c r="N259" s="486"/>
      <c r="O259" s="486"/>
      <c r="P259" s="486"/>
      <c r="Q259" s="486"/>
      <c r="R259" s="486"/>
      <c r="S259" s="486"/>
      <c r="T259" s="486"/>
      <c r="U259" s="486"/>
      <c r="V259" s="486"/>
      <c r="W259" s="486"/>
      <c r="X259" s="486"/>
      <c r="Y259" s="486"/>
      <c r="Z259" s="486"/>
      <c r="AA259" s="486"/>
      <c r="AB259" s="486"/>
      <c r="AC259" s="486"/>
      <c r="AD259" s="486"/>
      <c r="AE259" s="486"/>
      <c r="AF259" s="486"/>
      <c r="AG259" s="486"/>
      <c r="AH259" s="486"/>
      <c r="AI259" s="486"/>
      <c r="AJ259" s="486"/>
    </row>
    <row r="260" spans="1:36">
      <c r="A260" s="486"/>
      <c r="B260" s="486"/>
      <c r="C260" s="486"/>
      <c r="D260" s="486"/>
      <c r="E260" s="486"/>
      <c r="F260" s="486"/>
      <c r="G260" s="486"/>
      <c r="H260" s="486"/>
      <c r="I260" s="486"/>
      <c r="J260" s="486"/>
      <c r="K260" s="486"/>
      <c r="L260" s="486"/>
      <c r="M260" s="486"/>
      <c r="N260" s="486"/>
      <c r="O260" s="486"/>
      <c r="P260" s="486"/>
      <c r="Q260" s="486"/>
      <c r="R260" s="486"/>
      <c r="S260" s="486"/>
      <c r="T260" s="486"/>
      <c r="U260" s="486"/>
      <c r="V260" s="486"/>
      <c r="W260" s="486"/>
      <c r="X260" s="486"/>
      <c r="Y260" s="486"/>
      <c r="Z260" s="486"/>
      <c r="AA260" s="486"/>
      <c r="AB260" s="486"/>
      <c r="AC260" s="486"/>
      <c r="AD260" s="486"/>
      <c r="AE260" s="486"/>
      <c r="AF260" s="486"/>
      <c r="AG260" s="486"/>
      <c r="AH260" s="486"/>
      <c r="AI260" s="486"/>
      <c r="AJ260" s="486"/>
    </row>
    <row r="261" spans="1:36">
      <c r="A261" s="486"/>
      <c r="B261" s="486"/>
      <c r="C261" s="486"/>
      <c r="D261" s="486"/>
      <c r="E261" s="486"/>
      <c r="F261" s="486"/>
      <c r="G261" s="486"/>
      <c r="H261" s="486"/>
      <c r="I261" s="486"/>
      <c r="J261" s="486"/>
      <c r="K261" s="486"/>
      <c r="L261" s="486"/>
      <c r="M261" s="486"/>
      <c r="N261" s="486"/>
      <c r="O261" s="486"/>
      <c r="P261" s="486"/>
      <c r="Q261" s="486"/>
      <c r="R261" s="486"/>
      <c r="S261" s="486"/>
      <c r="T261" s="486"/>
      <c r="U261" s="486"/>
      <c r="V261" s="486"/>
      <c r="W261" s="486"/>
      <c r="X261" s="486"/>
      <c r="Y261" s="486"/>
      <c r="Z261" s="486"/>
      <c r="AA261" s="486"/>
      <c r="AB261" s="486"/>
      <c r="AC261" s="486"/>
      <c r="AD261" s="486"/>
      <c r="AE261" s="486"/>
      <c r="AF261" s="486"/>
      <c r="AG261" s="486"/>
      <c r="AH261" s="486"/>
      <c r="AI261" s="486"/>
      <c r="AJ261" s="486"/>
    </row>
    <row r="262" spans="1:36">
      <c r="A262" s="486"/>
      <c r="B262" s="486"/>
      <c r="C262" s="486"/>
      <c r="D262" s="486"/>
      <c r="E262" s="486"/>
      <c r="F262" s="486"/>
      <c r="G262" s="486"/>
      <c r="H262" s="486"/>
      <c r="I262" s="486"/>
      <c r="J262" s="486"/>
      <c r="K262" s="486"/>
      <c r="L262" s="486"/>
      <c r="M262" s="486"/>
      <c r="N262" s="486"/>
      <c r="O262" s="486"/>
      <c r="P262" s="486"/>
      <c r="Q262" s="486"/>
      <c r="R262" s="486"/>
      <c r="S262" s="486"/>
      <c r="T262" s="486"/>
      <c r="U262" s="486"/>
      <c r="V262" s="486"/>
      <c r="W262" s="486"/>
      <c r="X262" s="486"/>
      <c r="Y262" s="486"/>
      <c r="Z262" s="486"/>
      <c r="AA262" s="486"/>
      <c r="AB262" s="486"/>
      <c r="AC262" s="486"/>
      <c r="AD262" s="486"/>
      <c r="AE262" s="486"/>
      <c r="AF262" s="486"/>
      <c r="AG262" s="486"/>
      <c r="AH262" s="486"/>
      <c r="AI262" s="486"/>
      <c r="AJ262" s="486"/>
    </row>
    <row r="263" spans="1:36">
      <c r="A263" s="486"/>
      <c r="B263" s="486"/>
      <c r="C263" s="486"/>
      <c r="D263" s="486"/>
      <c r="E263" s="486"/>
      <c r="F263" s="486"/>
      <c r="G263" s="486"/>
      <c r="H263" s="486"/>
      <c r="I263" s="486"/>
      <c r="J263" s="486"/>
      <c r="K263" s="486"/>
      <c r="L263" s="486"/>
      <c r="M263" s="486"/>
      <c r="N263" s="486"/>
      <c r="O263" s="486"/>
      <c r="P263" s="486"/>
      <c r="Q263" s="486"/>
      <c r="R263" s="486"/>
      <c r="S263" s="486"/>
      <c r="T263" s="486"/>
      <c r="U263" s="486"/>
      <c r="V263" s="486"/>
      <c r="W263" s="486"/>
      <c r="X263" s="486"/>
      <c r="Y263" s="486"/>
      <c r="Z263" s="486"/>
      <c r="AA263" s="486"/>
      <c r="AB263" s="486"/>
      <c r="AC263" s="486"/>
      <c r="AD263" s="486"/>
      <c r="AE263" s="486"/>
      <c r="AF263" s="486"/>
      <c r="AG263" s="486"/>
      <c r="AH263" s="486"/>
      <c r="AI263" s="486"/>
      <c r="AJ263" s="486"/>
    </row>
    <row r="264" spans="1:36">
      <c r="A264" s="486"/>
      <c r="B264" s="486"/>
      <c r="C264" s="486"/>
      <c r="D264" s="486"/>
      <c r="E264" s="486"/>
      <c r="F264" s="486"/>
      <c r="G264" s="486"/>
      <c r="H264" s="486"/>
      <c r="I264" s="486"/>
      <c r="J264" s="486"/>
      <c r="K264" s="486"/>
      <c r="L264" s="486"/>
      <c r="M264" s="486"/>
      <c r="N264" s="486"/>
      <c r="O264" s="486"/>
      <c r="P264" s="486"/>
      <c r="Q264" s="486"/>
      <c r="R264" s="486"/>
      <c r="S264" s="486"/>
      <c r="T264" s="486"/>
      <c r="U264" s="486"/>
      <c r="V264" s="486"/>
      <c r="W264" s="486"/>
      <c r="X264" s="486"/>
      <c r="Y264" s="486"/>
      <c r="Z264" s="486"/>
      <c r="AA264" s="486"/>
      <c r="AB264" s="486"/>
      <c r="AC264" s="486"/>
      <c r="AD264" s="486"/>
      <c r="AE264" s="486"/>
      <c r="AF264" s="486"/>
      <c r="AG264" s="486"/>
      <c r="AH264" s="486"/>
      <c r="AI264" s="486"/>
      <c r="AJ264" s="486"/>
    </row>
    <row r="265" spans="1:36">
      <c r="A265" s="486"/>
      <c r="B265" s="486"/>
      <c r="C265" s="486"/>
      <c r="D265" s="486"/>
      <c r="E265" s="486"/>
      <c r="F265" s="486"/>
      <c r="G265" s="486"/>
      <c r="H265" s="486"/>
      <c r="I265" s="486"/>
      <c r="J265" s="486"/>
      <c r="K265" s="486"/>
      <c r="L265" s="486"/>
      <c r="M265" s="486"/>
      <c r="N265" s="486"/>
      <c r="O265" s="486"/>
      <c r="P265" s="486"/>
      <c r="Q265" s="486"/>
      <c r="R265" s="486"/>
      <c r="S265" s="486"/>
      <c r="T265" s="486"/>
      <c r="U265" s="486"/>
      <c r="V265" s="486"/>
      <c r="W265" s="486"/>
      <c r="X265" s="486"/>
      <c r="Y265" s="486"/>
      <c r="Z265" s="486"/>
      <c r="AA265" s="486"/>
      <c r="AB265" s="486"/>
      <c r="AC265" s="486"/>
      <c r="AD265" s="486"/>
      <c r="AE265" s="486"/>
      <c r="AF265" s="486"/>
      <c r="AG265" s="486"/>
      <c r="AH265" s="486"/>
      <c r="AI265" s="486"/>
      <c r="AJ265" s="486"/>
    </row>
    <row r="266" spans="1:36">
      <c r="A266" s="486"/>
      <c r="B266" s="486"/>
      <c r="C266" s="486"/>
      <c r="D266" s="486"/>
      <c r="E266" s="486"/>
      <c r="F266" s="486"/>
      <c r="G266" s="486"/>
      <c r="H266" s="486"/>
      <c r="I266" s="486"/>
      <c r="J266" s="486"/>
      <c r="K266" s="486"/>
      <c r="L266" s="486"/>
      <c r="M266" s="486"/>
      <c r="N266" s="486"/>
      <c r="O266" s="486"/>
      <c r="P266" s="486"/>
      <c r="Q266" s="486"/>
      <c r="R266" s="486"/>
      <c r="S266" s="486"/>
      <c r="T266" s="486"/>
      <c r="U266" s="486"/>
      <c r="V266" s="486"/>
      <c r="W266" s="486"/>
      <c r="X266" s="486"/>
      <c r="Y266" s="486"/>
      <c r="Z266" s="486"/>
      <c r="AA266" s="486"/>
      <c r="AB266" s="486"/>
      <c r="AC266" s="486"/>
      <c r="AD266" s="486"/>
      <c r="AE266" s="486"/>
      <c r="AF266" s="486"/>
      <c r="AG266" s="486"/>
      <c r="AH266" s="486"/>
      <c r="AI266" s="486"/>
      <c r="AJ266" s="486"/>
    </row>
    <row r="267" spans="1:36">
      <c r="A267" s="486"/>
      <c r="B267" s="486"/>
      <c r="C267" s="486"/>
      <c r="D267" s="486"/>
      <c r="E267" s="486"/>
      <c r="F267" s="486"/>
      <c r="G267" s="486"/>
      <c r="H267" s="486"/>
      <c r="I267" s="486"/>
      <c r="J267" s="486"/>
      <c r="K267" s="486"/>
      <c r="L267" s="486"/>
      <c r="M267" s="486"/>
      <c r="N267" s="486"/>
      <c r="O267" s="486"/>
      <c r="P267" s="486"/>
      <c r="Q267" s="486"/>
      <c r="R267" s="486"/>
      <c r="S267" s="486"/>
      <c r="T267" s="486"/>
      <c r="U267" s="486"/>
      <c r="V267" s="486"/>
      <c r="W267" s="486"/>
      <c r="X267" s="486"/>
      <c r="Y267" s="486"/>
      <c r="Z267" s="486"/>
      <c r="AA267" s="486"/>
      <c r="AB267" s="486"/>
      <c r="AC267" s="486"/>
      <c r="AD267" s="486"/>
      <c r="AE267" s="486"/>
      <c r="AF267" s="486"/>
      <c r="AG267" s="486"/>
      <c r="AH267" s="486"/>
      <c r="AI267" s="486"/>
      <c r="AJ267" s="486"/>
    </row>
    <row r="268" spans="1:36">
      <c r="A268" s="486"/>
      <c r="B268" s="486"/>
      <c r="C268" s="486"/>
      <c r="D268" s="486"/>
      <c r="E268" s="486"/>
      <c r="F268" s="486"/>
      <c r="G268" s="486"/>
      <c r="H268" s="486"/>
      <c r="I268" s="486"/>
      <c r="J268" s="486"/>
      <c r="K268" s="486"/>
      <c r="L268" s="486"/>
      <c r="M268" s="486"/>
      <c r="N268" s="486"/>
      <c r="O268" s="486"/>
      <c r="P268" s="486"/>
      <c r="Q268" s="486"/>
      <c r="R268" s="486"/>
      <c r="S268" s="486"/>
      <c r="T268" s="486"/>
      <c r="U268" s="486"/>
      <c r="V268" s="486"/>
      <c r="W268" s="486"/>
      <c r="X268" s="486"/>
      <c r="Y268" s="486"/>
      <c r="Z268" s="486"/>
      <c r="AA268" s="486"/>
      <c r="AB268" s="486"/>
      <c r="AC268" s="486"/>
      <c r="AD268" s="486"/>
      <c r="AE268" s="486"/>
      <c r="AF268" s="486"/>
      <c r="AG268" s="486"/>
      <c r="AH268" s="486"/>
      <c r="AI268" s="486"/>
      <c r="AJ268" s="486"/>
    </row>
    <row r="269" spans="1:36">
      <c r="A269" s="486"/>
      <c r="B269" s="486"/>
      <c r="C269" s="486"/>
      <c r="D269" s="486"/>
      <c r="E269" s="486"/>
      <c r="F269" s="486"/>
      <c r="G269" s="486"/>
      <c r="H269" s="486"/>
      <c r="I269" s="486"/>
      <c r="J269" s="486"/>
      <c r="K269" s="486"/>
      <c r="L269" s="486"/>
      <c r="M269" s="486"/>
      <c r="N269" s="486"/>
      <c r="O269" s="486"/>
      <c r="P269" s="486"/>
      <c r="Q269" s="486"/>
      <c r="R269" s="486"/>
      <c r="S269" s="486"/>
      <c r="T269" s="486"/>
      <c r="U269" s="486"/>
      <c r="V269" s="486"/>
      <c r="W269" s="486"/>
      <c r="X269" s="486"/>
      <c r="Y269" s="486"/>
      <c r="Z269" s="486"/>
      <c r="AA269" s="486"/>
      <c r="AB269" s="486"/>
      <c r="AC269" s="486"/>
      <c r="AD269" s="486"/>
      <c r="AE269" s="486"/>
      <c r="AF269" s="486"/>
      <c r="AG269" s="486"/>
      <c r="AH269" s="486"/>
      <c r="AI269" s="486"/>
      <c r="AJ269" s="486"/>
    </row>
    <row r="270" spans="1:36">
      <c r="A270" s="486"/>
      <c r="B270" s="486"/>
      <c r="C270" s="486"/>
      <c r="D270" s="486"/>
      <c r="E270" s="486"/>
      <c r="F270" s="486"/>
      <c r="G270" s="486"/>
      <c r="H270" s="486"/>
      <c r="I270" s="486"/>
      <c r="J270" s="486"/>
      <c r="K270" s="486"/>
      <c r="L270" s="486"/>
      <c r="M270" s="486"/>
      <c r="N270" s="486"/>
      <c r="O270" s="486"/>
      <c r="P270" s="486"/>
      <c r="Q270" s="486"/>
      <c r="R270" s="486"/>
      <c r="S270" s="486"/>
      <c r="T270" s="486"/>
      <c r="U270" s="486"/>
      <c r="V270" s="486"/>
      <c r="W270" s="486"/>
      <c r="X270" s="486"/>
      <c r="Y270" s="486"/>
      <c r="Z270" s="486"/>
      <c r="AA270" s="486"/>
      <c r="AB270" s="486"/>
      <c r="AC270" s="486"/>
      <c r="AD270" s="486"/>
      <c r="AE270" s="486"/>
      <c r="AF270" s="486"/>
      <c r="AG270" s="486"/>
      <c r="AH270" s="486"/>
      <c r="AI270" s="486"/>
      <c r="AJ270" s="486"/>
    </row>
    <row r="271" spans="1:36">
      <c r="A271" s="486"/>
      <c r="B271" s="486"/>
      <c r="C271" s="486"/>
      <c r="D271" s="486"/>
      <c r="E271" s="486"/>
      <c r="F271" s="486"/>
      <c r="G271" s="486"/>
      <c r="H271" s="486"/>
      <c r="I271" s="486"/>
      <c r="J271" s="486"/>
      <c r="K271" s="486"/>
      <c r="L271" s="486"/>
      <c r="M271" s="486"/>
      <c r="N271" s="486"/>
      <c r="O271" s="486"/>
      <c r="P271" s="486"/>
      <c r="Q271" s="486"/>
      <c r="R271" s="486"/>
      <c r="S271" s="486"/>
      <c r="T271" s="486"/>
      <c r="U271" s="486"/>
      <c r="V271" s="486"/>
      <c r="W271" s="486"/>
      <c r="X271" s="486"/>
      <c r="Y271" s="486"/>
      <c r="Z271" s="486"/>
      <c r="AA271" s="486"/>
      <c r="AB271" s="486"/>
      <c r="AC271" s="486"/>
      <c r="AD271" s="486"/>
      <c r="AE271" s="486"/>
      <c r="AF271" s="486"/>
      <c r="AG271" s="486"/>
      <c r="AH271" s="486"/>
      <c r="AI271" s="486"/>
      <c r="AJ271" s="486"/>
    </row>
    <row r="272" spans="1:36">
      <c r="A272" s="486"/>
      <c r="B272" s="486"/>
      <c r="C272" s="486"/>
      <c r="D272" s="486"/>
      <c r="E272" s="486"/>
      <c r="F272" s="486"/>
      <c r="G272" s="486"/>
      <c r="H272" s="486"/>
      <c r="I272" s="486"/>
      <c r="J272" s="486"/>
      <c r="K272" s="486"/>
      <c r="L272" s="486"/>
      <c r="M272" s="486"/>
      <c r="N272" s="486"/>
      <c r="O272" s="486"/>
      <c r="P272" s="486"/>
      <c r="Q272" s="486"/>
      <c r="R272" s="486"/>
      <c r="S272" s="486"/>
      <c r="T272" s="486"/>
      <c r="U272" s="486"/>
      <c r="V272" s="486"/>
      <c r="W272" s="486"/>
      <c r="X272" s="486"/>
      <c r="Y272" s="486"/>
      <c r="Z272" s="486"/>
      <c r="AA272" s="486"/>
      <c r="AB272" s="486"/>
      <c r="AC272" s="486"/>
      <c r="AD272" s="486"/>
      <c r="AE272" s="486"/>
      <c r="AF272" s="486"/>
      <c r="AG272" s="486"/>
      <c r="AH272" s="486"/>
      <c r="AI272" s="486"/>
      <c r="AJ272" s="486"/>
    </row>
    <row r="273" spans="1:36">
      <c r="A273" s="486"/>
      <c r="B273" s="486"/>
      <c r="C273" s="486"/>
      <c r="D273" s="486"/>
      <c r="E273" s="486"/>
      <c r="F273" s="486"/>
      <c r="G273" s="486"/>
      <c r="H273" s="486"/>
      <c r="I273" s="486"/>
      <c r="J273" s="486"/>
      <c r="K273" s="486"/>
      <c r="L273" s="486"/>
      <c r="M273" s="486"/>
      <c r="N273" s="486"/>
      <c r="O273" s="486"/>
      <c r="P273" s="486"/>
      <c r="Q273" s="486"/>
      <c r="R273" s="486"/>
      <c r="S273" s="486"/>
      <c r="T273" s="486"/>
      <c r="U273" s="486"/>
      <c r="V273" s="486"/>
      <c r="W273" s="486"/>
      <c r="X273" s="486"/>
      <c r="Y273" s="486"/>
      <c r="Z273" s="486"/>
      <c r="AA273" s="486"/>
      <c r="AB273" s="486"/>
      <c r="AC273" s="486"/>
      <c r="AD273" s="486"/>
      <c r="AE273" s="486"/>
      <c r="AF273" s="486"/>
      <c r="AG273" s="486"/>
      <c r="AH273" s="486"/>
      <c r="AI273" s="486"/>
      <c r="AJ273" s="486"/>
    </row>
    <row r="274" spans="1:36">
      <c r="A274" s="486"/>
      <c r="B274" s="486"/>
      <c r="C274" s="486"/>
      <c r="D274" s="486"/>
      <c r="E274" s="486"/>
      <c r="F274" s="486"/>
      <c r="G274" s="486"/>
      <c r="H274" s="486"/>
      <c r="I274" s="486"/>
      <c r="J274" s="486"/>
      <c r="K274" s="486"/>
      <c r="L274" s="486"/>
      <c r="M274" s="486"/>
      <c r="N274" s="486"/>
      <c r="O274" s="486"/>
      <c r="P274" s="486"/>
      <c r="Q274" s="486"/>
      <c r="R274" s="486"/>
      <c r="S274" s="486"/>
      <c r="T274" s="486"/>
      <c r="U274" s="486"/>
      <c r="V274" s="486"/>
      <c r="W274" s="486"/>
      <c r="X274" s="486"/>
      <c r="Y274" s="486"/>
      <c r="Z274" s="486"/>
      <c r="AA274" s="486"/>
      <c r="AB274" s="486"/>
      <c r="AC274" s="486"/>
      <c r="AD274" s="486"/>
      <c r="AE274" s="486"/>
      <c r="AF274" s="486"/>
      <c r="AG274" s="486"/>
      <c r="AH274" s="486"/>
      <c r="AI274" s="486"/>
      <c r="AJ274" s="486"/>
    </row>
    <row r="275" spans="1:36">
      <c r="A275" s="486"/>
      <c r="B275" s="486"/>
      <c r="C275" s="486"/>
      <c r="D275" s="486"/>
      <c r="E275" s="486"/>
      <c r="F275" s="486"/>
      <c r="G275" s="486"/>
      <c r="H275" s="486"/>
      <c r="I275" s="486"/>
      <c r="J275" s="486"/>
      <c r="K275" s="486"/>
      <c r="L275" s="486"/>
      <c r="M275" s="486"/>
      <c r="N275" s="486"/>
      <c r="O275" s="486"/>
      <c r="P275" s="486"/>
      <c r="Q275" s="486"/>
      <c r="R275" s="486"/>
      <c r="S275" s="486"/>
      <c r="T275" s="486"/>
      <c r="U275" s="486"/>
      <c r="V275" s="486"/>
      <c r="W275" s="486"/>
      <c r="X275" s="486"/>
      <c r="Y275" s="486"/>
      <c r="Z275" s="486"/>
      <c r="AA275" s="486"/>
      <c r="AB275" s="486"/>
      <c r="AC275" s="486"/>
      <c r="AD275" s="486"/>
      <c r="AE275" s="486"/>
      <c r="AF275" s="486"/>
      <c r="AG275" s="486"/>
      <c r="AH275" s="486"/>
      <c r="AI275" s="486"/>
      <c r="AJ275" s="486"/>
    </row>
    <row r="276" spans="1:36">
      <c r="A276" s="486"/>
      <c r="B276" s="486"/>
      <c r="C276" s="486"/>
      <c r="D276" s="486"/>
      <c r="E276" s="486"/>
      <c r="F276" s="486"/>
      <c r="G276" s="486"/>
      <c r="H276" s="486"/>
      <c r="I276" s="486"/>
      <c r="J276" s="486"/>
      <c r="K276" s="486"/>
      <c r="L276" s="486"/>
      <c r="M276" s="486"/>
      <c r="N276" s="486"/>
      <c r="O276" s="486"/>
      <c r="P276" s="486"/>
      <c r="Q276" s="486"/>
      <c r="R276" s="486"/>
      <c r="S276" s="486"/>
      <c r="T276" s="486"/>
      <c r="U276" s="486"/>
      <c r="V276" s="486"/>
      <c r="W276" s="486"/>
      <c r="X276" s="486"/>
      <c r="Y276" s="486"/>
      <c r="Z276" s="486"/>
      <c r="AA276" s="486"/>
      <c r="AB276" s="486"/>
      <c r="AC276" s="486"/>
      <c r="AD276" s="486"/>
      <c r="AE276" s="486"/>
      <c r="AF276" s="486"/>
      <c r="AG276" s="486"/>
      <c r="AH276" s="486"/>
      <c r="AI276" s="486"/>
      <c r="AJ276" s="486"/>
    </row>
    <row r="277" spans="1:36">
      <c r="A277" s="486"/>
      <c r="B277" s="486"/>
      <c r="C277" s="486"/>
      <c r="D277" s="486"/>
      <c r="E277" s="486"/>
      <c r="F277" s="486"/>
      <c r="G277" s="486"/>
      <c r="H277" s="486"/>
      <c r="I277" s="486"/>
      <c r="J277" s="486"/>
      <c r="K277" s="486"/>
      <c r="L277" s="486"/>
      <c r="M277" s="486"/>
      <c r="N277" s="486"/>
      <c r="O277" s="486"/>
      <c r="P277" s="486"/>
      <c r="Q277" s="486"/>
      <c r="R277" s="486"/>
      <c r="S277" s="486"/>
      <c r="T277" s="486"/>
      <c r="U277" s="486"/>
      <c r="V277" s="486"/>
      <c r="W277" s="486"/>
      <c r="X277" s="486"/>
      <c r="Y277" s="486"/>
      <c r="Z277" s="486"/>
      <c r="AA277" s="486"/>
      <c r="AB277" s="486"/>
      <c r="AC277" s="486"/>
      <c r="AD277" s="486"/>
      <c r="AE277" s="486"/>
      <c r="AF277" s="486"/>
      <c r="AG277" s="486"/>
      <c r="AH277" s="486"/>
      <c r="AI277" s="486"/>
      <c r="AJ277" s="486"/>
    </row>
    <row r="278" spans="1:36">
      <c r="A278" s="486"/>
      <c r="B278" s="486"/>
      <c r="C278" s="486"/>
      <c r="D278" s="486"/>
      <c r="E278" s="486"/>
      <c r="F278" s="486"/>
      <c r="G278" s="486"/>
      <c r="H278" s="486"/>
      <c r="I278" s="486"/>
      <c r="J278" s="486"/>
      <c r="K278" s="486"/>
      <c r="L278" s="486"/>
      <c r="M278" s="486"/>
      <c r="N278" s="486"/>
      <c r="O278" s="486"/>
      <c r="P278" s="486"/>
      <c r="Q278" s="486"/>
      <c r="R278" s="486"/>
      <c r="S278" s="486"/>
      <c r="T278" s="486"/>
      <c r="U278" s="486"/>
      <c r="V278" s="486"/>
      <c r="W278" s="486"/>
      <c r="X278" s="486"/>
      <c r="Y278" s="486"/>
      <c r="Z278" s="486"/>
      <c r="AA278" s="486"/>
      <c r="AB278" s="486"/>
      <c r="AC278" s="486"/>
      <c r="AD278" s="486"/>
      <c r="AE278" s="486"/>
      <c r="AF278" s="486"/>
      <c r="AG278" s="486"/>
      <c r="AH278" s="486"/>
      <c r="AI278" s="486"/>
      <c r="AJ278" s="486"/>
    </row>
    <row r="279" spans="1:36">
      <c r="A279" s="486"/>
      <c r="B279" s="486"/>
      <c r="C279" s="486"/>
      <c r="D279" s="486"/>
      <c r="E279" s="486"/>
      <c r="F279" s="486"/>
      <c r="G279" s="486"/>
      <c r="H279" s="486"/>
      <c r="I279" s="486"/>
      <c r="J279" s="486"/>
      <c r="K279" s="486"/>
      <c r="L279" s="486"/>
      <c r="M279" s="486"/>
      <c r="N279" s="486"/>
      <c r="O279" s="486"/>
      <c r="P279" s="486"/>
      <c r="Q279" s="486"/>
      <c r="R279" s="486"/>
      <c r="S279" s="486"/>
      <c r="T279" s="486"/>
      <c r="U279" s="486"/>
      <c r="V279" s="486"/>
      <c r="W279" s="486"/>
      <c r="X279" s="486"/>
      <c r="Y279" s="486"/>
      <c r="Z279" s="486"/>
      <c r="AA279" s="486"/>
      <c r="AB279" s="486"/>
      <c r="AC279" s="486"/>
      <c r="AD279" s="486"/>
      <c r="AE279" s="486"/>
      <c r="AF279" s="486"/>
      <c r="AG279" s="486"/>
      <c r="AH279" s="486"/>
      <c r="AI279" s="486"/>
      <c r="AJ279" s="486"/>
    </row>
    <row r="280" spans="1:36">
      <c r="A280" s="486"/>
      <c r="B280" s="486"/>
      <c r="C280" s="486"/>
      <c r="D280" s="486"/>
      <c r="E280" s="486"/>
      <c r="F280" s="486"/>
      <c r="G280" s="486"/>
      <c r="H280" s="486"/>
      <c r="I280" s="486"/>
      <c r="J280" s="486"/>
      <c r="K280" s="486"/>
      <c r="L280" s="486"/>
      <c r="M280" s="486"/>
      <c r="N280" s="486"/>
      <c r="O280" s="486"/>
      <c r="P280" s="486"/>
      <c r="Q280" s="486"/>
      <c r="R280" s="486"/>
      <c r="S280" s="486"/>
      <c r="T280" s="486"/>
      <c r="U280" s="486"/>
      <c r="V280" s="486"/>
      <c r="W280" s="486"/>
      <c r="X280" s="486"/>
      <c r="Y280" s="486"/>
      <c r="Z280" s="486"/>
      <c r="AA280" s="486"/>
      <c r="AB280" s="486"/>
      <c r="AC280" s="486"/>
      <c r="AD280" s="486"/>
      <c r="AE280" s="486"/>
      <c r="AF280" s="486"/>
      <c r="AG280" s="486"/>
      <c r="AH280" s="486"/>
      <c r="AI280" s="486"/>
      <c r="AJ280" s="486"/>
    </row>
    <row r="281" spans="1:36">
      <c r="A281" s="486"/>
      <c r="B281" s="486"/>
      <c r="C281" s="486"/>
      <c r="D281" s="486"/>
      <c r="E281" s="486"/>
      <c r="F281" s="486"/>
      <c r="G281" s="486"/>
      <c r="H281" s="486"/>
      <c r="I281" s="486"/>
      <c r="J281" s="486"/>
      <c r="K281" s="486"/>
      <c r="L281" s="486"/>
      <c r="M281" s="486"/>
      <c r="N281" s="486"/>
      <c r="O281" s="486"/>
      <c r="P281" s="486"/>
      <c r="Q281" s="486"/>
      <c r="R281" s="486"/>
      <c r="S281" s="486"/>
      <c r="T281" s="486"/>
      <c r="U281" s="486"/>
      <c r="V281" s="486"/>
      <c r="W281" s="486"/>
      <c r="X281" s="486"/>
      <c r="Y281" s="486"/>
      <c r="Z281" s="486"/>
      <c r="AA281" s="486"/>
      <c r="AB281" s="486"/>
      <c r="AC281" s="486"/>
      <c r="AD281" s="486"/>
      <c r="AE281" s="486"/>
      <c r="AF281" s="486"/>
      <c r="AG281" s="486"/>
      <c r="AH281" s="486"/>
      <c r="AI281" s="486"/>
      <c r="AJ281" s="486"/>
    </row>
    <row r="282" spans="1:36">
      <c r="A282" s="486"/>
      <c r="B282" s="486"/>
      <c r="C282" s="486"/>
      <c r="D282" s="486"/>
      <c r="E282" s="486"/>
      <c r="F282" s="486"/>
      <c r="G282" s="486"/>
      <c r="H282" s="486"/>
      <c r="I282" s="486"/>
      <c r="J282" s="486"/>
      <c r="K282" s="486"/>
      <c r="L282" s="486"/>
      <c r="M282" s="486"/>
      <c r="N282" s="486"/>
      <c r="O282" s="486"/>
      <c r="P282" s="486"/>
      <c r="Q282" s="486"/>
      <c r="R282" s="486"/>
      <c r="S282" s="486"/>
      <c r="T282" s="486"/>
      <c r="U282" s="486"/>
      <c r="V282" s="486"/>
      <c r="W282" s="486"/>
      <c r="X282" s="486"/>
      <c r="Y282" s="486"/>
      <c r="Z282" s="486"/>
      <c r="AA282" s="486"/>
      <c r="AB282" s="486"/>
      <c r="AC282" s="486"/>
      <c r="AD282" s="486"/>
      <c r="AE282" s="486"/>
      <c r="AF282" s="486"/>
      <c r="AG282" s="486"/>
      <c r="AH282" s="486"/>
      <c r="AI282" s="486"/>
      <c r="AJ282" s="486"/>
    </row>
    <row r="283" spans="1:36">
      <c r="A283" s="486"/>
      <c r="B283" s="486"/>
      <c r="C283" s="486"/>
      <c r="D283" s="486"/>
      <c r="E283" s="486"/>
      <c r="F283" s="486"/>
      <c r="G283" s="486"/>
      <c r="H283" s="486"/>
      <c r="I283" s="486"/>
      <c r="J283" s="486"/>
      <c r="K283" s="486"/>
      <c r="L283" s="486"/>
      <c r="M283" s="486"/>
      <c r="N283" s="486"/>
      <c r="O283" s="486"/>
      <c r="P283" s="486"/>
      <c r="Q283" s="486"/>
      <c r="R283" s="486"/>
      <c r="S283" s="486"/>
      <c r="T283" s="486"/>
      <c r="U283" s="486"/>
      <c r="V283" s="486"/>
      <c r="W283" s="486"/>
      <c r="X283" s="486"/>
      <c r="Y283" s="486"/>
      <c r="Z283" s="486"/>
      <c r="AA283" s="486"/>
      <c r="AB283" s="486"/>
      <c r="AC283" s="486"/>
      <c r="AD283" s="486"/>
      <c r="AE283" s="486"/>
      <c r="AF283" s="486"/>
      <c r="AG283" s="486"/>
      <c r="AH283" s="486"/>
      <c r="AI283" s="486"/>
      <c r="AJ283" s="486"/>
    </row>
    <row r="284" spans="1:36">
      <c r="A284" s="486"/>
      <c r="B284" s="486"/>
      <c r="C284" s="486"/>
      <c r="D284" s="486"/>
      <c r="E284" s="486"/>
      <c r="F284" s="486"/>
      <c r="G284" s="486"/>
      <c r="H284" s="486"/>
      <c r="I284" s="486"/>
      <c r="J284" s="486"/>
      <c r="K284" s="486"/>
      <c r="L284" s="486"/>
      <c r="M284" s="486"/>
      <c r="N284" s="486"/>
      <c r="O284" s="486"/>
      <c r="P284" s="486"/>
      <c r="Q284" s="486"/>
      <c r="R284" s="486"/>
      <c r="S284" s="486"/>
      <c r="T284" s="486"/>
      <c r="U284" s="486"/>
      <c r="V284" s="486"/>
      <c r="W284" s="486"/>
      <c r="X284" s="486"/>
      <c r="Y284" s="486"/>
      <c r="Z284" s="486"/>
      <c r="AA284" s="486"/>
      <c r="AB284" s="486"/>
      <c r="AC284" s="486"/>
      <c r="AD284" s="486"/>
      <c r="AE284" s="486"/>
      <c r="AF284" s="486"/>
      <c r="AG284" s="486"/>
      <c r="AH284" s="486"/>
      <c r="AI284" s="486"/>
      <c r="AJ284" s="486"/>
    </row>
    <row r="285" spans="1:36">
      <c r="A285" s="486"/>
      <c r="B285" s="486"/>
      <c r="C285" s="486"/>
      <c r="D285" s="486"/>
      <c r="E285" s="486"/>
      <c r="F285" s="486"/>
      <c r="G285" s="486"/>
      <c r="H285" s="486"/>
      <c r="I285" s="486"/>
      <c r="J285" s="486"/>
      <c r="K285" s="486"/>
      <c r="L285" s="486"/>
      <c r="M285" s="486"/>
      <c r="N285" s="486"/>
      <c r="O285" s="486"/>
      <c r="P285" s="486"/>
      <c r="Q285" s="486"/>
      <c r="R285" s="486"/>
      <c r="S285" s="486"/>
      <c r="T285" s="486"/>
      <c r="U285" s="486"/>
      <c r="V285" s="486"/>
      <c r="W285" s="486"/>
      <c r="X285" s="486"/>
      <c r="Y285" s="486"/>
      <c r="Z285" s="486"/>
      <c r="AA285" s="486"/>
      <c r="AB285" s="486"/>
      <c r="AC285" s="486"/>
      <c r="AD285" s="486"/>
      <c r="AE285" s="486"/>
      <c r="AF285" s="486"/>
      <c r="AG285" s="486"/>
      <c r="AH285" s="486"/>
      <c r="AI285" s="486"/>
      <c r="AJ285" s="486"/>
    </row>
    <row r="286" spans="1:36">
      <c r="A286" s="486"/>
      <c r="B286" s="486"/>
      <c r="C286" s="486"/>
      <c r="D286" s="486"/>
      <c r="E286" s="486"/>
      <c r="F286" s="486"/>
      <c r="G286" s="486"/>
      <c r="H286" s="486"/>
      <c r="I286" s="486"/>
      <c r="J286" s="486"/>
      <c r="K286" s="486"/>
      <c r="L286" s="486"/>
      <c r="M286" s="486"/>
      <c r="N286" s="486"/>
      <c r="O286" s="486"/>
      <c r="P286" s="486"/>
      <c r="Q286" s="486"/>
      <c r="R286" s="486"/>
      <c r="S286" s="486"/>
      <c r="T286" s="486"/>
      <c r="U286" s="486"/>
      <c r="V286" s="486"/>
      <c r="W286" s="486"/>
      <c r="X286" s="486"/>
      <c r="Y286" s="486"/>
      <c r="Z286" s="486"/>
      <c r="AA286" s="486"/>
      <c r="AB286" s="486"/>
      <c r="AC286" s="486"/>
      <c r="AD286" s="486"/>
      <c r="AE286" s="486"/>
      <c r="AF286" s="486"/>
      <c r="AG286" s="486"/>
      <c r="AH286" s="486"/>
      <c r="AI286" s="486"/>
      <c r="AJ286" s="486"/>
    </row>
    <row r="287" spans="1:36">
      <c r="A287" s="486"/>
      <c r="B287" s="486"/>
      <c r="C287" s="486"/>
      <c r="D287" s="486"/>
      <c r="E287" s="486"/>
      <c r="F287" s="486"/>
      <c r="G287" s="486"/>
      <c r="H287" s="486"/>
      <c r="I287" s="486"/>
      <c r="J287" s="486"/>
      <c r="K287" s="486"/>
      <c r="L287" s="486"/>
      <c r="M287" s="486"/>
      <c r="N287" s="486"/>
      <c r="O287" s="486"/>
      <c r="P287" s="486"/>
      <c r="Q287" s="486"/>
      <c r="R287" s="486"/>
      <c r="S287" s="486"/>
      <c r="T287" s="486"/>
      <c r="U287" s="486"/>
      <c r="V287" s="486"/>
      <c r="W287" s="486"/>
      <c r="X287" s="486"/>
      <c r="Y287" s="486"/>
      <c r="Z287" s="486"/>
      <c r="AA287" s="486"/>
      <c r="AB287" s="486"/>
      <c r="AC287" s="486"/>
      <c r="AD287" s="486"/>
      <c r="AE287" s="486"/>
      <c r="AF287" s="486"/>
      <c r="AG287" s="486"/>
      <c r="AH287" s="486"/>
      <c r="AI287" s="486"/>
      <c r="AJ287" s="486"/>
    </row>
    <row r="288" spans="1:36">
      <c r="A288" s="486"/>
      <c r="B288" s="486"/>
      <c r="C288" s="486"/>
      <c r="D288" s="486"/>
      <c r="E288" s="486"/>
      <c r="F288" s="486"/>
      <c r="G288" s="486"/>
      <c r="H288" s="486"/>
      <c r="I288" s="486"/>
      <c r="J288" s="486"/>
      <c r="K288" s="486"/>
      <c r="L288" s="486"/>
      <c r="M288" s="486"/>
      <c r="N288" s="486"/>
      <c r="O288" s="486"/>
      <c r="P288" s="486"/>
      <c r="Q288" s="486"/>
      <c r="R288" s="486"/>
      <c r="S288" s="486"/>
      <c r="T288" s="486"/>
      <c r="U288" s="486"/>
      <c r="V288" s="486"/>
      <c r="W288" s="486"/>
      <c r="X288" s="486"/>
      <c r="Y288" s="486"/>
      <c r="Z288" s="486"/>
      <c r="AA288" s="486"/>
      <c r="AB288" s="486"/>
      <c r="AC288" s="486"/>
      <c r="AD288" s="486"/>
      <c r="AE288" s="486"/>
      <c r="AF288" s="486"/>
      <c r="AG288" s="486"/>
      <c r="AH288" s="486"/>
      <c r="AI288" s="486"/>
      <c r="AJ288" s="486"/>
    </row>
    <row r="289" spans="1:36">
      <c r="A289" s="486"/>
      <c r="B289" s="486"/>
      <c r="C289" s="486"/>
      <c r="D289" s="486"/>
      <c r="E289" s="486"/>
      <c r="F289" s="486"/>
      <c r="G289" s="486"/>
      <c r="H289" s="486"/>
      <c r="I289" s="486"/>
      <c r="J289" s="486"/>
      <c r="K289" s="486"/>
      <c r="L289" s="486"/>
      <c r="M289" s="486"/>
      <c r="N289" s="486"/>
      <c r="O289" s="486"/>
      <c r="P289" s="486"/>
      <c r="Q289" s="486"/>
      <c r="R289" s="486"/>
      <c r="S289" s="486"/>
      <c r="T289" s="486"/>
      <c r="U289" s="486"/>
      <c r="V289" s="486"/>
      <c r="W289" s="486"/>
      <c r="X289" s="486"/>
      <c r="Y289" s="486"/>
      <c r="Z289" s="486"/>
      <c r="AA289" s="486"/>
      <c r="AB289" s="486"/>
      <c r="AC289" s="486"/>
      <c r="AD289" s="486"/>
      <c r="AE289" s="486"/>
      <c r="AF289" s="486"/>
      <c r="AG289" s="486"/>
      <c r="AH289" s="486"/>
      <c r="AI289" s="486"/>
      <c r="AJ289" s="486"/>
    </row>
    <row r="290" spans="1:36">
      <c r="A290" s="486"/>
      <c r="B290" s="486"/>
      <c r="C290" s="486"/>
      <c r="D290" s="486"/>
      <c r="E290" s="486"/>
      <c r="F290" s="486"/>
      <c r="G290" s="486"/>
      <c r="H290" s="486"/>
      <c r="I290" s="486"/>
      <c r="J290" s="486"/>
      <c r="K290" s="486"/>
      <c r="L290" s="486"/>
      <c r="M290" s="486"/>
      <c r="N290" s="486"/>
      <c r="O290" s="486"/>
      <c r="P290" s="486"/>
      <c r="Q290" s="486"/>
      <c r="R290" s="486"/>
      <c r="S290" s="486"/>
      <c r="T290" s="486"/>
      <c r="U290" s="486"/>
      <c r="V290" s="486"/>
      <c r="W290" s="486"/>
      <c r="X290" s="486"/>
      <c r="Y290" s="486"/>
      <c r="Z290" s="486"/>
      <c r="AA290" s="486"/>
      <c r="AB290" s="486"/>
      <c r="AC290" s="486"/>
      <c r="AD290" s="486"/>
      <c r="AE290" s="486"/>
      <c r="AF290" s="486"/>
      <c r="AG290" s="486"/>
      <c r="AH290" s="486"/>
      <c r="AI290" s="486"/>
      <c r="AJ290" s="486"/>
    </row>
    <row r="291" spans="1:36">
      <c r="A291" s="486"/>
      <c r="B291" s="486"/>
      <c r="C291" s="486"/>
      <c r="D291" s="486"/>
      <c r="E291" s="486"/>
      <c r="F291" s="486"/>
      <c r="G291" s="486"/>
      <c r="H291" s="486"/>
      <c r="I291" s="486"/>
      <c r="J291" s="486"/>
      <c r="K291" s="486"/>
      <c r="L291" s="486"/>
      <c r="M291" s="486"/>
      <c r="N291" s="486"/>
      <c r="O291" s="486"/>
      <c r="P291" s="486"/>
      <c r="Q291" s="486"/>
      <c r="R291" s="486"/>
      <c r="S291" s="486"/>
      <c r="T291" s="486"/>
      <c r="U291" s="486"/>
      <c r="V291" s="486"/>
      <c r="W291" s="486"/>
      <c r="X291" s="486"/>
      <c r="Y291" s="486"/>
      <c r="Z291" s="486"/>
      <c r="AA291" s="486"/>
      <c r="AB291" s="486"/>
      <c r="AC291" s="486"/>
      <c r="AD291" s="486"/>
      <c r="AE291" s="486"/>
      <c r="AF291" s="486"/>
      <c r="AG291" s="486"/>
      <c r="AH291" s="486"/>
      <c r="AI291" s="486"/>
      <c r="AJ291" s="486"/>
    </row>
    <row r="292" spans="1:36">
      <c r="A292" s="484"/>
      <c r="B292" s="486"/>
      <c r="C292" s="484"/>
      <c r="D292" s="484"/>
      <c r="E292" s="484"/>
      <c r="F292" s="484"/>
      <c r="G292" s="484"/>
      <c r="H292" s="484"/>
      <c r="I292" s="484"/>
      <c r="J292" s="484"/>
      <c r="K292" s="484"/>
      <c r="L292" s="484"/>
      <c r="M292" s="484"/>
      <c r="N292" s="484"/>
      <c r="O292" s="484"/>
      <c r="P292" s="484"/>
      <c r="Q292" s="484"/>
      <c r="R292" s="484"/>
      <c r="S292" s="484"/>
      <c r="T292" s="484"/>
      <c r="U292" s="484"/>
      <c r="V292" s="484"/>
      <c r="W292" s="484"/>
      <c r="X292" s="484"/>
      <c r="Y292" s="484"/>
      <c r="Z292" s="484"/>
      <c r="AA292" s="484"/>
      <c r="AB292" s="484"/>
      <c r="AC292" s="484"/>
      <c r="AD292" s="484"/>
      <c r="AE292" s="484"/>
      <c r="AF292" s="484"/>
      <c r="AG292" s="484"/>
      <c r="AH292" s="484"/>
      <c r="AI292" s="484"/>
      <c r="AJ292" s="484"/>
    </row>
    <row r="293" spans="1:36">
      <c r="A293" s="484"/>
      <c r="B293" s="484"/>
      <c r="C293" s="484"/>
      <c r="D293" s="484"/>
      <c r="E293" s="484"/>
      <c r="F293" s="484"/>
      <c r="G293" s="484"/>
      <c r="H293" s="484"/>
      <c r="I293" s="484"/>
      <c r="J293" s="484"/>
      <c r="K293" s="484"/>
      <c r="L293" s="484"/>
      <c r="M293" s="484"/>
      <c r="N293" s="484"/>
      <c r="O293" s="484"/>
      <c r="P293" s="484"/>
      <c r="Q293" s="484"/>
      <c r="R293" s="484"/>
      <c r="S293" s="484"/>
      <c r="T293" s="484"/>
      <c r="U293" s="484"/>
      <c r="V293" s="484"/>
      <c r="W293" s="484"/>
      <c r="X293" s="484"/>
      <c r="Y293" s="484"/>
      <c r="Z293" s="484"/>
      <c r="AA293" s="484"/>
      <c r="AB293" s="484"/>
      <c r="AC293" s="484"/>
      <c r="AD293" s="484"/>
      <c r="AE293" s="484"/>
      <c r="AF293" s="484"/>
      <c r="AG293" s="484"/>
      <c r="AH293" s="484"/>
      <c r="AI293" s="484"/>
      <c r="AJ293" s="484"/>
    </row>
    <row r="294" spans="1:36">
      <c r="B294" s="484"/>
    </row>
  </sheetData>
  <sheetProtection formatCells="0" formatColumns="0" formatRows="0" insertColumns="0" insertRows="0" autoFilter="0"/>
  <mergeCells count="281">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Y83:AC83"/>
    <mergeCell ref="Z88:AB88"/>
    <mergeCell ref="N90:P90"/>
    <mergeCell ref="AB78:AH78"/>
    <mergeCell ref="Y91:AC91"/>
    <mergeCell ref="AE91:AI91"/>
    <mergeCell ref="T86:V86"/>
    <mergeCell ref="Y85:AD86"/>
    <mergeCell ref="S85:W85"/>
    <mergeCell ref="Y82:AC82"/>
    <mergeCell ref="AE82:AI82"/>
    <mergeCell ref="S82:W82"/>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AI30:AJ30"/>
    <mergeCell ref="AB31:AH31"/>
    <mergeCell ref="AI31:AJ31"/>
    <mergeCell ref="B32:AA32"/>
    <mergeCell ref="A10:F10"/>
    <mergeCell ref="A15:F15"/>
    <mergeCell ref="AB32:AH32"/>
    <mergeCell ref="AI32:AJ32"/>
    <mergeCell ref="B25:AJ25"/>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s>
  <phoneticPr fontId="7"/>
  <conditionalFormatting sqref="A122:AJ134 A201:AJ208 A48:AJ63 A65:AJ101 A64 A102:A107">
    <cfRule type="expression" dxfId="4" priority="14">
      <formula>AND($AM$20=TRUE,$AN$20=FALSE)</formula>
    </cfRule>
  </conditionalFormatting>
  <conditionalFormatting sqref="A27:AJ42 A44:AJ45 A43">
    <cfRule type="expression" dxfId="3" priority="17">
      <formula>$AN$20=TRUE</formula>
    </cfRule>
  </conditionalFormatting>
  <conditionalFormatting sqref="B64">
    <cfRule type="expression" dxfId="2" priority="2">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count="3">
    <dataValidation imeMode="halfAlpha" allowBlank="1" showInputMessage="1" showErrorMessage="1" sqref="P38:Q38 J227:K227 R72 D227:E227 O72 Z72 P59:Q59 Z59:AA59 Z38:AA38 O108:P108 R108:S108 P80:Q80 Y108:Z108 P99:Q99 AC99:AD99 Z99:AA99 S99:T99 AB108:AC108 G227:H227 A16 K16 T16 W93 AH93"/>
    <dataValidation imeMode="hiragana" allowBlank="1" showInputMessage="1" showErrorMessage="1" sqref="S112:S115 W229 S228 U124 S126:S128"/>
    <dataValidation type="list" allowBlank="1" showInputMessage="1" showErrorMessage="1" sqref="L119:N119">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133350</xdr:rowOff>
                  </from>
                  <to>
                    <xdr:col>5</xdr:col>
                    <xdr:colOff>9525</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173</xdr:row>
                    <xdr:rowOff>142875</xdr:rowOff>
                  </from>
                  <to>
                    <xdr:col>4</xdr:col>
                    <xdr:colOff>209550</xdr:colOff>
                    <xdr:row>175</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175</xdr:row>
                    <xdr:rowOff>123825</xdr:rowOff>
                  </from>
                  <to>
                    <xdr:col>5</xdr:col>
                    <xdr:colOff>9525</xdr:colOff>
                    <xdr:row>177</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174</xdr:row>
                    <xdr:rowOff>114300</xdr:rowOff>
                  </from>
                  <to>
                    <xdr:col>5</xdr:col>
                    <xdr:colOff>9525</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47625</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352425</xdr:rowOff>
                  </from>
                  <to>
                    <xdr:col>4</xdr:col>
                    <xdr:colOff>171450</xdr:colOff>
                    <xdr:row>188</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142875</xdr:rowOff>
                  </from>
                  <to>
                    <xdr:col>4</xdr:col>
                    <xdr:colOff>171450</xdr:colOff>
                    <xdr:row>189</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204</xdr:row>
                    <xdr:rowOff>47625</xdr:rowOff>
                  </from>
                  <to>
                    <xdr:col>5</xdr:col>
                    <xdr:colOff>19050</xdr:colOff>
                    <xdr:row>204</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205</xdr:row>
                    <xdr:rowOff>38100</xdr:rowOff>
                  </from>
                  <to>
                    <xdr:col>5</xdr:col>
                    <xdr:colOff>19050</xdr:colOff>
                    <xdr:row>205</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205</xdr:row>
                    <xdr:rowOff>171450</xdr:rowOff>
                  </from>
                  <to>
                    <xdr:col>5</xdr:col>
                    <xdr:colOff>0</xdr:colOff>
                    <xdr:row>207</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28575</xdr:colOff>
                    <xdr:row>113</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219075</xdr:rowOff>
                  </from>
                  <to>
                    <xdr:col>5</xdr:col>
                    <xdr:colOff>28575</xdr:colOff>
                    <xdr:row>112</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219075</xdr:rowOff>
                  </from>
                  <to>
                    <xdr:col>9</xdr:col>
                    <xdr:colOff>28575</xdr:colOff>
                    <xdr:row>112</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219075</xdr:rowOff>
                  </from>
                  <to>
                    <xdr:col>15</xdr:col>
                    <xdr:colOff>28575</xdr:colOff>
                    <xdr:row>112</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219075</xdr:rowOff>
                  </from>
                  <to>
                    <xdr:col>22</xdr:col>
                    <xdr:colOff>28575</xdr:colOff>
                    <xdr:row>112</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219075</xdr:rowOff>
                  </from>
                  <to>
                    <xdr:col>26</xdr:col>
                    <xdr:colOff>28575</xdr:colOff>
                    <xdr:row>112</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113</xdr:row>
                    <xdr:rowOff>0</xdr:rowOff>
                  </from>
                  <to>
                    <xdr:col>11</xdr:col>
                    <xdr:colOff>38100</xdr:colOff>
                    <xdr:row>113</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113</xdr:row>
                    <xdr:rowOff>0</xdr:rowOff>
                  </from>
                  <to>
                    <xdr:col>18</xdr:col>
                    <xdr:colOff>19050</xdr:colOff>
                    <xdr:row>113</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118</xdr:row>
                    <xdr:rowOff>0</xdr:rowOff>
                  </from>
                  <to>
                    <xdr:col>22</xdr:col>
                    <xdr:colOff>38100</xdr:colOff>
                    <xdr:row>118</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118</xdr:row>
                    <xdr:rowOff>0</xdr:rowOff>
                  </from>
                  <to>
                    <xdr:col>26</xdr:col>
                    <xdr:colOff>38100</xdr:colOff>
                    <xdr:row>118</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28575</xdr:colOff>
                    <xdr:row>124</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122</xdr:row>
                    <xdr:rowOff>838200</xdr:rowOff>
                  </from>
                  <to>
                    <xdr:col>16</xdr:col>
                    <xdr:colOff>38100</xdr:colOff>
                    <xdr:row>124</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122</xdr:row>
                    <xdr:rowOff>838200</xdr:rowOff>
                  </from>
                  <to>
                    <xdr:col>24</xdr:col>
                    <xdr:colOff>38100</xdr:colOff>
                    <xdr:row>124</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28575</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28575</xdr:colOff>
                    <xdr:row>126</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28575</xdr:colOff>
                    <xdr:row>126</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126</xdr:row>
                    <xdr:rowOff>171450</xdr:rowOff>
                  </from>
                  <to>
                    <xdr:col>11</xdr:col>
                    <xdr:colOff>38100</xdr:colOff>
                    <xdr:row>128</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28575</xdr:colOff>
                    <xdr:row>128</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142875</xdr:rowOff>
                  </from>
                  <to>
                    <xdr:col>21</xdr:col>
                    <xdr:colOff>28575</xdr:colOff>
                    <xdr:row>134</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142875</xdr:rowOff>
                  </from>
                  <to>
                    <xdr:col>25</xdr:col>
                    <xdr:colOff>28575</xdr:colOff>
                    <xdr:row>134</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124</xdr:row>
                    <xdr:rowOff>323850</xdr:rowOff>
                  </from>
                  <to>
                    <xdr:col>5</xdr:col>
                    <xdr:colOff>19050</xdr:colOff>
                    <xdr:row>126</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162</xdr:row>
                    <xdr:rowOff>323850</xdr:rowOff>
                  </from>
                  <to>
                    <xdr:col>11</xdr:col>
                    <xdr:colOff>0</xdr:colOff>
                    <xdr:row>164</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164</xdr:row>
                    <xdr:rowOff>85725</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165</xdr:row>
                    <xdr:rowOff>28575</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85725</xdr:rowOff>
                  </from>
                  <to>
                    <xdr:col>29</xdr:col>
                    <xdr:colOff>0</xdr:colOff>
                    <xdr:row>153</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151</xdr:row>
                    <xdr:rowOff>85725</xdr:rowOff>
                  </from>
                  <to>
                    <xdr:col>32</xdr:col>
                    <xdr:colOff>180975</xdr:colOff>
                    <xdr:row>153</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156</xdr:row>
                    <xdr:rowOff>161925</xdr:rowOff>
                  </from>
                  <to>
                    <xdr:col>11</xdr:col>
                    <xdr:colOff>9525</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28575</xdr:rowOff>
                  </from>
                  <to>
                    <xdr:col>22</xdr:col>
                    <xdr:colOff>28575</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28575</xdr:colOff>
                    <xdr:row>206</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47625</xdr:colOff>
                    <xdr:row>207</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47625</xdr:colOff>
                    <xdr:row>111</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123825</xdr:rowOff>
                  </from>
                  <to>
                    <xdr:col>33</xdr:col>
                    <xdr:colOff>47625</xdr:colOff>
                    <xdr:row>122</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47625</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142875</xdr:rowOff>
                  </from>
                  <to>
                    <xdr:col>33</xdr:col>
                    <xdr:colOff>47625</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28575</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9525</xdr:rowOff>
                  </from>
                  <to>
                    <xdr:col>11</xdr:col>
                    <xdr:colOff>28575</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86</xdr:row>
                    <xdr:rowOff>9525</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88</xdr:row>
                    <xdr:rowOff>9525</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90</xdr:row>
                    <xdr:rowOff>9525</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28575</xdr:colOff>
                    <xdr:row>95</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219075</xdr:rowOff>
                  </from>
                  <to>
                    <xdr:col>3</xdr:col>
                    <xdr:colOff>28575</xdr:colOff>
                    <xdr:row>96</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28575</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28575</xdr:colOff>
                    <xdr:row>97</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47625</xdr:rowOff>
                  </from>
                  <to>
                    <xdr:col>2</xdr:col>
                    <xdr:colOff>19050</xdr:colOff>
                    <xdr:row>216</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198</xdr:row>
                    <xdr:rowOff>19050</xdr:rowOff>
                  </from>
                  <to>
                    <xdr:col>15</xdr:col>
                    <xdr:colOff>114300</xdr:colOff>
                    <xdr:row>198</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333375</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352425</xdr:rowOff>
                  </from>
                  <to>
                    <xdr:col>4</xdr:col>
                    <xdr:colOff>171450</xdr:colOff>
                    <xdr:row>184</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142875</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66675</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161925</xdr:rowOff>
                  </from>
                  <to>
                    <xdr:col>4</xdr:col>
                    <xdr:colOff>171450</xdr:colOff>
                    <xdr:row>194</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333375</xdr:rowOff>
                  </from>
                  <to>
                    <xdr:col>4</xdr:col>
                    <xdr:colOff>171450</xdr:colOff>
                    <xdr:row>196</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195</xdr:row>
                    <xdr:rowOff>142875</xdr:rowOff>
                  </from>
                  <to>
                    <xdr:col>4</xdr:col>
                    <xdr:colOff>180975</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196</xdr:row>
                    <xdr:rowOff>133350</xdr:rowOff>
                  </from>
                  <to>
                    <xdr:col>4</xdr:col>
                    <xdr:colOff>180975</xdr:colOff>
                    <xdr:row>198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A13" zoomScale="80" zoomScaleNormal="85" zoomScaleSheetLayoutView="80" zoomScalePageLayoutView="70" workbookViewId="0">
      <selection activeCell="O12" sqref="O12"/>
    </sheetView>
  </sheetViews>
  <sheetFormatPr defaultColWidth="2.5" defaultRowHeight="13.5"/>
  <cols>
    <col min="1" max="1" width="5.625" style="54" customWidth="1"/>
    <col min="2" max="11" width="2.625" style="54" customWidth="1"/>
    <col min="12" max="13" width="11.75" style="54" customWidth="1"/>
    <col min="14" max="14" width="16.875" style="54" customWidth="1"/>
    <col min="15" max="15" width="37.5" style="54" customWidth="1"/>
    <col min="16" max="16" width="22.625" style="54" customWidth="1"/>
    <col min="17" max="17" width="15.625" style="54" customWidth="1"/>
    <col min="18" max="18" width="13.625" style="54" customWidth="1"/>
    <col min="19" max="19" width="10" style="54" customWidth="1"/>
    <col min="20" max="20" width="6.75" style="54" customWidth="1"/>
    <col min="21" max="21" width="4.75" style="54" customWidth="1"/>
    <col min="22" max="22" width="3.625" style="54" customWidth="1"/>
    <col min="23" max="23" width="3.125" style="54" customWidth="1"/>
    <col min="24" max="24" width="3.625" style="54" customWidth="1"/>
    <col min="25" max="25" width="8" style="54" customWidth="1"/>
    <col min="26" max="26" width="3.625" style="54" customWidth="1"/>
    <col min="27" max="27" width="3.125" style="54" customWidth="1"/>
    <col min="28" max="28" width="3.625" style="54" customWidth="1"/>
    <col min="29" max="29" width="3.125" style="54" customWidth="1"/>
    <col min="30" max="30" width="2.5" style="54" customWidth="1"/>
    <col min="31" max="31" width="3.5" style="54" customWidth="1"/>
    <col min="32" max="32" width="5.875" style="54" customWidth="1"/>
    <col min="33" max="33" width="14.625" style="54" customWidth="1"/>
    <col min="34" max="16384" width="2.5" style="54"/>
  </cols>
  <sheetData>
    <row r="1" spans="1:33" ht="21" customHeight="1">
      <c r="A1" s="491" t="s">
        <v>433</v>
      </c>
      <c r="G1" s="57" t="s">
        <v>319</v>
      </c>
      <c r="V1" s="55"/>
      <c r="W1" s="55"/>
      <c r="X1" s="55"/>
      <c r="Y1" s="55"/>
      <c r="Z1" s="55"/>
      <c r="AA1" s="55"/>
      <c r="AB1" s="55"/>
      <c r="AC1" s="55"/>
      <c r="AD1" s="55"/>
      <c r="AE1" s="55"/>
      <c r="AF1" s="55"/>
      <c r="AG1" s="55"/>
    </row>
    <row r="2" spans="1:33" ht="21" customHeight="1" thickBot="1">
      <c r="B2" s="57"/>
      <c r="C2" s="57"/>
      <c r="D2" s="57"/>
      <c r="E2" s="57"/>
      <c r="F2" s="57"/>
      <c r="G2" s="57"/>
      <c r="H2" s="57"/>
      <c r="I2" s="57"/>
      <c r="J2" s="57"/>
      <c r="K2" s="57"/>
      <c r="L2" s="57"/>
      <c r="M2" s="57"/>
      <c r="N2" s="57"/>
      <c r="O2" s="57"/>
      <c r="P2" s="57"/>
      <c r="Q2" s="57"/>
      <c r="R2" s="57"/>
      <c r="S2" s="57"/>
      <c r="T2" s="57"/>
      <c r="U2" s="57"/>
      <c r="V2" s="55"/>
      <c r="W2" s="55"/>
      <c r="X2" s="55"/>
      <c r="Y2" s="55"/>
      <c r="Z2" s="60"/>
      <c r="AA2" s="492"/>
      <c r="AB2" s="492"/>
      <c r="AC2" s="492"/>
      <c r="AD2" s="492"/>
      <c r="AE2" s="492"/>
      <c r="AF2" s="492"/>
      <c r="AG2" s="492"/>
    </row>
    <row r="3" spans="1:33" ht="27" customHeight="1" thickBot="1">
      <c r="A3" s="1067" t="s">
        <v>6</v>
      </c>
      <c r="B3" s="1067"/>
      <c r="C3" s="1068"/>
      <c r="D3" s="1064" t="str">
        <f>IF(基本情報入力シート!M16="","",基本情報入力シート!M16)</f>
        <v/>
      </c>
      <c r="E3" s="1065"/>
      <c r="F3" s="1065"/>
      <c r="G3" s="1065"/>
      <c r="H3" s="1065"/>
      <c r="I3" s="1065"/>
      <c r="J3" s="1065"/>
      <c r="K3" s="1065"/>
      <c r="L3" s="1065"/>
      <c r="M3" s="1065"/>
      <c r="N3" s="1065"/>
      <c r="O3" s="1066"/>
      <c r="P3" s="493"/>
      <c r="Q3" s="494"/>
      <c r="U3" s="494"/>
    </row>
    <row r="4" spans="1:33" ht="21" customHeight="1" thickBot="1">
      <c r="A4" s="495"/>
      <c r="B4" s="495"/>
      <c r="C4" s="495"/>
      <c r="D4" s="496"/>
      <c r="E4" s="496"/>
      <c r="F4" s="496"/>
      <c r="G4" s="496"/>
      <c r="H4" s="496"/>
      <c r="I4" s="496"/>
      <c r="J4" s="496"/>
      <c r="K4" s="496"/>
      <c r="L4" s="496"/>
      <c r="M4" s="496"/>
      <c r="N4" s="496"/>
      <c r="O4" s="496"/>
      <c r="P4" s="496"/>
      <c r="Q4" s="494"/>
      <c r="U4" s="494"/>
    </row>
    <row r="5" spans="1:33" ht="27.75" customHeight="1" thickBot="1">
      <c r="A5" s="1087" t="s">
        <v>320</v>
      </c>
      <c r="B5" s="1088"/>
      <c r="C5" s="1088"/>
      <c r="D5" s="1088"/>
      <c r="E5" s="1088"/>
      <c r="F5" s="1088"/>
      <c r="G5" s="1088"/>
      <c r="H5" s="1088"/>
      <c r="I5" s="1088"/>
      <c r="J5" s="1088"/>
      <c r="K5" s="1088"/>
      <c r="L5" s="1088"/>
      <c r="M5" s="1088"/>
      <c r="N5" s="1088"/>
      <c r="O5" s="497" t="str">
        <f>IF(SUM(AG12:AG111)=0,"",SUM(AG12:AG111))</f>
        <v/>
      </c>
      <c r="P5" s="496"/>
      <c r="Q5" s="494"/>
      <c r="U5" s="494"/>
    </row>
    <row r="6" spans="1:33" ht="21" customHeight="1" thickBot="1">
      <c r="Q6" s="108"/>
      <c r="AG6" s="498"/>
    </row>
    <row r="7" spans="1:33" ht="18" customHeight="1">
      <c r="A7" s="1071"/>
      <c r="B7" s="1073" t="s">
        <v>322</v>
      </c>
      <c r="C7" s="1074"/>
      <c r="D7" s="1074"/>
      <c r="E7" s="1074"/>
      <c r="F7" s="1074"/>
      <c r="G7" s="1074"/>
      <c r="H7" s="1074"/>
      <c r="I7" s="1074"/>
      <c r="J7" s="1074"/>
      <c r="K7" s="1075"/>
      <c r="L7" s="1079" t="s">
        <v>96</v>
      </c>
      <c r="M7" s="1089" t="s">
        <v>169</v>
      </c>
      <c r="N7" s="1090"/>
      <c r="O7" s="1081" t="s">
        <v>109</v>
      </c>
      <c r="P7" s="1083" t="s">
        <v>56</v>
      </c>
      <c r="Q7" s="1085" t="s">
        <v>368</v>
      </c>
      <c r="R7" s="499" t="s">
        <v>295</v>
      </c>
      <c r="S7" s="500"/>
      <c r="T7" s="500"/>
      <c r="U7" s="500"/>
      <c r="V7" s="500"/>
      <c r="W7" s="500"/>
      <c r="X7" s="500"/>
      <c r="Y7" s="500"/>
      <c r="Z7" s="500"/>
      <c r="AA7" s="500"/>
      <c r="AB7" s="500"/>
      <c r="AC7" s="500"/>
      <c r="AD7" s="500"/>
      <c r="AE7" s="500"/>
      <c r="AF7" s="500"/>
      <c r="AG7" s="501"/>
    </row>
    <row r="8" spans="1:33" ht="14.25">
      <c r="A8" s="1072"/>
      <c r="B8" s="1076"/>
      <c r="C8" s="1077"/>
      <c r="D8" s="1077"/>
      <c r="E8" s="1077"/>
      <c r="F8" s="1077"/>
      <c r="G8" s="1077"/>
      <c r="H8" s="1077"/>
      <c r="I8" s="1077"/>
      <c r="J8" s="1077"/>
      <c r="K8" s="1078"/>
      <c r="L8" s="1080"/>
      <c r="M8" s="1091"/>
      <c r="N8" s="1092"/>
      <c r="O8" s="1082"/>
      <c r="P8" s="1084"/>
      <c r="Q8" s="1086"/>
      <c r="R8" s="502"/>
      <c r="S8" s="1069" t="s">
        <v>74</v>
      </c>
      <c r="T8" s="1070"/>
      <c r="U8" s="1095" t="s">
        <v>75</v>
      </c>
      <c r="V8" s="1096"/>
      <c r="W8" s="1096"/>
      <c r="X8" s="1096"/>
      <c r="Y8" s="1096"/>
      <c r="Z8" s="1096"/>
      <c r="AA8" s="1096"/>
      <c r="AB8" s="1096"/>
      <c r="AC8" s="1096"/>
      <c r="AD8" s="1096"/>
      <c r="AE8" s="1096"/>
      <c r="AF8" s="1097"/>
      <c r="AG8" s="503" t="s">
        <v>77</v>
      </c>
    </row>
    <row r="9" spans="1:33" ht="13.5" customHeight="1">
      <c r="A9" s="1072"/>
      <c r="B9" s="1076"/>
      <c r="C9" s="1077"/>
      <c r="D9" s="1077"/>
      <c r="E9" s="1077"/>
      <c r="F9" s="1077"/>
      <c r="G9" s="1077"/>
      <c r="H9" s="1077"/>
      <c r="I9" s="1077"/>
      <c r="J9" s="1077"/>
      <c r="K9" s="1078"/>
      <c r="L9" s="1080"/>
      <c r="M9" s="1093"/>
      <c r="N9" s="1094"/>
      <c r="O9" s="1082"/>
      <c r="P9" s="1084"/>
      <c r="Q9" s="1086"/>
      <c r="R9" s="1100" t="s">
        <v>71</v>
      </c>
      <c r="S9" s="1101" t="s">
        <v>321</v>
      </c>
      <c r="T9" s="1104" t="s">
        <v>363</v>
      </c>
      <c r="U9" s="1089" t="s">
        <v>364</v>
      </c>
      <c r="V9" s="1098"/>
      <c r="W9" s="1098"/>
      <c r="X9" s="1098"/>
      <c r="Y9" s="1098"/>
      <c r="Z9" s="1098"/>
      <c r="AA9" s="1098"/>
      <c r="AB9" s="1098"/>
      <c r="AC9" s="1098"/>
      <c r="AD9" s="1098"/>
      <c r="AE9" s="1098"/>
      <c r="AF9" s="1090"/>
      <c r="AG9" s="1103" t="s">
        <v>362</v>
      </c>
    </row>
    <row r="10" spans="1:33" ht="120" customHeight="1">
      <c r="A10" s="1072"/>
      <c r="B10" s="1076"/>
      <c r="C10" s="1077"/>
      <c r="D10" s="1077"/>
      <c r="E10" s="1077"/>
      <c r="F10" s="1077"/>
      <c r="G10" s="1077"/>
      <c r="H10" s="1077"/>
      <c r="I10" s="1077"/>
      <c r="J10" s="1077"/>
      <c r="K10" s="1078"/>
      <c r="L10" s="1080"/>
      <c r="M10" s="505" t="s">
        <v>170</v>
      </c>
      <c r="N10" s="505" t="s">
        <v>171</v>
      </c>
      <c r="O10" s="1082"/>
      <c r="P10" s="1084"/>
      <c r="Q10" s="1086"/>
      <c r="R10" s="1100"/>
      <c r="S10" s="1102"/>
      <c r="T10" s="1105"/>
      <c r="U10" s="1091"/>
      <c r="V10" s="1099"/>
      <c r="W10" s="1099"/>
      <c r="X10" s="1099"/>
      <c r="Y10" s="1099"/>
      <c r="Z10" s="1099"/>
      <c r="AA10" s="1099"/>
      <c r="AB10" s="1099"/>
      <c r="AC10" s="1099"/>
      <c r="AD10" s="1099"/>
      <c r="AE10" s="1099"/>
      <c r="AF10" s="1092"/>
      <c r="AG10" s="1103"/>
    </row>
    <row r="11" spans="1:33" ht="14.25">
      <c r="A11" s="506"/>
      <c r="B11" s="507"/>
      <c r="C11" s="508"/>
      <c r="D11" s="508"/>
      <c r="E11" s="508"/>
      <c r="F11" s="508"/>
      <c r="G11" s="508"/>
      <c r="H11" s="508"/>
      <c r="I11" s="508"/>
      <c r="J11" s="508"/>
      <c r="K11" s="509"/>
      <c r="L11" s="510"/>
      <c r="M11" s="510"/>
      <c r="N11" s="510"/>
      <c r="O11" s="511"/>
      <c r="P11" s="512"/>
      <c r="Q11" s="513"/>
      <c r="R11" s="515"/>
      <c r="S11" s="516"/>
      <c r="T11" s="517"/>
      <c r="U11" s="518"/>
      <c r="V11" s="519"/>
      <c r="W11" s="519"/>
      <c r="X11" s="519"/>
      <c r="Y11" s="519"/>
      <c r="Z11" s="519"/>
      <c r="AA11" s="519"/>
      <c r="AB11" s="519"/>
      <c r="AC11" s="519"/>
      <c r="AD11" s="519"/>
      <c r="AE11" s="519"/>
      <c r="AF11" s="519"/>
      <c r="AG11" s="514"/>
    </row>
    <row r="12" spans="1:33" ht="36.75" customHeigh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28"/>
      <c r="S12" s="529"/>
      <c r="T12" s="552" t="str">
        <f>IF(P12="","",VLOOKUP(P12,【参考】数式用!$A$5:$H$34,MATCH(S12,【参考】数式用!$C$4:$E$4,0)+2,0))</f>
        <v/>
      </c>
      <c r="U12" s="102" t="s">
        <v>19</v>
      </c>
      <c r="V12" s="530"/>
      <c r="W12" s="99" t="s">
        <v>11</v>
      </c>
      <c r="X12" s="530"/>
      <c r="Y12" s="305" t="s">
        <v>73</v>
      </c>
      <c r="Z12" s="531"/>
      <c r="AA12" s="99" t="s">
        <v>11</v>
      </c>
      <c r="AB12" s="531"/>
      <c r="AC12" s="99" t="s">
        <v>15</v>
      </c>
      <c r="AD12" s="532" t="s">
        <v>30</v>
      </c>
      <c r="AE12" s="533" t="str">
        <f>IF(AND(V12&gt;=1,X12&gt;=1,Z12&gt;=1,AB12&gt;=1),(Z12*12+AB12)-(V12*12+X12)+1,"")</f>
        <v/>
      </c>
      <c r="AF12" s="534" t="s">
        <v>50</v>
      </c>
      <c r="AG12" s="535" t="str">
        <f>IFERROR(ROUNDDOWN(Q12*T12,0)*AE12,"")</f>
        <v/>
      </c>
    </row>
    <row r="13" spans="1:33" ht="36.75" customHeigh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28"/>
      <c r="S13" s="529"/>
      <c r="T13" s="552" t="str">
        <f>IF(P13="","",VLOOKUP(P13,【参考】数式用!$A$5:$H$34,MATCH(S13,【参考】数式用!$C$4:$E$4,0)+2,0))</f>
        <v/>
      </c>
      <c r="U13" s="102" t="s">
        <v>19</v>
      </c>
      <c r="V13" s="530"/>
      <c r="W13" s="99" t="s">
        <v>11</v>
      </c>
      <c r="X13" s="530"/>
      <c r="Y13" s="305" t="s">
        <v>73</v>
      </c>
      <c r="Z13" s="531"/>
      <c r="AA13" s="99" t="s">
        <v>11</v>
      </c>
      <c r="AB13" s="531"/>
      <c r="AC13" s="99" t="s">
        <v>15</v>
      </c>
      <c r="AD13" s="532" t="s">
        <v>30</v>
      </c>
      <c r="AE13" s="533" t="str">
        <f t="shared" ref="AE13:AE76" si="0">IF(AND(V13&gt;=1,X13&gt;=1,Z13&gt;=1,AB13&gt;=1),(Z13*12+AB13)-(V13*12+X13)+1,"")</f>
        <v/>
      </c>
      <c r="AF13" s="534" t="s">
        <v>50</v>
      </c>
      <c r="AG13" s="535" t="str">
        <f t="shared" ref="AG13:AG76" si="1">IFERROR(ROUNDDOWN(Q13*T13,0)*AE13,"")</f>
        <v/>
      </c>
    </row>
    <row r="14" spans="1:33" ht="36.75" customHeight="1">
      <c r="A14" s="520">
        <f t="shared" ref="A14:A26" si="2">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28"/>
      <c r="S14" s="529"/>
      <c r="T14" s="552" t="str">
        <f>IF(P14="","",VLOOKUP(P14,【参考】数式用!$A$5:$H$34,MATCH(S14,【参考】数式用!$C$4:$E$4,0)+2,0))</f>
        <v/>
      </c>
      <c r="U14" s="102" t="s">
        <v>19</v>
      </c>
      <c r="V14" s="530"/>
      <c r="W14" s="99" t="s">
        <v>11</v>
      </c>
      <c r="X14" s="530"/>
      <c r="Y14" s="305" t="s">
        <v>73</v>
      </c>
      <c r="Z14" s="531"/>
      <c r="AA14" s="99" t="s">
        <v>11</v>
      </c>
      <c r="AB14" s="531"/>
      <c r="AC14" s="99" t="s">
        <v>15</v>
      </c>
      <c r="AD14" s="532" t="s">
        <v>30</v>
      </c>
      <c r="AE14" s="533" t="str">
        <f t="shared" si="0"/>
        <v/>
      </c>
      <c r="AF14" s="534" t="s">
        <v>50</v>
      </c>
      <c r="AG14" s="535" t="str">
        <f t="shared" si="1"/>
        <v/>
      </c>
    </row>
    <row r="15" spans="1:33" ht="36.75" customHeight="1">
      <c r="A15" s="520">
        <f t="shared" si="2"/>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28"/>
      <c r="S15" s="529"/>
      <c r="T15" s="552" t="str">
        <f>IF(P15="","",VLOOKUP(P15,【参考】数式用!$A$5:$H$34,MATCH(S15,【参考】数式用!$C$4:$E$4,0)+2,0))</f>
        <v/>
      </c>
      <c r="U15" s="102" t="s">
        <v>19</v>
      </c>
      <c r="V15" s="530"/>
      <c r="W15" s="99" t="s">
        <v>11</v>
      </c>
      <c r="X15" s="530"/>
      <c r="Y15" s="305" t="s">
        <v>73</v>
      </c>
      <c r="Z15" s="531"/>
      <c r="AA15" s="99" t="s">
        <v>11</v>
      </c>
      <c r="AB15" s="531"/>
      <c r="AC15" s="99" t="s">
        <v>15</v>
      </c>
      <c r="AD15" s="532" t="s">
        <v>30</v>
      </c>
      <c r="AE15" s="533" t="str">
        <f t="shared" si="0"/>
        <v/>
      </c>
      <c r="AF15" s="534" t="s">
        <v>50</v>
      </c>
      <c r="AG15" s="535" t="str">
        <f t="shared" si="1"/>
        <v/>
      </c>
    </row>
    <row r="16" spans="1:33" ht="36.75" customHeight="1">
      <c r="A16" s="520">
        <f t="shared" si="2"/>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28"/>
      <c r="S16" s="529"/>
      <c r="T16" s="552" t="str">
        <f>IF(P16="","",VLOOKUP(P16,【参考】数式用!$A$5:$H$34,MATCH(S16,【参考】数式用!$C$4:$E$4,0)+2,0))</f>
        <v/>
      </c>
      <c r="U16" s="102" t="s">
        <v>19</v>
      </c>
      <c r="V16" s="530"/>
      <c r="W16" s="99" t="s">
        <v>11</v>
      </c>
      <c r="X16" s="530"/>
      <c r="Y16" s="305" t="s">
        <v>73</v>
      </c>
      <c r="Z16" s="531"/>
      <c r="AA16" s="99" t="s">
        <v>11</v>
      </c>
      <c r="AB16" s="531"/>
      <c r="AC16" s="99" t="s">
        <v>15</v>
      </c>
      <c r="AD16" s="532" t="s">
        <v>30</v>
      </c>
      <c r="AE16" s="533" t="str">
        <f t="shared" si="0"/>
        <v/>
      </c>
      <c r="AF16" s="534" t="s">
        <v>50</v>
      </c>
      <c r="AG16" s="535" t="str">
        <f t="shared" si="1"/>
        <v/>
      </c>
    </row>
    <row r="17" spans="1:33" ht="36.75" customHeight="1">
      <c r="A17" s="520">
        <f t="shared" si="2"/>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28"/>
      <c r="S17" s="529"/>
      <c r="T17" s="552" t="str">
        <f>IF(P17="","",VLOOKUP(P17,【参考】数式用!$A$5:$H$34,MATCH(S17,【参考】数式用!$C$4:$E$4,0)+2,0))</f>
        <v/>
      </c>
      <c r="U17" s="102" t="s">
        <v>155</v>
      </c>
      <c r="V17" s="530"/>
      <c r="W17" s="99" t="s">
        <v>156</v>
      </c>
      <c r="X17" s="530"/>
      <c r="Y17" s="305" t="s">
        <v>157</v>
      </c>
      <c r="Z17" s="531"/>
      <c r="AA17" s="99" t="s">
        <v>156</v>
      </c>
      <c r="AB17" s="531"/>
      <c r="AC17" s="99" t="s">
        <v>158</v>
      </c>
      <c r="AD17" s="532" t="s">
        <v>159</v>
      </c>
      <c r="AE17" s="533" t="str">
        <f t="shared" si="0"/>
        <v/>
      </c>
      <c r="AF17" s="534" t="s">
        <v>160</v>
      </c>
      <c r="AG17" s="535" t="str">
        <f t="shared" si="1"/>
        <v/>
      </c>
    </row>
    <row r="18" spans="1:33" ht="36.75" customHeight="1">
      <c r="A18" s="520">
        <f t="shared" si="2"/>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28"/>
      <c r="S18" s="529"/>
      <c r="T18" s="552" t="str">
        <f>IF(P18="","",VLOOKUP(P18,【参考】数式用!$A$5:$H$34,MATCH(S18,【参考】数式用!$C$4:$E$4,0)+2,0))</f>
        <v/>
      </c>
      <c r="U18" s="102" t="s">
        <v>155</v>
      </c>
      <c r="V18" s="530"/>
      <c r="W18" s="99" t="s">
        <v>156</v>
      </c>
      <c r="X18" s="530"/>
      <c r="Y18" s="305" t="s">
        <v>157</v>
      </c>
      <c r="Z18" s="531"/>
      <c r="AA18" s="99" t="s">
        <v>156</v>
      </c>
      <c r="AB18" s="531"/>
      <c r="AC18" s="99" t="s">
        <v>158</v>
      </c>
      <c r="AD18" s="532" t="s">
        <v>159</v>
      </c>
      <c r="AE18" s="533" t="str">
        <f t="shared" si="0"/>
        <v/>
      </c>
      <c r="AF18" s="534" t="s">
        <v>160</v>
      </c>
      <c r="AG18" s="535" t="str">
        <f t="shared" si="1"/>
        <v/>
      </c>
    </row>
    <row r="19" spans="1:33" ht="36.75" customHeight="1">
      <c r="A19" s="520">
        <f t="shared" si="2"/>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28"/>
      <c r="S19" s="529"/>
      <c r="T19" s="552" t="str">
        <f>IF(P19="","",VLOOKUP(P19,【参考】数式用!$A$5:$H$34,MATCH(S19,【参考】数式用!$C$4:$E$4,0)+2,0))</f>
        <v/>
      </c>
      <c r="U19" s="102" t="s">
        <v>155</v>
      </c>
      <c r="V19" s="530"/>
      <c r="W19" s="99" t="s">
        <v>156</v>
      </c>
      <c r="X19" s="530"/>
      <c r="Y19" s="305" t="s">
        <v>157</v>
      </c>
      <c r="Z19" s="531"/>
      <c r="AA19" s="99" t="s">
        <v>156</v>
      </c>
      <c r="AB19" s="531"/>
      <c r="AC19" s="99" t="s">
        <v>158</v>
      </c>
      <c r="AD19" s="532" t="s">
        <v>159</v>
      </c>
      <c r="AE19" s="533" t="str">
        <f t="shared" si="0"/>
        <v/>
      </c>
      <c r="AF19" s="534" t="s">
        <v>160</v>
      </c>
      <c r="AG19" s="535" t="str">
        <f t="shared" si="1"/>
        <v/>
      </c>
    </row>
    <row r="20" spans="1:33" ht="36.75" customHeight="1">
      <c r="A20" s="520">
        <f t="shared" si="2"/>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28"/>
      <c r="S20" s="529"/>
      <c r="T20" s="552" t="str">
        <f>IF(P20="","",VLOOKUP(P20,【参考】数式用!$A$5:$H$34,MATCH(S20,【参考】数式用!$C$4:$E$4,0)+2,0))</f>
        <v/>
      </c>
      <c r="U20" s="102" t="s">
        <v>155</v>
      </c>
      <c r="V20" s="530"/>
      <c r="W20" s="99" t="s">
        <v>156</v>
      </c>
      <c r="X20" s="530"/>
      <c r="Y20" s="305" t="s">
        <v>157</v>
      </c>
      <c r="Z20" s="531"/>
      <c r="AA20" s="99" t="s">
        <v>156</v>
      </c>
      <c r="AB20" s="531"/>
      <c r="AC20" s="99" t="s">
        <v>158</v>
      </c>
      <c r="AD20" s="532" t="s">
        <v>159</v>
      </c>
      <c r="AE20" s="533" t="str">
        <f t="shared" si="0"/>
        <v/>
      </c>
      <c r="AF20" s="534" t="s">
        <v>160</v>
      </c>
      <c r="AG20" s="535" t="str">
        <f t="shared" si="1"/>
        <v/>
      </c>
    </row>
    <row r="21" spans="1:33" ht="36.75" customHeight="1">
      <c r="A21" s="520">
        <f t="shared" si="2"/>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28"/>
      <c r="S21" s="529"/>
      <c r="T21" s="552" t="str">
        <f>IF(P21="","",VLOOKUP(P21,【参考】数式用!$A$5:$H$34,MATCH(S21,【参考】数式用!$C$4:$E$4,0)+2,0))</f>
        <v/>
      </c>
      <c r="U21" s="102" t="s">
        <v>155</v>
      </c>
      <c r="V21" s="530"/>
      <c r="W21" s="99" t="s">
        <v>156</v>
      </c>
      <c r="X21" s="530"/>
      <c r="Y21" s="305" t="s">
        <v>157</v>
      </c>
      <c r="Z21" s="531"/>
      <c r="AA21" s="99" t="s">
        <v>156</v>
      </c>
      <c r="AB21" s="531"/>
      <c r="AC21" s="99" t="s">
        <v>158</v>
      </c>
      <c r="AD21" s="532" t="s">
        <v>159</v>
      </c>
      <c r="AE21" s="533" t="str">
        <f t="shared" si="0"/>
        <v/>
      </c>
      <c r="AF21" s="534" t="s">
        <v>160</v>
      </c>
      <c r="AG21" s="535" t="str">
        <f t="shared" si="1"/>
        <v/>
      </c>
    </row>
    <row r="22" spans="1:33" ht="36.75" customHeight="1">
      <c r="A22" s="520">
        <f t="shared" si="2"/>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28"/>
      <c r="S22" s="529"/>
      <c r="T22" s="552" t="str">
        <f>IF(P22="","",VLOOKUP(P22,【参考】数式用!$A$5:$H$34,MATCH(S22,【参考】数式用!$C$4:$E$4,0)+2,0))</f>
        <v/>
      </c>
      <c r="U22" s="102" t="s">
        <v>155</v>
      </c>
      <c r="V22" s="530"/>
      <c r="W22" s="99" t="s">
        <v>156</v>
      </c>
      <c r="X22" s="530"/>
      <c r="Y22" s="305" t="s">
        <v>157</v>
      </c>
      <c r="Z22" s="531"/>
      <c r="AA22" s="99" t="s">
        <v>156</v>
      </c>
      <c r="AB22" s="531"/>
      <c r="AC22" s="99" t="s">
        <v>158</v>
      </c>
      <c r="AD22" s="532" t="s">
        <v>159</v>
      </c>
      <c r="AE22" s="533" t="str">
        <f t="shared" si="0"/>
        <v/>
      </c>
      <c r="AF22" s="534" t="s">
        <v>160</v>
      </c>
      <c r="AG22" s="535" t="str">
        <f t="shared" si="1"/>
        <v/>
      </c>
    </row>
    <row r="23" spans="1:33" ht="36.75" customHeight="1">
      <c r="A23" s="520">
        <f t="shared" si="2"/>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28"/>
      <c r="S23" s="529"/>
      <c r="T23" s="552" t="str">
        <f>IF(P23="","",VLOOKUP(P23,【参考】数式用!$A$5:$H$34,MATCH(S23,【参考】数式用!$C$4:$E$4,0)+2,0))</f>
        <v/>
      </c>
      <c r="U23" s="102" t="s">
        <v>155</v>
      </c>
      <c r="V23" s="530"/>
      <c r="W23" s="99" t="s">
        <v>156</v>
      </c>
      <c r="X23" s="530"/>
      <c r="Y23" s="305" t="s">
        <v>157</v>
      </c>
      <c r="Z23" s="531"/>
      <c r="AA23" s="99" t="s">
        <v>156</v>
      </c>
      <c r="AB23" s="531"/>
      <c r="AC23" s="99" t="s">
        <v>158</v>
      </c>
      <c r="AD23" s="532" t="s">
        <v>159</v>
      </c>
      <c r="AE23" s="533" t="str">
        <f t="shared" si="0"/>
        <v/>
      </c>
      <c r="AF23" s="534" t="s">
        <v>160</v>
      </c>
      <c r="AG23" s="535" t="str">
        <f t="shared" si="1"/>
        <v/>
      </c>
    </row>
    <row r="24" spans="1:33" ht="36.75" customHeight="1">
      <c r="A24" s="520">
        <f t="shared" si="2"/>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28"/>
      <c r="S24" s="529"/>
      <c r="T24" s="552" t="str">
        <f>IF(P24="","",VLOOKUP(P24,【参考】数式用!$A$5:$H$34,MATCH(S24,【参考】数式用!$C$4:$E$4,0)+2,0))</f>
        <v/>
      </c>
      <c r="U24" s="102" t="s">
        <v>155</v>
      </c>
      <c r="V24" s="530"/>
      <c r="W24" s="99" t="s">
        <v>156</v>
      </c>
      <c r="X24" s="530"/>
      <c r="Y24" s="305" t="s">
        <v>157</v>
      </c>
      <c r="Z24" s="531"/>
      <c r="AA24" s="99" t="s">
        <v>156</v>
      </c>
      <c r="AB24" s="531"/>
      <c r="AC24" s="99" t="s">
        <v>158</v>
      </c>
      <c r="AD24" s="532" t="s">
        <v>159</v>
      </c>
      <c r="AE24" s="533" t="str">
        <f t="shared" si="0"/>
        <v/>
      </c>
      <c r="AF24" s="534" t="s">
        <v>160</v>
      </c>
      <c r="AG24" s="535" t="str">
        <f t="shared" si="1"/>
        <v/>
      </c>
    </row>
    <row r="25" spans="1:33" ht="36.75" customHeight="1">
      <c r="A25" s="520">
        <f t="shared" si="2"/>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28"/>
      <c r="S25" s="529"/>
      <c r="T25" s="552" t="str">
        <f>IF(P25="","",VLOOKUP(P25,【参考】数式用!$A$5:$H$34,MATCH(S25,【参考】数式用!$C$4:$E$4,0)+2,0))</f>
        <v/>
      </c>
      <c r="U25" s="102" t="s">
        <v>155</v>
      </c>
      <c r="V25" s="530"/>
      <c r="W25" s="99" t="s">
        <v>156</v>
      </c>
      <c r="X25" s="530"/>
      <c r="Y25" s="305" t="s">
        <v>157</v>
      </c>
      <c r="Z25" s="531"/>
      <c r="AA25" s="99" t="s">
        <v>156</v>
      </c>
      <c r="AB25" s="531"/>
      <c r="AC25" s="99" t="s">
        <v>158</v>
      </c>
      <c r="AD25" s="532" t="s">
        <v>159</v>
      </c>
      <c r="AE25" s="533" t="str">
        <f t="shared" si="0"/>
        <v/>
      </c>
      <c r="AF25" s="534" t="s">
        <v>160</v>
      </c>
      <c r="AG25" s="535" t="str">
        <f t="shared" si="1"/>
        <v/>
      </c>
    </row>
    <row r="26" spans="1:33" ht="36.75" customHeight="1">
      <c r="A26" s="520">
        <f t="shared" si="2"/>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28"/>
      <c r="S26" s="529"/>
      <c r="T26" s="552" t="str">
        <f>IF(P26="","",VLOOKUP(P26,【参考】数式用!$A$5:$H$34,MATCH(S26,【参考】数式用!$C$4:$E$4,0)+2,0))</f>
        <v/>
      </c>
      <c r="U26" s="102" t="s">
        <v>155</v>
      </c>
      <c r="V26" s="530"/>
      <c r="W26" s="99" t="s">
        <v>156</v>
      </c>
      <c r="X26" s="530"/>
      <c r="Y26" s="305" t="s">
        <v>157</v>
      </c>
      <c r="Z26" s="531"/>
      <c r="AA26" s="99" t="s">
        <v>156</v>
      </c>
      <c r="AB26" s="531"/>
      <c r="AC26" s="99" t="s">
        <v>158</v>
      </c>
      <c r="AD26" s="532" t="s">
        <v>159</v>
      </c>
      <c r="AE26" s="533" t="str">
        <f t="shared" si="0"/>
        <v/>
      </c>
      <c r="AF26" s="534" t="s">
        <v>160</v>
      </c>
      <c r="AG26" s="535" t="str">
        <f t="shared" si="1"/>
        <v/>
      </c>
    </row>
    <row r="27" spans="1:33" ht="36.75" customHeight="1">
      <c r="A27" s="520">
        <f t="shared" ref="A27:A90" si="3">A26+1</f>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28"/>
      <c r="S27" s="529"/>
      <c r="T27" s="552" t="str">
        <f>IF(P27="","",VLOOKUP(P27,【参考】数式用!$A$5:$H$34,MATCH(S27,【参考】数式用!$C$4:$E$4,0)+2,0))</f>
        <v/>
      </c>
      <c r="U27" s="102" t="s">
        <v>155</v>
      </c>
      <c r="V27" s="530"/>
      <c r="W27" s="99" t="s">
        <v>156</v>
      </c>
      <c r="X27" s="530"/>
      <c r="Y27" s="305" t="s">
        <v>157</v>
      </c>
      <c r="Z27" s="531"/>
      <c r="AA27" s="99" t="s">
        <v>156</v>
      </c>
      <c r="AB27" s="531"/>
      <c r="AC27" s="99" t="s">
        <v>158</v>
      </c>
      <c r="AD27" s="532" t="s">
        <v>159</v>
      </c>
      <c r="AE27" s="533" t="str">
        <f t="shared" si="0"/>
        <v/>
      </c>
      <c r="AF27" s="534" t="s">
        <v>160</v>
      </c>
      <c r="AG27" s="535" t="str">
        <f t="shared" si="1"/>
        <v/>
      </c>
    </row>
    <row r="28" spans="1:33" ht="36.75" customHeight="1">
      <c r="A28" s="520">
        <f t="shared" si="3"/>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28"/>
      <c r="S28" s="529"/>
      <c r="T28" s="552" t="str">
        <f>IF(P28="","",VLOOKUP(P28,【参考】数式用!$A$5:$H$34,MATCH(S28,【参考】数式用!$C$4:$E$4,0)+2,0))</f>
        <v/>
      </c>
      <c r="U28" s="102" t="s">
        <v>155</v>
      </c>
      <c r="V28" s="530"/>
      <c r="W28" s="99" t="s">
        <v>156</v>
      </c>
      <c r="X28" s="530"/>
      <c r="Y28" s="305" t="s">
        <v>157</v>
      </c>
      <c r="Z28" s="531"/>
      <c r="AA28" s="99" t="s">
        <v>156</v>
      </c>
      <c r="AB28" s="531"/>
      <c r="AC28" s="99" t="s">
        <v>158</v>
      </c>
      <c r="AD28" s="532" t="s">
        <v>159</v>
      </c>
      <c r="AE28" s="533" t="str">
        <f t="shared" si="0"/>
        <v/>
      </c>
      <c r="AF28" s="534" t="s">
        <v>160</v>
      </c>
      <c r="AG28" s="535" t="str">
        <f t="shared" si="1"/>
        <v/>
      </c>
    </row>
    <row r="29" spans="1:33" ht="36.75" customHeight="1">
      <c r="A29" s="520">
        <f t="shared" si="3"/>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28"/>
      <c r="S29" s="529"/>
      <c r="T29" s="552" t="str">
        <f>IF(P29="","",VLOOKUP(P29,【参考】数式用!$A$5:$H$34,MATCH(S29,【参考】数式用!$C$4:$E$4,0)+2,0))</f>
        <v/>
      </c>
      <c r="U29" s="102" t="s">
        <v>155</v>
      </c>
      <c r="V29" s="530"/>
      <c r="W29" s="99" t="s">
        <v>156</v>
      </c>
      <c r="X29" s="530"/>
      <c r="Y29" s="305" t="s">
        <v>157</v>
      </c>
      <c r="Z29" s="531"/>
      <c r="AA29" s="99" t="s">
        <v>156</v>
      </c>
      <c r="AB29" s="531"/>
      <c r="AC29" s="99" t="s">
        <v>158</v>
      </c>
      <c r="AD29" s="532" t="s">
        <v>159</v>
      </c>
      <c r="AE29" s="533" t="str">
        <f t="shared" si="0"/>
        <v/>
      </c>
      <c r="AF29" s="534" t="s">
        <v>160</v>
      </c>
      <c r="AG29" s="535" t="str">
        <f t="shared" si="1"/>
        <v/>
      </c>
    </row>
    <row r="30" spans="1:33" ht="36.75" customHeight="1">
      <c r="A30" s="520">
        <f t="shared" si="3"/>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28"/>
      <c r="S30" s="529"/>
      <c r="T30" s="552" t="str">
        <f>IF(P30="","",VLOOKUP(P30,【参考】数式用!$A$5:$H$34,MATCH(S30,【参考】数式用!$C$4:$E$4,0)+2,0))</f>
        <v/>
      </c>
      <c r="U30" s="102" t="s">
        <v>155</v>
      </c>
      <c r="V30" s="530"/>
      <c r="W30" s="99" t="s">
        <v>156</v>
      </c>
      <c r="X30" s="530"/>
      <c r="Y30" s="305" t="s">
        <v>157</v>
      </c>
      <c r="Z30" s="531"/>
      <c r="AA30" s="99" t="s">
        <v>156</v>
      </c>
      <c r="AB30" s="531"/>
      <c r="AC30" s="99" t="s">
        <v>158</v>
      </c>
      <c r="AD30" s="532" t="s">
        <v>159</v>
      </c>
      <c r="AE30" s="533" t="str">
        <f t="shared" si="0"/>
        <v/>
      </c>
      <c r="AF30" s="534" t="s">
        <v>160</v>
      </c>
      <c r="AG30" s="535" t="str">
        <f t="shared" si="1"/>
        <v/>
      </c>
    </row>
    <row r="31" spans="1:33" ht="36.75" customHeight="1">
      <c r="A31" s="520">
        <f t="shared" si="3"/>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28"/>
      <c r="S31" s="529"/>
      <c r="T31" s="552" t="str">
        <f>IF(P31="","",VLOOKUP(P31,【参考】数式用!$A$5:$H$34,MATCH(S31,【参考】数式用!$C$4:$E$4,0)+2,0))</f>
        <v/>
      </c>
      <c r="U31" s="102" t="s">
        <v>155</v>
      </c>
      <c r="V31" s="530"/>
      <c r="W31" s="99" t="s">
        <v>156</v>
      </c>
      <c r="X31" s="530"/>
      <c r="Y31" s="305" t="s">
        <v>157</v>
      </c>
      <c r="Z31" s="531"/>
      <c r="AA31" s="99" t="s">
        <v>156</v>
      </c>
      <c r="AB31" s="531"/>
      <c r="AC31" s="99" t="s">
        <v>158</v>
      </c>
      <c r="AD31" s="532" t="s">
        <v>159</v>
      </c>
      <c r="AE31" s="533" t="str">
        <f t="shared" si="0"/>
        <v/>
      </c>
      <c r="AF31" s="534" t="s">
        <v>160</v>
      </c>
      <c r="AG31" s="535" t="str">
        <f t="shared" si="1"/>
        <v/>
      </c>
    </row>
    <row r="32" spans="1:33" ht="36.75" customHeight="1">
      <c r="A32" s="520">
        <f t="shared" si="3"/>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28"/>
      <c r="S32" s="529"/>
      <c r="T32" s="552" t="str">
        <f>IF(P32="","",VLOOKUP(P32,【参考】数式用!$A$5:$H$34,MATCH(S32,【参考】数式用!$C$4:$E$4,0)+2,0))</f>
        <v/>
      </c>
      <c r="U32" s="102" t="s">
        <v>155</v>
      </c>
      <c r="V32" s="530"/>
      <c r="W32" s="99" t="s">
        <v>156</v>
      </c>
      <c r="X32" s="530"/>
      <c r="Y32" s="305" t="s">
        <v>157</v>
      </c>
      <c r="Z32" s="531"/>
      <c r="AA32" s="99" t="s">
        <v>156</v>
      </c>
      <c r="AB32" s="531"/>
      <c r="AC32" s="99" t="s">
        <v>158</v>
      </c>
      <c r="AD32" s="532" t="s">
        <v>159</v>
      </c>
      <c r="AE32" s="533" t="str">
        <f t="shared" si="0"/>
        <v/>
      </c>
      <c r="AF32" s="534" t="s">
        <v>160</v>
      </c>
      <c r="AG32" s="535" t="str">
        <f t="shared" si="1"/>
        <v/>
      </c>
    </row>
    <row r="33" spans="1:33" ht="36.75" customHeight="1">
      <c r="A33" s="520">
        <f t="shared" si="3"/>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28"/>
      <c r="S33" s="529"/>
      <c r="T33" s="552" t="str">
        <f>IF(P33="","",VLOOKUP(P33,【参考】数式用!$A$5:$H$34,MATCH(S33,【参考】数式用!$C$4:$E$4,0)+2,0))</f>
        <v/>
      </c>
      <c r="U33" s="102" t="s">
        <v>155</v>
      </c>
      <c r="V33" s="530"/>
      <c r="W33" s="99" t="s">
        <v>156</v>
      </c>
      <c r="X33" s="530"/>
      <c r="Y33" s="305" t="s">
        <v>157</v>
      </c>
      <c r="Z33" s="531"/>
      <c r="AA33" s="99" t="s">
        <v>156</v>
      </c>
      <c r="AB33" s="531"/>
      <c r="AC33" s="99" t="s">
        <v>158</v>
      </c>
      <c r="AD33" s="532" t="s">
        <v>159</v>
      </c>
      <c r="AE33" s="533" t="str">
        <f t="shared" si="0"/>
        <v/>
      </c>
      <c r="AF33" s="534" t="s">
        <v>160</v>
      </c>
      <c r="AG33" s="535" t="str">
        <f t="shared" si="1"/>
        <v/>
      </c>
    </row>
    <row r="34" spans="1:33" ht="36.75" customHeight="1">
      <c r="A34" s="520">
        <f t="shared" si="3"/>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28"/>
      <c r="S34" s="529"/>
      <c r="T34" s="552" t="str">
        <f>IF(P34="","",VLOOKUP(P34,【参考】数式用!$A$5:$H$34,MATCH(S34,【参考】数式用!$C$4:$E$4,0)+2,0))</f>
        <v/>
      </c>
      <c r="U34" s="102" t="s">
        <v>155</v>
      </c>
      <c r="V34" s="530"/>
      <c r="W34" s="99" t="s">
        <v>156</v>
      </c>
      <c r="X34" s="530"/>
      <c r="Y34" s="305" t="s">
        <v>157</v>
      </c>
      <c r="Z34" s="531"/>
      <c r="AA34" s="99" t="s">
        <v>156</v>
      </c>
      <c r="AB34" s="531"/>
      <c r="AC34" s="99" t="s">
        <v>158</v>
      </c>
      <c r="AD34" s="532" t="s">
        <v>159</v>
      </c>
      <c r="AE34" s="533" t="str">
        <f t="shared" si="0"/>
        <v/>
      </c>
      <c r="AF34" s="534" t="s">
        <v>160</v>
      </c>
      <c r="AG34" s="535" t="str">
        <f t="shared" si="1"/>
        <v/>
      </c>
    </row>
    <row r="35" spans="1:33" ht="36.75" customHeight="1">
      <c r="A35" s="520">
        <f t="shared" si="3"/>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28"/>
      <c r="S35" s="529"/>
      <c r="T35" s="552" t="str">
        <f>IF(P35="","",VLOOKUP(P35,【参考】数式用!$A$5:$H$34,MATCH(S35,【参考】数式用!$C$4:$E$4,0)+2,0))</f>
        <v/>
      </c>
      <c r="U35" s="102" t="s">
        <v>155</v>
      </c>
      <c r="V35" s="530"/>
      <c r="W35" s="99" t="s">
        <v>156</v>
      </c>
      <c r="X35" s="530"/>
      <c r="Y35" s="305" t="s">
        <v>157</v>
      </c>
      <c r="Z35" s="531"/>
      <c r="AA35" s="99" t="s">
        <v>156</v>
      </c>
      <c r="AB35" s="531"/>
      <c r="AC35" s="99" t="s">
        <v>158</v>
      </c>
      <c r="AD35" s="532" t="s">
        <v>159</v>
      </c>
      <c r="AE35" s="533" t="str">
        <f t="shared" si="0"/>
        <v/>
      </c>
      <c r="AF35" s="534" t="s">
        <v>160</v>
      </c>
      <c r="AG35" s="535" t="str">
        <f t="shared" si="1"/>
        <v/>
      </c>
    </row>
    <row r="36" spans="1:33" ht="36.75" customHeight="1">
      <c r="A36" s="520">
        <f t="shared" si="3"/>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28"/>
      <c r="S36" s="529"/>
      <c r="T36" s="552" t="str">
        <f>IF(P36="","",VLOOKUP(P36,【参考】数式用!$A$5:$H$34,MATCH(S36,【参考】数式用!$C$4:$E$4,0)+2,0))</f>
        <v/>
      </c>
      <c r="U36" s="102" t="s">
        <v>155</v>
      </c>
      <c r="V36" s="530"/>
      <c r="W36" s="99" t="s">
        <v>156</v>
      </c>
      <c r="X36" s="530"/>
      <c r="Y36" s="305" t="s">
        <v>157</v>
      </c>
      <c r="Z36" s="531"/>
      <c r="AA36" s="99" t="s">
        <v>156</v>
      </c>
      <c r="AB36" s="531"/>
      <c r="AC36" s="99" t="s">
        <v>158</v>
      </c>
      <c r="AD36" s="532" t="s">
        <v>159</v>
      </c>
      <c r="AE36" s="533" t="str">
        <f t="shared" si="0"/>
        <v/>
      </c>
      <c r="AF36" s="534" t="s">
        <v>160</v>
      </c>
      <c r="AG36" s="535" t="str">
        <f t="shared" si="1"/>
        <v/>
      </c>
    </row>
    <row r="37" spans="1:33" ht="36.75" customHeight="1">
      <c r="A37" s="520">
        <f t="shared" si="3"/>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28"/>
      <c r="S37" s="529"/>
      <c r="T37" s="552" t="str">
        <f>IF(P37="","",VLOOKUP(P37,【参考】数式用!$A$5:$H$34,MATCH(S37,【参考】数式用!$C$4:$E$4,0)+2,0))</f>
        <v/>
      </c>
      <c r="U37" s="102" t="s">
        <v>155</v>
      </c>
      <c r="V37" s="530"/>
      <c r="W37" s="99" t="s">
        <v>156</v>
      </c>
      <c r="X37" s="530"/>
      <c r="Y37" s="305" t="s">
        <v>157</v>
      </c>
      <c r="Z37" s="531"/>
      <c r="AA37" s="99" t="s">
        <v>156</v>
      </c>
      <c r="AB37" s="531"/>
      <c r="AC37" s="99" t="s">
        <v>158</v>
      </c>
      <c r="AD37" s="532" t="s">
        <v>159</v>
      </c>
      <c r="AE37" s="533" t="str">
        <f t="shared" si="0"/>
        <v/>
      </c>
      <c r="AF37" s="534" t="s">
        <v>160</v>
      </c>
      <c r="AG37" s="535" t="str">
        <f t="shared" si="1"/>
        <v/>
      </c>
    </row>
    <row r="38" spans="1:33" ht="36.75" customHeight="1">
      <c r="A38" s="520">
        <f t="shared" si="3"/>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28"/>
      <c r="S38" s="529"/>
      <c r="T38" s="552" t="str">
        <f>IF(P38="","",VLOOKUP(P38,【参考】数式用!$A$5:$H$34,MATCH(S38,【参考】数式用!$C$4:$E$4,0)+2,0))</f>
        <v/>
      </c>
      <c r="U38" s="102" t="s">
        <v>155</v>
      </c>
      <c r="V38" s="530"/>
      <c r="W38" s="99" t="s">
        <v>156</v>
      </c>
      <c r="X38" s="530"/>
      <c r="Y38" s="305" t="s">
        <v>157</v>
      </c>
      <c r="Z38" s="531"/>
      <c r="AA38" s="99" t="s">
        <v>156</v>
      </c>
      <c r="AB38" s="531"/>
      <c r="AC38" s="99" t="s">
        <v>158</v>
      </c>
      <c r="AD38" s="532" t="s">
        <v>159</v>
      </c>
      <c r="AE38" s="533" t="str">
        <f t="shared" si="0"/>
        <v/>
      </c>
      <c r="AF38" s="534" t="s">
        <v>160</v>
      </c>
      <c r="AG38" s="535" t="str">
        <f t="shared" si="1"/>
        <v/>
      </c>
    </row>
    <row r="39" spans="1:33" ht="36.75" customHeight="1">
      <c r="A39" s="520">
        <f t="shared" si="3"/>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28"/>
      <c r="S39" s="529"/>
      <c r="T39" s="552" t="str">
        <f>IF(P39="","",VLOOKUP(P39,【参考】数式用!$A$5:$H$34,MATCH(S39,【参考】数式用!$C$4:$E$4,0)+2,0))</f>
        <v/>
      </c>
      <c r="U39" s="102" t="s">
        <v>155</v>
      </c>
      <c r="V39" s="530"/>
      <c r="W39" s="99" t="s">
        <v>156</v>
      </c>
      <c r="X39" s="530"/>
      <c r="Y39" s="305" t="s">
        <v>157</v>
      </c>
      <c r="Z39" s="531"/>
      <c r="AA39" s="99" t="s">
        <v>156</v>
      </c>
      <c r="AB39" s="531"/>
      <c r="AC39" s="99" t="s">
        <v>158</v>
      </c>
      <c r="AD39" s="532" t="s">
        <v>159</v>
      </c>
      <c r="AE39" s="533" t="str">
        <f t="shared" si="0"/>
        <v/>
      </c>
      <c r="AF39" s="534" t="s">
        <v>160</v>
      </c>
      <c r="AG39" s="535" t="str">
        <f t="shared" si="1"/>
        <v/>
      </c>
    </row>
    <row r="40" spans="1:33" ht="36.75" customHeight="1">
      <c r="A40" s="520">
        <f t="shared" si="3"/>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28"/>
      <c r="S40" s="529"/>
      <c r="T40" s="552" t="str">
        <f>IF(P40="","",VLOOKUP(P40,【参考】数式用!$A$5:$H$34,MATCH(S40,【参考】数式用!$C$4:$E$4,0)+2,0))</f>
        <v/>
      </c>
      <c r="U40" s="102" t="s">
        <v>155</v>
      </c>
      <c r="V40" s="530"/>
      <c r="W40" s="99" t="s">
        <v>156</v>
      </c>
      <c r="X40" s="530"/>
      <c r="Y40" s="305" t="s">
        <v>157</v>
      </c>
      <c r="Z40" s="531"/>
      <c r="AA40" s="99" t="s">
        <v>156</v>
      </c>
      <c r="AB40" s="531"/>
      <c r="AC40" s="99" t="s">
        <v>158</v>
      </c>
      <c r="AD40" s="532" t="s">
        <v>159</v>
      </c>
      <c r="AE40" s="533" t="str">
        <f t="shared" si="0"/>
        <v/>
      </c>
      <c r="AF40" s="534" t="s">
        <v>160</v>
      </c>
      <c r="AG40" s="535" t="str">
        <f t="shared" si="1"/>
        <v/>
      </c>
    </row>
    <row r="41" spans="1:33" ht="36.75" customHeight="1">
      <c r="A41" s="520">
        <f t="shared" si="3"/>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28"/>
      <c r="S41" s="529"/>
      <c r="T41" s="552" t="str">
        <f>IF(P41="","",VLOOKUP(P41,【参考】数式用!$A$5:$H$34,MATCH(S41,【参考】数式用!$C$4:$E$4,0)+2,0))</f>
        <v/>
      </c>
      <c r="U41" s="102" t="s">
        <v>155</v>
      </c>
      <c r="V41" s="530"/>
      <c r="W41" s="99" t="s">
        <v>156</v>
      </c>
      <c r="X41" s="530"/>
      <c r="Y41" s="305" t="s">
        <v>157</v>
      </c>
      <c r="Z41" s="531"/>
      <c r="AA41" s="99" t="s">
        <v>156</v>
      </c>
      <c r="AB41" s="531"/>
      <c r="AC41" s="99" t="s">
        <v>158</v>
      </c>
      <c r="AD41" s="532" t="s">
        <v>159</v>
      </c>
      <c r="AE41" s="533" t="str">
        <f t="shared" si="0"/>
        <v/>
      </c>
      <c r="AF41" s="534" t="s">
        <v>160</v>
      </c>
      <c r="AG41" s="535" t="str">
        <f t="shared" si="1"/>
        <v/>
      </c>
    </row>
    <row r="42" spans="1:33" ht="36.75" customHeight="1">
      <c r="A42" s="520">
        <f t="shared" si="3"/>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28"/>
      <c r="S42" s="529"/>
      <c r="T42" s="552" t="str">
        <f>IF(P42="","",VLOOKUP(P42,【参考】数式用!$A$5:$H$34,MATCH(S42,【参考】数式用!$C$4:$E$4,0)+2,0))</f>
        <v/>
      </c>
      <c r="U42" s="102" t="s">
        <v>155</v>
      </c>
      <c r="V42" s="530"/>
      <c r="W42" s="99" t="s">
        <v>156</v>
      </c>
      <c r="X42" s="530"/>
      <c r="Y42" s="305" t="s">
        <v>157</v>
      </c>
      <c r="Z42" s="531"/>
      <c r="AA42" s="99" t="s">
        <v>156</v>
      </c>
      <c r="AB42" s="531"/>
      <c r="AC42" s="99" t="s">
        <v>158</v>
      </c>
      <c r="AD42" s="532" t="s">
        <v>159</v>
      </c>
      <c r="AE42" s="533" t="str">
        <f t="shared" si="0"/>
        <v/>
      </c>
      <c r="AF42" s="534" t="s">
        <v>160</v>
      </c>
      <c r="AG42" s="535" t="str">
        <f t="shared" si="1"/>
        <v/>
      </c>
    </row>
    <row r="43" spans="1:33" ht="36.75" customHeight="1">
      <c r="A43" s="520">
        <f t="shared" si="3"/>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28"/>
      <c r="S43" s="529"/>
      <c r="T43" s="552" t="str">
        <f>IF(P43="","",VLOOKUP(P43,【参考】数式用!$A$5:$H$34,MATCH(S43,【参考】数式用!$C$4:$E$4,0)+2,0))</f>
        <v/>
      </c>
      <c r="U43" s="102" t="s">
        <v>155</v>
      </c>
      <c r="V43" s="530"/>
      <c r="W43" s="99" t="s">
        <v>156</v>
      </c>
      <c r="X43" s="530"/>
      <c r="Y43" s="305" t="s">
        <v>157</v>
      </c>
      <c r="Z43" s="531"/>
      <c r="AA43" s="99" t="s">
        <v>156</v>
      </c>
      <c r="AB43" s="531"/>
      <c r="AC43" s="99" t="s">
        <v>158</v>
      </c>
      <c r="AD43" s="532" t="s">
        <v>159</v>
      </c>
      <c r="AE43" s="533" t="str">
        <f t="shared" si="0"/>
        <v/>
      </c>
      <c r="AF43" s="534" t="s">
        <v>160</v>
      </c>
      <c r="AG43" s="535" t="str">
        <f t="shared" si="1"/>
        <v/>
      </c>
    </row>
    <row r="44" spans="1:33" ht="36.75" customHeight="1">
      <c r="A44" s="520">
        <f t="shared" si="3"/>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28"/>
      <c r="S44" s="529"/>
      <c r="T44" s="552" t="str">
        <f>IF(P44="","",VLOOKUP(P44,【参考】数式用!$A$5:$H$34,MATCH(S44,【参考】数式用!$C$4:$E$4,0)+2,0))</f>
        <v/>
      </c>
      <c r="U44" s="102" t="s">
        <v>155</v>
      </c>
      <c r="V44" s="530"/>
      <c r="W44" s="99" t="s">
        <v>156</v>
      </c>
      <c r="X44" s="530"/>
      <c r="Y44" s="305" t="s">
        <v>157</v>
      </c>
      <c r="Z44" s="531"/>
      <c r="AA44" s="99" t="s">
        <v>156</v>
      </c>
      <c r="AB44" s="531"/>
      <c r="AC44" s="99" t="s">
        <v>158</v>
      </c>
      <c r="AD44" s="532" t="s">
        <v>159</v>
      </c>
      <c r="AE44" s="533" t="str">
        <f t="shared" si="0"/>
        <v/>
      </c>
      <c r="AF44" s="534" t="s">
        <v>160</v>
      </c>
      <c r="AG44" s="535" t="str">
        <f t="shared" si="1"/>
        <v/>
      </c>
    </row>
    <row r="45" spans="1:33" ht="36.75" customHeight="1">
      <c r="A45" s="520">
        <f t="shared" si="3"/>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28"/>
      <c r="S45" s="529"/>
      <c r="T45" s="552" t="str">
        <f>IF(P45="","",VLOOKUP(P45,【参考】数式用!$A$5:$H$34,MATCH(S45,【参考】数式用!$C$4:$E$4,0)+2,0))</f>
        <v/>
      </c>
      <c r="U45" s="102" t="s">
        <v>155</v>
      </c>
      <c r="V45" s="530"/>
      <c r="W45" s="99" t="s">
        <v>156</v>
      </c>
      <c r="X45" s="530"/>
      <c r="Y45" s="305" t="s">
        <v>157</v>
      </c>
      <c r="Z45" s="531"/>
      <c r="AA45" s="99" t="s">
        <v>156</v>
      </c>
      <c r="AB45" s="531"/>
      <c r="AC45" s="99" t="s">
        <v>158</v>
      </c>
      <c r="AD45" s="532" t="s">
        <v>159</v>
      </c>
      <c r="AE45" s="533" t="str">
        <f t="shared" si="0"/>
        <v/>
      </c>
      <c r="AF45" s="534" t="s">
        <v>160</v>
      </c>
      <c r="AG45" s="535" t="str">
        <f t="shared" si="1"/>
        <v/>
      </c>
    </row>
    <row r="46" spans="1:33" ht="36.75" customHeight="1">
      <c r="A46" s="520">
        <f t="shared" si="3"/>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28"/>
      <c r="S46" s="529"/>
      <c r="T46" s="552" t="str">
        <f>IF(P46="","",VLOOKUP(P46,【参考】数式用!$A$5:$H$34,MATCH(S46,【参考】数式用!$C$4:$E$4,0)+2,0))</f>
        <v/>
      </c>
      <c r="U46" s="102" t="s">
        <v>155</v>
      </c>
      <c r="V46" s="530"/>
      <c r="W46" s="99" t="s">
        <v>156</v>
      </c>
      <c r="X46" s="530"/>
      <c r="Y46" s="305" t="s">
        <v>157</v>
      </c>
      <c r="Z46" s="531"/>
      <c r="AA46" s="99" t="s">
        <v>156</v>
      </c>
      <c r="AB46" s="531"/>
      <c r="AC46" s="99" t="s">
        <v>158</v>
      </c>
      <c r="AD46" s="532" t="s">
        <v>159</v>
      </c>
      <c r="AE46" s="533" t="str">
        <f t="shared" si="0"/>
        <v/>
      </c>
      <c r="AF46" s="534" t="s">
        <v>160</v>
      </c>
      <c r="AG46" s="535" t="str">
        <f t="shared" si="1"/>
        <v/>
      </c>
    </row>
    <row r="47" spans="1:33" ht="36.75" customHeight="1">
      <c r="A47" s="520">
        <f t="shared" si="3"/>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28"/>
      <c r="S47" s="529"/>
      <c r="T47" s="552" t="str">
        <f>IF(P47="","",VLOOKUP(P47,【参考】数式用!$A$5:$H$34,MATCH(S47,【参考】数式用!$C$4:$E$4,0)+2,0))</f>
        <v/>
      </c>
      <c r="U47" s="102" t="s">
        <v>155</v>
      </c>
      <c r="V47" s="530"/>
      <c r="W47" s="99" t="s">
        <v>156</v>
      </c>
      <c r="X47" s="530"/>
      <c r="Y47" s="305" t="s">
        <v>157</v>
      </c>
      <c r="Z47" s="531"/>
      <c r="AA47" s="99" t="s">
        <v>156</v>
      </c>
      <c r="AB47" s="531"/>
      <c r="AC47" s="99" t="s">
        <v>158</v>
      </c>
      <c r="AD47" s="532" t="s">
        <v>159</v>
      </c>
      <c r="AE47" s="533" t="str">
        <f t="shared" si="0"/>
        <v/>
      </c>
      <c r="AF47" s="534" t="s">
        <v>160</v>
      </c>
      <c r="AG47" s="535" t="str">
        <f t="shared" si="1"/>
        <v/>
      </c>
    </row>
    <row r="48" spans="1:33" ht="36.75" customHeight="1">
      <c r="A48" s="520">
        <f t="shared" si="3"/>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28"/>
      <c r="S48" s="529"/>
      <c r="T48" s="552" t="str">
        <f>IF(P48="","",VLOOKUP(P48,【参考】数式用!$A$5:$H$34,MATCH(S48,【参考】数式用!$C$4:$E$4,0)+2,0))</f>
        <v/>
      </c>
      <c r="U48" s="102" t="s">
        <v>155</v>
      </c>
      <c r="V48" s="530"/>
      <c r="W48" s="99" t="s">
        <v>156</v>
      </c>
      <c r="X48" s="530"/>
      <c r="Y48" s="305" t="s">
        <v>157</v>
      </c>
      <c r="Z48" s="531"/>
      <c r="AA48" s="99" t="s">
        <v>156</v>
      </c>
      <c r="AB48" s="531"/>
      <c r="AC48" s="99" t="s">
        <v>158</v>
      </c>
      <c r="AD48" s="532" t="s">
        <v>159</v>
      </c>
      <c r="AE48" s="533" t="str">
        <f t="shared" si="0"/>
        <v/>
      </c>
      <c r="AF48" s="534" t="s">
        <v>160</v>
      </c>
      <c r="AG48" s="535" t="str">
        <f t="shared" si="1"/>
        <v/>
      </c>
    </row>
    <row r="49" spans="1:33" ht="36.75" customHeight="1">
      <c r="A49" s="520">
        <f t="shared" si="3"/>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28"/>
      <c r="S49" s="529"/>
      <c r="T49" s="552" t="str">
        <f>IF(P49="","",VLOOKUP(P49,【参考】数式用!$A$5:$H$34,MATCH(S49,【参考】数式用!$C$4:$E$4,0)+2,0))</f>
        <v/>
      </c>
      <c r="U49" s="102" t="s">
        <v>155</v>
      </c>
      <c r="V49" s="530"/>
      <c r="W49" s="99" t="s">
        <v>156</v>
      </c>
      <c r="X49" s="530"/>
      <c r="Y49" s="305" t="s">
        <v>157</v>
      </c>
      <c r="Z49" s="531"/>
      <c r="AA49" s="99" t="s">
        <v>156</v>
      </c>
      <c r="AB49" s="531"/>
      <c r="AC49" s="99" t="s">
        <v>158</v>
      </c>
      <c r="AD49" s="532" t="s">
        <v>159</v>
      </c>
      <c r="AE49" s="533" t="str">
        <f t="shared" si="0"/>
        <v/>
      </c>
      <c r="AF49" s="534" t="s">
        <v>160</v>
      </c>
      <c r="AG49" s="535" t="str">
        <f t="shared" si="1"/>
        <v/>
      </c>
    </row>
    <row r="50" spans="1:33" ht="36.75" customHeight="1">
      <c r="A50" s="520">
        <f t="shared" si="3"/>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28"/>
      <c r="S50" s="529"/>
      <c r="T50" s="552" t="str">
        <f>IF(P50="","",VLOOKUP(P50,【参考】数式用!$A$5:$H$34,MATCH(S50,【参考】数式用!$C$4:$E$4,0)+2,0))</f>
        <v/>
      </c>
      <c r="U50" s="102" t="s">
        <v>155</v>
      </c>
      <c r="V50" s="530"/>
      <c r="W50" s="99" t="s">
        <v>156</v>
      </c>
      <c r="X50" s="530"/>
      <c r="Y50" s="305" t="s">
        <v>157</v>
      </c>
      <c r="Z50" s="531"/>
      <c r="AA50" s="99" t="s">
        <v>156</v>
      </c>
      <c r="AB50" s="531"/>
      <c r="AC50" s="99" t="s">
        <v>158</v>
      </c>
      <c r="AD50" s="532" t="s">
        <v>159</v>
      </c>
      <c r="AE50" s="533" t="str">
        <f t="shared" si="0"/>
        <v/>
      </c>
      <c r="AF50" s="534" t="s">
        <v>160</v>
      </c>
      <c r="AG50" s="535" t="str">
        <f t="shared" si="1"/>
        <v/>
      </c>
    </row>
    <row r="51" spans="1:33" ht="36.75" customHeight="1">
      <c r="A51" s="520">
        <f t="shared" si="3"/>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28"/>
      <c r="S51" s="529"/>
      <c r="T51" s="552" t="str">
        <f>IF(P51="","",VLOOKUP(P51,【参考】数式用!$A$5:$H$34,MATCH(S51,【参考】数式用!$C$4:$E$4,0)+2,0))</f>
        <v/>
      </c>
      <c r="U51" s="102" t="s">
        <v>155</v>
      </c>
      <c r="V51" s="530"/>
      <c r="W51" s="99" t="s">
        <v>156</v>
      </c>
      <c r="X51" s="530"/>
      <c r="Y51" s="305" t="s">
        <v>157</v>
      </c>
      <c r="Z51" s="531"/>
      <c r="AA51" s="99" t="s">
        <v>156</v>
      </c>
      <c r="AB51" s="531"/>
      <c r="AC51" s="99" t="s">
        <v>158</v>
      </c>
      <c r="AD51" s="532" t="s">
        <v>159</v>
      </c>
      <c r="AE51" s="533" t="str">
        <f t="shared" si="0"/>
        <v/>
      </c>
      <c r="AF51" s="536" t="s">
        <v>160</v>
      </c>
      <c r="AG51" s="535" t="str">
        <f t="shared" si="1"/>
        <v/>
      </c>
    </row>
    <row r="52" spans="1:33" ht="36.75" customHeight="1">
      <c r="A52" s="520">
        <f t="shared" si="3"/>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28"/>
      <c r="S52" s="529"/>
      <c r="T52" s="552" t="str">
        <f>IF(P52="","",VLOOKUP(P52,【参考】数式用!$A$5:$H$34,MATCH(S52,【参考】数式用!$C$4:$E$4,0)+2,0))</f>
        <v/>
      </c>
      <c r="U52" s="102" t="s">
        <v>155</v>
      </c>
      <c r="V52" s="530"/>
      <c r="W52" s="99" t="s">
        <v>156</v>
      </c>
      <c r="X52" s="530"/>
      <c r="Y52" s="305" t="s">
        <v>157</v>
      </c>
      <c r="Z52" s="531"/>
      <c r="AA52" s="99" t="s">
        <v>156</v>
      </c>
      <c r="AB52" s="531"/>
      <c r="AC52" s="99" t="s">
        <v>158</v>
      </c>
      <c r="AD52" s="532" t="s">
        <v>159</v>
      </c>
      <c r="AE52" s="533" t="str">
        <f t="shared" si="0"/>
        <v/>
      </c>
      <c r="AF52" s="536" t="s">
        <v>160</v>
      </c>
      <c r="AG52" s="535" t="str">
        <f t="shared" si="1"/>
        <v/>
      </c>
    </row>
    <row r="53" spans="1:33" ht="36.75" customHeight="1">
      <c r="A53" s="520">
        <f t="shared" si="3"/>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28"/>
      <c r="S53" s="529"/>
      <c r="T53" s="552" t="str">
        <f>IF(P53="","",VLOOKUP(P53,【参考】数式用!$A$5:$H$34,MATCH(S53,【参考】数式用!$C$4:$E$4,0)+2,0))</f>
        <v/>
      </c>
      <c r="U53" s="102" t="s">
        <v>155</v>
      </c>
      <c r="V53" s="530"/>
      <c r="W53" s="99" t="s">
        <v>156</v>
      </c>
      <c r="X53" s="530"/>
      <c r="Y53" s="305" t="s">
        <v>157</v>
      </c>
      <c r="Z53" s="531"/>
      <c r="AA53" s="99" t="s">
        <v>156</v>
      </c>
      <c r="AB53" s="531"/>
      <c r="AC53" s="99" t="s">
        <v>158</v>
      </c>
      <c r="AD53" s="532" t="s">
        <v>159</v>
      </c>
      <c r="AE53" s="533" t="str">
        <f t="shared" si="0"/>
        <v/>
      </c>
      <c r="AF53" s="536" t="s">
        <v>160</v>
      </c>
      <c r="AG53" s="535" t="str">
        <f t="shared" si="1"/>
        <v/>
      </c>
    </row>
    <row r="54" spans="1:33" ht="36.75" customHeight="1">
      <c r="A54" s="520">
        <f t="shared" si="3"/>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28"/>
      <c r="S54" s="529"/>
      <c r="T54" s="552" t="str">
        <f>IF(P54="","",VLOOKUP(P54,【参考】数式用!$A$5:$H$34,MATCH(S54,【参考】数式用!$C$4:$E$4,0)+2,0))</f>
        <v/>
      </c>
      <c r="U54" s="102" t="s">
        <v>155</v>
      </c>
      <c r="V54" s="530"/>
      <c r="W54" s="99" t="s">
        <v>156</v>
      </c>
      <c r="X54" s="530"/>
      <c r="Y54" s="305" t="s">
        <v>157</v>
      </c>
      <c r="Z54" s="531"/>
      <c r="AA54" s="99" t="s">
        <v>156</v>
      </c>
      <c r="AB54" s="531"/>
      <c r="AC54" s="99" t="s">
        <v>158</v>
      </c>
      <c r="AD54" s="532" t="s">
        <v>159</v>
      </c>
      <c r="AE54" s="533" t="str">
        <f t="shared" si="0"/>
        <v/>
      </c>
      <c r="AF54" s="536" t="s">
        <v>160</v>
      </c>
      <c r="AG54" s="535" t="str">
        <f t="shared" si="1"/>
        <v/>
      </c>
    </row>
    <row r="55" spans="1:33" ht="36.75" customHeight="1">
      <c r="A55" s="520">
        <f t="shared" si="3"/>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28"/>
      <c r="S55" s="529"/>
      <c r="T55" s="552" t="str">
        <f>IF(P55="","",VLOOKUP(P55,【参考】数式用!$A$5:$H$34,MATCH(S55,【参考】数式用!$C$4:$E$4,0)+2,0))</f>
        <v/>
      </c>
      <c r="U55" s="102" t="s">
        <v>155</v>
      </c>
      <c r="V55" s="530"/>
      <c r="W55" s="99" t="s">
        <v>156</v>
      </c>
      <c r="X55" s="530"/>
      <c r="Y55" s="305" t="s">
        <v>157</v>
      </c>
      <c r="Z55" s="531"/>
      <c r="AA55" s="99" t="s">
        <v>156</v>
      </c>
      <c r="AB55" s="531"/>
      <c r="AC55" s="99" t="s">
        <v>158</v>
      </c>
      <c r="AD55" s="532" t="s">
        <v>159</v>
      </c>
      <c r="AE55" s="533" t="str">
        <f t="shared" si="0"/>
        <v/>
      </c>
      <c r="AF55" s="536" t="s">
        <v>160</v>
      </c>
      <c r="AG55" s="535" t="str">
        <f t="shared" si="1"/>
        <v/>
      </c>
    </row>
    <row r="56" spans="1:33" ht="36.75" customHeight="1">
      <c r="A56" s="520">
        <f t="shared" si="3"/>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28"/>
      <c r="S56" s="529"/>
      <c r="T56" s="552" t="str">
        <f>IF(P56="","",VLOOKUP(P56,【参考】数式用!$A$5:$H$34,MATCH(S56,【参考】数式用!$C$4:$E$4,0)+2,0))</f>
        <v/>
      </c>
      <c r="U56" s="102" t="s">
        <v>155</v>
      </c>
      <c r="V56" s="530"/>
      <c r="W56" s="99" t="s">
        <v>156</v>
      </c>
      <c r="X56" s="530"/>
      <c r="Y56" s="305" t="s">
        <v>157</v>
      </c>
      <c r="Z56" s="531"/>
      <c r="AA56" s="99" t="s">
        <v>156</v>
      </c>
      <c r="AB56" s="531"/>
      <c r="AC56" s="99" t="s">
        <v>158</v>
      </c>
      <c r="AD56" s="532" t="s">
        <v>159</v>
      </c>
      <c r="AE56" s="533" t="str">
        <f t="shared" si="0"/>
        <v/>
      </c>
      <c r="AF56" s="536" t="s">
        <v>160</v>
      </c>
      <c r="AG56" s="535" t="str">
        <f t="shared" si="1"/>
        <v/>
      </c>
    </row>
    <row r="57" spans="1:33" ht="36.75" customHeight="1">
      <c r="A57" s="520">
        <f t="shared" si="3"/>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28"/>
      <c r="S57" s="529"/>
      <c r="T57" s="552" t="str">
        <f>IF(P57="","",VLOOKUP(P57,【参考】数式用!$A$5:$H$34,MATCH(S57,【参考】数式用!$C$4:$E$4,0)+2,0))</f>
        <v/>
      </c>
      <c r="U57" s="102" t="s">
        <v>155</v>
      </c>
      <c r="V57" s="530"/>
      <c r="W57" s="99" t="s">
        <v>156</v>
      </c>
      <c r="X57" s="530"/>
      <c r="Y57" s="305" t="s">
        <v>157</v>
      </c>
      <c r="Z57" s="531"/>
      <c r="AA57" s="99" t="s">
        <v>156</v>
      </c>
      <c r="AB57" s="531"/>
      <c r="AC57" s="99" t="s">
        <v>158</v>
      </c>
      <c r="AD57" s="532" t="s">
        <v>159</v>
      </c>
      <c r="AE57" s="533" t="str">
        <f t="shared" si="0"/>
        <v/>
      </c>
      <c r="AF57" s="536" t="s">
        <v>160</v>
      </c>
      <c r="AG57" s="535" t="str">
        <f t="shared" si="1"/>
        <v/>
      </c>
    </row>
    <row r="58" spans="1:33" ht="36.75" customHeight="1">
      <c r="A58" s="520">
        <f t="shared" si="3"/>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28"/>
      <c r="S58" s="529"/>
      <c r="T58" s="552" t="str">
        <f>IF(P58="","",VLOOKUP(P58,【参考】数式用!$A$5:$H$34,MATCH(S58,【参考】数式用!$C$4:$E$4,0)+2,0))</f>
        <v/>
      </c>
      <c r="U58" s="102" t="s">
        <v>155</v>
      </c>
      <c r="V58" s="530"/>
      <c r="W58" s="99" t="s">
        <v>156</v>
      </c>
      <c r="X58" s="530"/>
      <c r="Y58" s="305" t="s">
        <v>157</v>
      </c>
      <c r="Z58" s="531"/>
      <c r="AA58" s="99" t="s">
        <v>156</v>
      </c>
      <c r="AB58" s="531"/>
      <c r="AC58" s="99" t="s">
        <v>158</v>
      </c>
      <c r="AD58" s="532" t="s">
        <v>159</v>
      </c>
      <c r="AE58" s="533" t="str">
        <f t="shared" si="0"/>
        <v/>
      </c>
      <c r="AF58" s="536" t="s">
        <v>160</v>
      </c>
      <c r="AG58" s="535" t="str">
        <f t="shared" si="1"/>
        <v/>
      </c>
    </row>
    <row r="59" spans="1:33" ht="36.75" customHeight="1">
      <c r="A59" s="520">
        <f t="shared" si="3"/>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28"/>
      <c r="S59" s="529"/>
      <c r="T59" s="552" t="str">
        <f>IF(P59="","",VLOOKUP(P59,【参考】数式用!$A$5:$H$34,MATCH(S59,【参考】数式用!$C$4:$E$4,0)+2,0))</f>
        <v/>
      </c>
      <c r="U59" s="102" t="s">
        <v>155</v>
      </c>
      <c r="V59" s="530"/>
      <c r="W59" s="99" t="s">
        <v>156</v>
      </c>
      <c r="X59" s="530"/>
      <c r="Y59" s="305" t="s">
        <v>157</v>
      </c>
      <c r="Z59" s="531"/>
      <c r="AA59" s="99" t="s">
        <v>156</v>
      </c>
      <c r="AB59" s="531"/>
      <c r="AC59" s="99" t="s">
        <v>158</v>
      </c>
      <c r="AD59" s="532" t="s">
        <v>159</v>
      </c>
      <c r="AE59" s="533" t="str">
        <f t="shared" si="0"/>
        <v/>
      </c>
      <c r="AF59" s="536" t="s">
        <v>160</v>
      </c>
      <c r="AG59" s="535" t="str">
        <f t="shared" si="1"/>
        <v/>
      </c>
    </row>
    <row r="60" spans="1:33" ht="36.75" customHeight="1">
      <c r="A60" s="520">
        <f t="shared" si="3"/>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28"/>
      <c r="S60" s="529"/>
      <c r="T60" s="552" t="str">
        <f>IF(P60="","",VLOOKUP(P60,【参考】数式用!$A$5:$H$34,MATCH(S60,【参考】数式用!$C$4:$E$4,0)+2,0))</f>
        <v/>
      </c>
      <c r="U60" s="102" t="s">
        <v>155</v>
      </c>
      <c r="V60" s="530"/>
      <c r="W60" s="99" t="s">
        <v>156</v>
      </c>
      <c r="X60" s="530"/>
      <c r="Y60" s="305" t="s">
        <v>157</v>
      </c>
      <c r="Z60" s="531"/>
      <c r="AA60" s="99" t="s">
        <v>156</v>
      </c>
      <c r="AB60" s="531"/>
      <c r="AC60" s="99" t="s">
        <v>158</v>
      </c>
      <c r="AD60" s="532" t="s">
        <v>159</v>
      </c>
      <c r="AE60" s="533" t="str">
        <f t="shared" si="0"/>
        <v/>
      </c>
      <c r="AF60" s="536" t="s">
        <v>160</v>
      </c>
      <c r="AG60" s="535" t="str">
        <f t="shared" si="1"/>
        <v/>
      </c>
    </row>
    <row r="61" spans="1:33" ht="36.75" customHeight="1">
      <c r="A61" s="520">
        <f t="shared" si="3"/>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28"/>
      <c r="S61" s="529"/>
      <c r="T61" s="552" t="str">
        <f>IF(P61="","",VLOOKUP(P61,【参考】数式用!$A$5:$H$34,MATCH(S61,【参考】数式用!$C$4:$E$4,0)+2,0))</f>
        <v/>
      </c>
      <c r="U61" s="102" t="s">
        <v>155</v>
      </c>
      <c r="V61" s="530"/>
      <c r="W61" s="99" t="s">
        <v>156</v>
      </c>
      <c r="X61" s="530"/>
      <c r="Y61" s="305" t="s">
        <v>157</v>
      </c>
      <c r="Z61" s="531"/>
      <c r="AA61" s="99" t="s">
        <v>156</v>
      </c>
      <c r="AB61" s="531"/>
      <c r="AC61" s="99" t="s">
        <v>158</v>
      </c>
      <c r="AD61" s="532" t="s">
        <v>159</v>
      </c>
      <c r="AE61" s="533" t="str">
        <f t="shared" si="0"/>
        <v/>
      </c>
      <c r="AF61" s="536" t="s">
        <v>160</v>
      </c>
      <c r="AG61" s="535" t="str">
        <f t="shared" si="1"/>
        <v/>
      </c>
    </row>
    <row r="62" spans="1:33" ht="36.75" customHeight="1">
      <c r="A62" s="520">
        <f t="shared" si="3"/>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28"/>
      <c r="S62" s="529"/>
      <c r="T62" s="552" t="str">
        <f>IF(P62="","",VLOOKUP(P62,【参考】数式用!$A$5:$H$34,MATCH(S62,【参考】数式用!$C$4:$E$4,0)+2,0))</f>
        <v/>
      </c>
      <c r="U62" s="102" t="s">
        <v>155</v>
      </c>
      <c r="V62" s="530"/>
      <c r="W62" s="99" t="s">
        <v>156</v>
      </c>
      <c r="X62" s="530"/>
      <c r="Y62" s="305" t="s">
        <v>157</v>
      </c>
      <c r="Z62" s="531"/>
      <c r="AA62" s="99" t="s">
        <v>156</v>
      </c>
      <c r="AB62" s="531"/>
      <c r="AC62" s="99" t="s">
        <v>158</v>
      </c>
      <c r="AD62" s="532" t="s">
        <v>159</v>
      </c>
      <c r="AE62" s="533" t="str">
        <f t="shared" si="0"/>
        <v/>
      </c>
      <c r="AF62" s="536" t="s">
        <v>160</v>
      </c>
      <c r="AG62" s="535" t="str">
        <f t="shared" si="1"/>
        <v/>
      </c>
    </row>
    <row r="63" spans="1:33" ht="36.75" customHeight="1">
      <c r="A63" s="520">
        <f t="shared" si="3"/>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28"/>
      <c r="S63" s="529"/>
      <c r="T63" s="552" t="str">
        <f>IF(P63="","",VLOOKUP(P63,【参考】数式用!$A$5:$H$34,MATCH(S63,【参考】数式用!$C$4:$E$4,0)+2,0))</f>
        <v/>
      </c>
      <c r="U63" s="102" t="s">
        <v>155</v>
      </c>
      <c r="V63" s="530"/>
      <c r="W63" s="99" t="s">
        <v>156</v>
      </c>
      <c r="X63" s="530"/>
      <c r="Y63" s="305" t="s">
        <v>157</v>
      </c>
      <c r="Z63" s="531"/>
      <c r="AA63" s="99" t="s">
        <v>156</v>
      </c>
      <c r="AB63" s="531"/>
      <c r="AC63" s="99" t="s">
        <v>158</v>
      </c>
      <c r="AD63" s="532" t="s">
        <v>159</v>
      </c>
      <c r="AE63" s="533" t="str">
        <f t="shared" si="0"/>
        <v/>
      </c>
      <c r="AF63" s="536" t="s">
        <v>160</v>
      </c>
      <c r="AG63" s="535" t="str">
        <f t="shared" si="1"/>
        <v/>
      </c>
    </row>
    <row r="64" spans="1:33" ht="36.75" customHeight="1">
      <c r="A64" s="520">
        <f t="shared" si="3"/>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28"/>
      <c r="S64" s="529"/>
      <c r="T64" s="552" t="str">
        <f>IF(P64="","",VLOOKUP(P64,【参考】数式用!$A$5:$H$34,MATCH(S64,【参考】数式用!$C$4:$E$4,0)+2,0))</f>
        <v/>
      </c>
      <c r="U64" s="102" t="s">
        <v>155</v>
      </c>
      <c r="V64" s="530"/>
      <c r="W64" s="99" t="s">
        <v>156</v>
      </c>
      <c r="X64" s="530"/>
      <c r="Y64" s="305" t="s">
        <v>157</v>
      </c>
      <c r="Z64" s="531"/>
      <c r="AA64" s="99" t="s">
        <v>156</v>
      </c>
      <c r="AB64" s="531"/>
      <c r="AC64" s="99" t="s">
        <v>158</v>
      </c>
      <c r="AD64" s="532" t="s">
        <v>159</v>
      </c>
      <c r="AE64" s="533" t="str">
        <f t="shared" si="0"/>
        <v/>
      </c>
      <c r="AF64" s="536" t="s">
        <v>160</v>
      </c>
      <c r="AG64" s="535" t="str">
        <f t="shared" si="1"/>
        <v/>
      </c>
    </row>
    <row r="65" spans="1:33" ht="36.75" customHeight="1">
      <c r="A65" s="520">
        <f t="shared" si="3"/>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28"/>
      <c r="S65" s="529"/>
      <c r="T65" s="552" t="str">
        <f>IF(P65="","",VLOOKUP(P65,【参考】数式用!$A$5:$H$34,MATCH(S65,【参考】数式用!$C$4:$E$4,0)+2,0))</f>
        <v/>
      </c>
      <c r="U65" s="102" t="s">
        <v>155</v>
      </c>
      <c r="V65" s="530"/>
      <c r="W65" s="99" t="s">
        <v>156</v>
      </c>
      <c r="X65" s="530"/>
      <c r="Y65" s="305" t="s">
        <v>157</v>
      </c>
      <c r="Z65" s="531"/>
      <c r="AA65" s="99" t="s">
        <v>156</v>
      </c>
      <c r="AB65" s="531"/>
      <c r="AC65" s="99" t="s">
        <v>158</v>
      </c>
      <c r="AD65" s="532" t="s">
        <v>159</v>
      </c>
      <c r="AE65" s="533" t="str">
        <f t="shared" si="0"/>
        <v/>
      </c>
      <c r="AF65" s="536" t="s">
        <v>160</v>
      </c>
      <c r="AG65" s="535" t="str">
        <f t="shared" si="1"/>
        <v/>
      </c>
    </row>
    <row r="66" spans="1:33" ht="36.75" customHeight="1">
      <c r="A66" s="520">
        <f t="shared" si="3"/>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28"/>
      <c r="S66" s="529"/>
      <c r="T66" s="552" t="str">
        <f>IF(P66="","",VLOOKUP(P66,【参考】数式用!$A$5:$H$34,MATCH(S66,【参考】数式用!$C$4:$E$4,0)+2,0))</f>
        <v/>
      </c>
      <c r="U66" s="102" t="s">
        <v>155</v>
      </c>
      <c r="V66" s="530"/>
      <c r="W66" s="99" t="s">
        <v>156</v>
      </c>
      <c r="X66" s="530"/>
      <c r="Y66" s="305" t="s">
        <v>157</v>
      </c>
      <c r="Z66" s="531"/>
      <c r="AA66" s="99" t="s">
        <v>156</v>
      </c>
      <c r="AB66" s="531"/>
      <c r="AC66" s="99" t="s">
        <v>158</v>
      </c>
      <c r="AD66" s="532" t="s">
        <v>159</v>
      </c>
      <c r="AE66" s="533" t="str">
        <f t="shared" si="0"/>
        <v/>
      </c>
      <c r="AF66" s="536" t="s">
        <v>160</v>
      </c>
      <c r="AG66" s="535" t="str">
        <f t="shared" si="1"/>
        <v/>
      </c>
    </row>
    <row r="67" spans="1:33" ht="36.75" customHeight="1">
      <c r="A67" s="520">
        <f t="shared" si="3"/>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28"/>
      <c r="S67" s="529"/>
      <c r="T67" s="552" t="str">
        <f>IF(P67="","",VLOOKUP(P67,【参考】数式用!$A$5:$H$34,MATCH(S67,【参考】数式用!$C$4:$E$4,0)+2,0))</f>
        <v/>
      </c>
      <c r="U67" s="102" t="s">
        <v>155</v>
      </c>
      <c r="V67" s="530"/>
      <c r="W67" s="99" t="s">
        <v>156</v>
      </c>
      <c r="X67" s="530"/>
      <c r="Y67" s="305" t="s">
        <v>157</v>
      </c>
      <c r="Z67" s="531"/>
      <c r="AA67" s="99" t="s">
        <v>156</v>
      </c>
      <c r="AB67" s="531"/>
      <c r="AC67" s="99" t="s">
        <v>158</v>
      </c>
      <c r="AD67" s="532" t="s">
        <v>159</v>
      </c>
      <c r="AE67" s="533" t="str">
        <f t="shared" si="0"/>
        <v/>
      </c>
      <c r="AF67" s="536" t="s">
        <v>160</v>
      </c>
      <c r="AG67" s="535" t="str">
        <f t="shared" si="1"/>
        <v/>
      </c>
    </row>
    <row r="68" spans="1:33" ht="36.75" customHeight="1">
      <c r="A68" s="520">
        <f t="shared" si="3"/>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28"/>
      <c r="S68" s="529"/>
      <c r="T68" s="552" t="str">
        <f>IF(P68="","",VLOOKUP(P68,【参考】数式用!$A$5:$H$34,MATCH(S68,【参考】数式用!$C$4:$E$4,0)+2,0))</f>
        <v/>
      </c>
      <c r="U68" s="102" t="s">
        <v>155</v>
      </c>
      <c r="V68" s="530"/>
      <c r="W68" s="99" t="s">
        <v>156</v>
      </c>
      <c r="X68" s="530"/>
      <c r="Y68" s="305" t="s">
        <v>157</v>
      </c>
      <c r="Z68" s="531"/>
      <c r="AA68" s="99" t="s">
        <v>156</v>
      </c>
      <c r="AB68" s="531"/>
      <c r="AC68" s="99" t="s">
        <v>158</v>
      </c>
      <c r="AD68" s="532" t="s">
        <v>159</v>
      </c>
      <c r="AE68" s="533" t="str">
        <f t="shared" si="0"/>
        <v/>
      </c>
      <c r="AF68" s="536" t="s">
        <v>160</v>
      </c>
      <c r="AG68" s="535" t="str">
        <f t="shared" si="1"/>
        <v/>
      </c>
    </row>
    <row r="69" spans="1:33" ht="36.75" customHeight="1">
      <c r="A69" s="520">
        <f t="shared" si="3"/>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28"/>
      <c r="S69" s="529"/>
      <c r="T69" s="552" t="str">
        <f>IF(P69="","",VLOOKUP(P69,【参考】数式用!$A$5:$H$34,MATCH(S69,【参考】数式用!$C$4:$E$4,0)+2,0))</f>
        <v/>
      </c>
      <c r="U69" s="102" t="s">
        <v>155</v>
      </c>
      <c r="V69" s="530"/>
      <c r="W69" s="99" t="s">
        <v>156</v>
      </c>
      <c r="X69" s="530"/>
      <c r="Y69" s="305" t="s">
        <v>157</v>
      </c>
      <c r="Z69" s="531"/>
      <c r="AA69" s="99" t="s">
        <v>156</v>
      </c>
      <c r="AB69" s="531"/>
      <c r="AC69" s="99" t="s">
        <v>158</v>
      </c>
      <c r="AD69" s="532" t="s">
        <v>159</v>
      </c>
      <c r="AE69" s="533" t="str">
        <f t="shared" si="0"/>
        <v/>
      </c>
      <c r="AF69" s="536" t="s">
        <v>160</v>
      </c>
      <c r="AG69" s="535" t="str">
        <f t="shared" si="1"/>
        <v/>
      </c>
    </row>
    <row r="70" spans="1:33" ht="36.75" customHeight="1">
      <c r="A70" s="520">
        <f t="shared" si="3"/>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28"/>
      <c r="S70" s="529"/>
      <c r="T70" s="552" t="str">
        <f>IF(P70="","",VLOOKUP(P70,【参考】数式用!$A$5:$H$34,MATCH(S70,【参考】数式用!$C$4:$E$4,0)+2,0))</f>
        <v/>
      </c>
      <c r="U70" s="102" t="s">
        <v>155</v>
      </c>
      <c r="V70" s="530"/>
      <c r="W70" s="99" t="s">
        <v>156</v>
      </c>
      <c r="X70" s="530"/>
      <c r="Y70" s="305" t="s">
        <v>157</v>
      </c>
      <c r="Z70" s="531"/>
      <c r="AA70" s="99" t="s">
        <v>156</v>
      </c>
      <c r="AB70" s="531"/>
      <c r="AC70" s="99" t="s">
        <v>158</v>
      </c>
      <c r="AD70" s="532" t="s">
        <v>159</v>
      </c>
      <c r="AE70" s="533" t="str">
        <f t="shared" si="0"/>
        <v/>
      </c>
      <c r="AF70" s="536" t="s">
        <v>160</v>
      </c>
      <c r="AG70" s="535" t="str">
        <f t="shared" si="1"/>
        <v/>
      </c>
    </row>
    <row r="71" spans="1:33" ht="36.75" customHeight="1">
      <c r="A71" s="520">
        <f t="shared" si="3"/>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28"/>
      <c r="S71" s="529"/>
      <c r="T71" s="552" t="str">
        <f>IF(P71="","",VLOOKUP(P71,【参考】数式用!$A$5:$H$34,MATCH(S71,【参考】数式用!$C$4:$E$4,0)+2,0))</f>
        <v/>
      </c>
      <c r="U71" s="102" t="s">
        <v>155</v>
      </c>
      <c r="V71" s="530"/>
      <c r="W71" s="99" t="s">
        <v>156</v>
      </c>
      <c r="X71" s="530"/>
      <c r="Y71" s="305" t="s">
        <v>157</v>
      </c>
      <c r="Z71" s="531"/>
      <c r="AA71" s="99" t="s">
        <v>156</v>
      </c>
      <c r="AB71" s="531"/>
      <c r="AC71" s="99" t="s">
        <v>158</v>
      </c>
      <c r="AD71" s="532" t="s">
        <v>159</v>
      </c>
      <c r="AE71" s="533" t="str">
        <f t="shared" si="0"/>
        <v/>
      </c>
      <c r="AF71" s="536" t="s">
        <v>160</v>
      </c>
      <c r="AG71" s="535" t="str">
        <f t="shared" si="1"/>
        <v/>
      </c>
    </row>
    <row r="72" spans="1:33" ht="36.75" customHeight="1">
      <c r="A72" s="520">
        <f t="shared" si="3"/>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28"/>
      <c r="S72" s="529"/>
      <c r="T72" s="552" t="str">
        <f>IF(P72="","",VLOOKUP(P72,【参考】数式用!$A$5:$H$34,MATCH(S72,【参考】数式用!$C$4:$E$4,0)+2,0))</f>
        <v/>
      </c>
      <c r="U72" s="102" t="s">
        <v>155</v>
      </c>
      <c r="V72" s="530"/>
      <c r="W72" s="99" t="s">
        <v>156</v>
      </c>
      <c r="X72" s="530"/>
      <c r="Y72" s="305" t="s">
        <v>157</v>
      </c>
      <c r="Z72" s="531"/>
      <c r="AA72" s="99" t="s">
        <v>156</v>
      </c>
      <c r="AB72" s="531"/>
      <c r="AC72" s="99" t="s">
        <v>158</v>
      </c>
      <c r="AD72" s="532" t="s">
        <v>159</v>
      </c>
      <c r="AE72" s="533" t="str">
        <f t="shared" si="0"/>
        <v/>
      </c>
      <c r="AF72" s="536" t="s">
        <v>160</v>
      </c>
      <c r="AG72" s="535" t="str">
        <f t="shared" si="1"/>
        <v/>
      </c>
    </row>
    <row r="73" spans="1:33" ht="36.75" customHeight="1">
      <c r="A73" s="520">
        <f t="shared" si="3"/>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28"/>
      <c r="S73" s="529"/>
      <c r="T73" s="552" t="str">
        <f>IF(P73="","",VLOOKUP(P73,【参考】数式用!$A$5:$H$34,MATCH(S73,【参考】数式用!$C$4:$E$4,0)+2,0))</f>
        <v/>
      </c>
      <c r="U73" s="102" t="s">
        <v>155</v>
      </c>
      <c r="V73" s="530"/>
      <c r="W73" s="99" t="s">
        <v>156</v>
      </c>
      <c r="X73" s="530"/>
      <c r="Y73" s="305" t="s">
        <v>157</v>
      </c>
      <c r="Z73" s="531"/>
      <c r="AA73" s="99" t="s">
        <v>156</v>
      </c>
      <c r="AB73" s="531"/>
      <c r="AC73" s="99" t="s">
        <v>158</v>
      </c>
      <c r="AD73" s="532" t="s">
        <v>159</v>
      </c>
      <c r="AE73" s="533" t="str">
        <f t="shared" si="0"/>
        <v/>
      </c>
      <c r="AF73" s="536" t="s">
        <v>160</v>
      </c>
      <c r="AG73" s="535" t="str">
        <f t="shared" si="1"/>
        <v/>
      </c>
    </row>
    <row r="74" spans="1:33" ht="36.75" customHeight="1">
      <c r="A74" s="520">
        <f t="shared" si="3"/>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28"/>
      <c r="S74" s="529"/>
      <c r="T74" s="552" t="str">
        <f>IF(P74="","",VLOOKUP(P74,【参考】数式用!$A$5:$H$34,MATCH(S74,【参考】数式用!$C$4:$E$4,0)+2,0))</f>
        <v/>
      </c>
      <c r="U74" s="102" t="s">
        <v>155</v>
      </c>
      <c r="V74" s="530"/>
      <c r="W74" s="99" t="s">
        <v>156</v>
      </c>
      <c r="X74" s="530"/>
      <c r="Y74" s="305" t="s">
        <v>157</v>
      </c>
      <c r="Z74" s="531"/>
      <c r="AA74" s="99" t="s">
        <v>156</v>
      </c>
      <c r="AB74" s="531"/>
      <c r="AC74" s="99" t="s">
        <v>158</v>
      </c>
      <c r="AD74" s="532" t="s">
        <v>159</v>
      </c>
      <c r="AE74" s="533" t="str">
        <f t="shared" si="0"/>
        <v/>
      </c>
      <c r="AF74" s="536" t="s">
        <v>160</v>
      </c>
      <c r="AG74" s="535" t="str">
        <f t="shared" si="1"/>
        <v/>
      </c>
    </row>
    <row r="75" spans="1:33" ht="36.75" customHeight="1">
      <c r="A75" s="520">
        <f t="shared" si="3"/>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28"/>
      <c r="S75" s="529"/>
      <c r="T75" s="552" t="str">
        <f>IF(P75="","",VLOOKUP(P75,【参考】数式用!$A$5:$H$34,MATCH(S75,【参考】数式用!$C$4:$E$4,0)+2,0))</f>
        <v/>
      </c>
      <c r="U75" s="102" t="s">
        <v>155</v>
      </c>
      <c r="V75" s="530"/>
      <c r="W75" s="99" t="s">
        <v>156</v>
      </c>
      <c r="X75" s="530"/>
      <c r="Y75" s="305" t="s">
        <v>157</v>
      </c>
      <c r="Z75" s="531"/>
      <c r="AA75" s="99" t="s">
        <v>156</v>
      </c>
      <c r="AB75" s="531"/>
      <c r="AC75" s="99" t="s">
        <v>158</v>
      </c>
      <c r="AD75" s="532" t="s">
        <v>159</v>
      </c>
      <c r="AE75" s="533" t="str">
        <f t="shared" si="0"/>
        <v/>
      </c>
      <c r="AF75" s="536" t="s">
        <v>160</v>
      </c>
      <c r="AG75" s="535" t="str">
        <f t="shared" si="1"/>
        <v/>
      </c>
    </row>
    <row r="76" spans="1:33" ht="36.75" customHeight="1">
      <c r="A76" s="520">
        <f t="shared" si="3"/>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28"/>
      <c r="S76" s="529"/>
      <c r="T76" s="552" t="str">
        <f>IF(P76="","",VLOOKUP(P76,【参考】数式用!$A$5:$H$34,MATCH(S76,【参考】数式用!$C$4:$E$4,0)+2,0))</f>
        <v/>
      </c>
      <c r="U76" s="102" t="s">
        <v>155</v>
      </c>
      <c r="V76" s="530"/>
      <c r="W76" s="99" t="s">
        <v>156</v>
      </c>
      <c r="X76" s="530"/>
      <c r="Y76" s="305" t="s">
        <v>157</v>
      </c>
      <c r="Z76" s="531"/>
      <c r="AA76" s="99" t="s">
        <v>156</v>
      </c>
      <c r="AB76" s="531"/>
      <c r="AC76" s="99" t="s">
        <v>158</v>
      </c>
      <c r="AD76" s="532" t="s">
        <v>159</v>
      </c>
      <c r="AE76" s="533" t="str">
        <f t="shared" si="0"/>
        <v/>
      </c>
      <c r="AF76" s="536" t="s">
        <v>160</v>
      </c>
      <c r="AG76" s="535" t="str">
        <f t="shared" si="1"/>
        <v/>
      </c>
    </row>
    <row r="77" spans="1:33" ht="36.75" customHeight="1">
      <c r="A77" s="520">
        <f t="shared" si="3"/>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28"/>
      <c r="S77" s="529"/>
      <c r="T77" s="552" t="str">
        <f>IF(P77="","",VLOOKUP(P77,【参考】数式用!$A$5:$H$34,MATCH(S77,【参考】数式用!$C$4:$E$4,0)+2,0))</f>
        <v/>
      </c>
      <c r="U77" s="102" t="s">
        <v>155</v>
      </c>
      <c r="V77" s="530"/>
      <c r="W77" s="99" t="s">
        <v>156</v>
      </c>
      <c r="X77" s="530"/>
      <c r="Y77" s="305" t="s">
        <v>157</v>
      </c>
      <c r="Z77" s="531"/>
      <c r="AA77" s="99" t="s">
        <v>156</v>
      </c>
      <c r="AB77" s="531"/>
      <c r="AC77" s="99" t="s">
        <v>158</v>
      </c>
      <c r="AD77" s="532" t="s">
        <v>159</v>
      </c>
      <c r="AE77" s="533" t="str">
        <f t="shared" ref="AE77:AE111" si="4">IF(AND(V77&gt;=1,X77&gt;=1,Z77&gt;=1,AB77&gt;=1),(Z77*12+AB77)-(V77*12+X77)+1,"")</f>
        <v/>
      </c>
      <c r="AF77" s="536" t="s">
        <v>160</v>
      </c>
      <c r="AG77" s="535" t="str">
        <f t="shared" ref="AG77:AG111" si="5">IFERROR(ROUNDDOWN(Q77*T77,0)*AE77,"")</f>
        <v/>
      </c>
    </row>
    <row r="78" spans="1:33" ht="36.75" customHeight="1">
      <c r="A78" s="520">
        <f t="shared" si="3"/>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28"/>
      <c r="S78" s="529"/>
      <c r="T78" s="552" t="str">
        <f>IF(P78="","",VLOOKUP(P78,【参考】数式用!$A$5:$H$34,MATCH(S78,【参考】数式用!$C$4:$E$4,0)+2,0))</f>
        <v/>
      </c>
      <c r="U78" s="102" t="s">
        <v>155</v>
      </c>
      <c r="V78" s="530"/>
      <c r="W78" s="99" t="s">
        <v>156</v>
      </c>
      <c r="X78" s="530"/>
      <c r="Y78" s="305" t="s">
        <v>157</v>
      </c>
      <c r="Z78" s="531"/>
      <c r="AA78" s="99" t="s">
        <v>156</v>
      </c>
      <c r="AB78" s="531"/>
      <c r="AC78" s="99" t="s">
        <v>158</v>
      </c>
      <c r="AD78" s="532" t="s">
        <v>159</v>
      </c>
      <c r="AE78" s="533" t="str">
        <f t="shared" si="4"/>
        <v/>
      </c>
      <c r="AF78" s="536" t="s">
        <v>160</v>
      </c>
      <c r="AG78" s="535" t="str">
        <f t="shared" si="5"/>
        <v/>
      </c>
    </row>
    <row r="79" spans="1:33" ht="36.75" customHeight="1">
      <c r="A79" s="520">
        <f t="shared" si="3"/>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28"/>
      <c r="S79" s="529"/>
      <c r="T79" s="552" t="str">
        <f>IF(P79="","",VLOOKUP(P79,【参考】数式用!$A$5:$H$34,MATCH(S79,【参考】数式用!$C$4:$E$4,0)+2,0))</f>
        <v/>
      </c>
      <c r="U79" s="102" t="s">
        <v>155</v>
      </c>
      <c r="V79" s="530"/>
      <c r="W79" s="99" t="s">
        <v>156</v>
      </c>
      <c r="X79" s="530"/>
      <c r="Y79" s="305" t="s">
        <v>157</v>
      </c>
      <c r="Z79" s="531"/>
      <c r="AA79" s="99" t="s">
        <v>156</v>
      </c>
      <c r="AB79" s="531"/>
      <c r="AC79" s="99" t="s">
        <v>158</v>
      </c>
      <c r="AD79" s="532" t="s">
        <v>159</v>
      </c>
      <c r="AE79" s="533" t="str">
        <f t="shared" si="4"/>
        <v/>
      </c>
      <c r="AF79" s="536" t="s">
        <v>160</v>
      </c>
      <c r="AG79" s="535" t="str">
        <f t="shared" si="5"/>
        <v/>
      </c>
    </row>
    <row r="80" spans="1:33" ht="36.75" customHeight="1">
      <c r="A80" s="520">
        <f t="shared" si="3"/>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28"/>
      <c r="S80" s="529"/>
      <c r="T80" s="552" t="str">
        <f>IF(P80="","",VLOOKUP(P80,【参考】数式用!$A$5:$H$34,MATCH(S80,【参考】数式用!$C$4:$E$4,0)+2,0))</f>
        <v/>
      </c>
      <c r="U80" s="102" t="s">
        <v>155</v>
      </c>
      <c r="V80" s="530"/>
      <c r="W80" s="99" t="s">
        <v>156</v>
      </c>
      <c r="X80" s="530"/>
      <c r="Y80" s="305" t="s">
        <v>157</v>
      </c>
      <c r="Z80" s="531"/>
      <c r="AA80" s="99" t="s">
        <v>156</v>
      </c>
      <c r="AB80" s="531"/>
      <c r="AC80" s="99" t="s">
        <v>158</v>
      </c>
      <c r="AD80" s="532" t="s">
        <v>159</v>
      </c>
      <c r="AE80" s="533" t="str">
        <f t="shared" si="4"/>
        <v/>
      </c>
      <c r="AF80" s="536" t="s">
        <v>160</v>
      </c>
      <c r="AG80" s="535" t="str">
        <f t="shared" si="5"/>
        <v/>
      </c>
    </row>
    <row r="81" spans="1:33" ht="36.75" customHeight="1">
      <c r="A81" s="520">
        <f t="shared" si="3"/>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28"/>
      <c r="S81" s="529"/>
      <c r="T81" s="552" t="str">
        <f>IF(P81="","",VLOOKUP(P81,【参考】数式用!$A$5:$H$34,MATCH(S81,【参考】数式用!$C$4:$E$4,0)+2,0))</f>
        <v/>
      </c>
      <c r="U81" s="102" t="s">
        <v>155</v>
      </c>
      <c r="V81" s="530"/>
      <c r="W81" s="99" t="s">
        <v>156</v>
      </c>
      <c r="X81" s="530"/>
      <c r="Y81" s="305" t="s">
        <v>157</v>
      </c>
      <c r="Z81" s="531"/>
      <c r="AA81" s="99" t="s">
        <v>156</v>
      </c>
      <c r="AB81" s="531"/>
      <c r="AC81" s="99" t="s">
        <v>158</v>
      </c>
      <c r="AD81" s="532" t="s">
        <v>159</v>
      </c>
      <c r="AE81" s="533" t="str">
        <f t="shared" si="4"/>
        <v/>
      </c>
      <c r="AF81" s="536" t="s">
        <v>160</v>
      </c>
      <c r="AG81" s="535" t="str">
        <f t="shared" si="5"/>
        <v/>
      </c>
    </row>
    <row r="82" spans="1:33" ht="36.75" customHeight="1">
      <c r="A82" s="520">
        <f t="shared" si="3"/>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28"/>
      <c r="S82" s="529"/>
      <c r="T82" s="552" t="str">
        <f>IF(P82="","",VLOOKUP(P82,【参考】数式用!$A$5:$H$34,MATCH(S82,【参考】数式用!$C$4:$E$4,0)+2,0))</f>
        <v/>
      </c>
      <c r="U82" s="102" t="s">
        <v>155</v>
      </c>
      <c r="V82" s="530"/>
      <c r="W82" s="99" t="s">
        <v>156</v>
      </c>
      <c r="X82" s="530"/>
      <c r="Y82" s="305" t="s">
        <v>157</v>
      </c>
      <c r="Z82" s="531"/>
      <c r="AA82" s="99" t="s">
        <v>156</v>
      </c>
      <c r="AB82" s="531"/>
      <c r="AC82" s="99" t="s">
        <v>158</v>
      </c>
      <c r="AD82" s="532" t="s">
        <v>159</v>
      </c>
      <c r="AE82" s="533" t="str">
        <f t="shared" si="4"/>
        <v/>
      </c>
      <c r="AF82" s="536" t="s">
        <v>160</v>
      </c>
      <c r="AG82" s="535" t="str">
        <f t="shared" si="5"/>
        <v/>
      </c>
    </row>
    <row r="83" spans="1:33" ht="36.75" customHeight="1">
      <c r="A83" s="520">
        <f t="shared" si="3"/>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28"/>
      <c r="S83" s="529"/>
      <c r="T83" s="552" t="str">
        <f>IF(P83="","",VLOOKUP(P83,【参考】数式用!$A$5:$H$34,MATCH(S83,【参考】数式用!$C$4:$E$4,0)+2,0))</f>
        <v/>
      </c>
      <c r="U83" s="102" t="s">
        <v>155</v>
      </c>
      <c r="V83" s="530"/>
      <c r="W83" s="99" t="s">
        <v>156</v>
      </c>
      <c r="X83" s="530"/>
      <c r="Y83" s="305" t="s">
        <v>157</v>
      </c>
      <c r="Z83" s="531"/>
      <c r="AA83" s="99" t="s">
        <v>156</v>
      </c>
      <c r="AB83" s="531"/>
      <c r="AC83" s="99" t="s">
        <v>158</v>
      </c>
      <c r="AD83" s="532" t="s">
        <v>159</v>
      </c>
      <c r="AE83" s="533" t="str">
        <f t="shared" si="4"/>
        <v/>
      </c>
      <c r="AF83" s="536" t="s">
        <v>160</v>
      </c>
      <c r="AG83" s="535" t="str">
        <f t="shared" si="5"/>
        <v/>
      </c>
    </row>
    <row r="84" spans="1:33" ht="36.75" customHeight="1">
      <c r="A84" s="520">
        <f t="shared" si="3"/>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28"/>
      <c r="S84" s="529"/>
      <c r="T84" s="552" t="str">
        <f>IF(P84="","",VLOOKUP(P84,【参考】数式用!$A$5:$H$34,MATCH(S84,【参考】数式用!$C$4:$E$4,0)+2,0))</f>
        <v/>
      </c>
      <c r="U84" s="102" t="s">
        <v>155</v>
      </c>
      <c r="V84" s="530"/>
      <c r="W84" s="99" t="s">
        <v>156</v>
      </c>
      <c r="X84" s="530"/>
      <c r="Y84" s="305" t="s">
        <v>157</v>
      </c>
      <c r="Z84" s="531"/>
      <c r="AA84" s="99" t="s">
        <v>156</v>
      </c>
      <c r="AB84" s="531"/>
      <c r="AC84" s="99" t="s">
        <v>158</v>
      </c>
      <c r="AD84" s="532" t="s">
        <v>159</v>
      </c>
      <c r="AE84" s="533" t="str">
        <f t="shared" si="4"/>
        <v/>
      </c>
      <c r="AF84" s="536" t="s">
        <v>160</v>
      </c>
      <c r="AG84" s="535" t="str">
        <f t="shared" si="5"/>
        <v/>
      </c>
    </row>
    <row r="85" spans="1:33" ht="36.75" customHeight="1">
      <c r="A85" s="520">
        <f t="shared" si="3"/>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28"/>
      <c r="S85" s="529"/>
      <c r="T85" s="552" t="str">
        <f>IF(P85="","",VLOOKUP(P85,【参考】数式用!$A$5:$H$34,MATCH(S85,【参考】数式用!$C$4:$E$4,0)+2,0))</f>
        <v/>
      </c>
      <c r="U85" s="102" t="s">
        <v>155</v>
      </c>
      <c r="V85" s="530"/>
      <c r="W85" s="99" t="s">
        <v>156</v>
      </c>
      <c r="X85" s="530"/>
      <c r="Y85" s="305" t="s">
        <v>157</v>
      </c>
      <c r="Z85" s="531"/>
      <c r="AA85" s="99" t="s">
        <v>156</v>
      </c>
      <c r="AB85" s="531"/>
      <c r="AC85" s="99" t="s">
        <v>158</v>
      </c>
      <c r="AD85" s="532" t="s">
        <v>159</v>
      </c>
      <c r="AE85" s="533" t="str">
        <f t="shared" si="4"/>
        <v/>
      </c>
      <c r="AF85" s="536" t="s">
        <v>160</v>
      </c>
      <c r="AG85" s="535" t="str">
        <f t="shared" si="5"/>
        <v/>
      </c>
    </row>
    <row r="86" spans="1:33" ht="36.75" customHeight="1">
      <c r="A86" s="520">
        <f t="shared" si="3"/>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28"/>
      <c r="S86" s="529"/>
      <c r="T86" s="552" t="str">
        <f>IF(P86="","",VLOOKUP(P86,【参考】数式用!$A$5:$H$34,MATCH(S86,【参考】数式用!$C$4:$E$4,0)+2,0))</f>
        <v/>
      </c>
      <c r="U86" s="102" t="s">
        <v>155</v>
      </c>
      <c r="V86" s="530"/>
      <c r="W86" s="99" t="s">
        <v>156</v>
      </c>
      <c r="X86" s="530"/>
      <c r="Y86" s="305" t="s">
        <v>157</v>
      </c>
      <c r="Z86" s="531"/>
      <c r="AA86" s="99" t="s">
        <v>156</v>
      </c>
      <c r="AB86" s="531"/>
      <c r="AC86" s="99" t="s">
        <v>158</v>
      </c>
      <c r="AD86" s="532" t="s">
        <v>159</v>
      </c>
      <c r="AE86" s="533" t="str">
        <f t="shared" si="4"/>
        <v/>
      </c>
      <c r="AF86" s="536" t="s">
        <v>160</v>
      </c>
      <c r="AG86" s="535" t="str">
        <f t="shared" si="5"/>
        <v/>
      </c>
    </row>
    <row r="87" spans="1:33" ht="36.75" customHeight="1">
      <c r="A87" s="520">
        <f t="shared" si="3"/>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28"/>
      <c r="S87" s="529"/>
      <c r="T87" s="552" t="str">
        <f>IF(P87="","",VLOOKUP(P87,【参考】数式用!$A$5:$H$34,MATCH(S87,【参考】数式用!$C$4:$E$4,0)+2,0))</f>
        <v/>
      </c>
      <c r="U87" s="102" t="s">
        <v>155</v>
      </c>
      <c r="V87" s="530"/>
      <c r="W87" s="99" t="s">
        <v>156</v>
      </c>
      <c r="X87" s="530"/>
      <c r="Y87" s="305" t="s">
        <v>157</v>
      </c>
      <c r="Z87" s="531"/>
      <c r="AA87" s="99" t="s">
        <v>156</v>
      </c>
      <c r="AB87" s="531"/>
      <c r="AC87" s="99" t="s">
        <v>158</v>
      </c>
      <c r="AD87" s="532" t="s">
        <v>159</v>
      </c>
      <c r="AE87" s="533" t="str">
        <f t="shared" si="4"/>
        <v/>
      </c>
      <c r="AF87" s="536" t="s">
        <v>160</v>
      </c>
      <c r="AG87" s="535" t="str">
        <f t="shared" si="5"/>
        <v/>
      </c>
    </row>
    <row r="88" spans="1:33" ht="36.75" customHeight="1">
      <c r="A88" s="520">
        <f t="shared" si="3"/>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28"/>
      <c r="S88" s="529"/>
      <c r="T88" s="552" t="str">
        <f>IF(P88="","",VLOOKUP(P88,【参考】数式用!$A$5:$H$34,MATCH(S88,【参考】数式用!$C$4:$E$4,0)+2,0))</f>
        <v/>
      </c>
      <c r="U88" s="102" t="s">
        <v>155</v>
      </c>
      <c r="V88" s="530"/>
      <c r="W88" s="99" t="s">
        <v>156</v>
      </c>
      <c r="X88" s="530"/>
      <c r="Y88" s="305" t="s">
        <v>157</v>
      </c>
      <c r="Z88" s="531"/>
      <c r="AA88" s="99" t="s">
        <v>156</v>
      </c>
      <c r="AB88" s="531"/>
      <c r="AC88" s="99" t="s">
        <v>158</v>
      </c>
      <c r="AD88" s="532" t="s">
        <v>159</v>
      </c>
      <c r="AE88" s="533" t="str">
        <f t="shared" si="4"/>
        <v/>
      </c>
      <c r="AF88" s="536" t="s">
        <v>160</v>
      </c>
      <c r="AG88" s="535" t="str">
        <f t="shared" si="5"/>
        <v/>
      </c>
    </row>
    <row r="89" spans="1:33" ht="36.75" customHeight="1">
      <c r="A89" s="520">
        <f t="shared" si="3"/>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28"/>
      <c r="S89" s="529"/>
      <c r="T89" s="552" t="str">
        <f>IF(P89="","",VLOOKUP(P89,【参考】数式用!$A$5:$H$34,MATCH(S89,【参考】数式用!$C$4:$E$4,0)+2,0))</f>
        <v/>
      </c>
      <c r="U89" s="102" t="s">
        <v>155</v>
      </c>
      <c r="V89" s="530"/>
      <c r="W89" s="99" t="s">
        <v>156</v>
      </c>
      <c r="X89" s="530"/>
      <c r="Y89" s="305" t="s">
        <v>157</v>
      </c>
      <c r="Z89" s="531"/>
      <c r="AA89" s="99" t="s">
        <v>156</v>
      </c>
      <c r="AB89" s="531"/>
      <c r="AC89" s="99" t="s">
        <v>158</v>
      </c>
      <c r="AD89" s="532" t="s">
        <v>159</v>
      </c>
      <c r="AE89" s="533" t="str">
        <f t="shared" si="4"/>
        <v/>
      </c>
      <c r="AF89" s="536" t="s">
        <v>160</v>
      </c>
      <c r="AG89" s="535" t="str">
        <f t="shared" si="5"/>
        <v/>
      </c>
    </row>
    <row r="90" spans="1:33" ht="36.75" customHeight="1">
      <c r="A90" s="520">
        <f t="shared" si="3"/>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28"/>
      <c r="S90" s="529"/>
      <c r="T90" s="552" t="str">
        <f>IF(P90="","",VLOOKUP(P90,【参考】数式用!$A$5:$H$34,MATCH(S90,【参考】数式用!$C$4:$E$4,0)+2,0))</f>
        <v/>
      </c>
      <c r="U90" s="102" t="s">
        <v>155</v>
      </c>
      <c r="V90" s="530"/>
      <c r="W90" s="99" t="s">
        <v>156</v>
      </c>
      <c r="X90" s="530"/>
      <c r="Y90" s="305" t="s">
        <v>157</v>
      </c>
      <c r="Z90" s="531"/>
      <c r="AA90" s="99" t="s">
        <v>156</v>
      </c>
      <c r="AB90" s="531"/>
      <c r="AC90" s="99" t="s">
        <v>158</v>
      </c>
      <c r="AD90" s="532" t="s">
        <v>159</v>
      </c>
      <c r="AE90" s="533" t="str">
        <f t="shared" si="4"/>
        <v/>
      </c>
      <c r="AF90" s="536" t="s">
        <v>160</v>
      </c>
      <c r="AG90" s="535" t="str">
        <f t="shared" si="5"/>
        <v/>
      </c>
    </row>
    <row r="91" spans="1:33" ht="36.75" customHeight="1">
      <c r="A91" s="520">
        <f t="shared" ref="A91:A111" si="6">A90+1</f>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28"/>
      <c r="S91" s="529"/>
      <c r="T91" s="552" t="str">
        <f>IF(P91="","",VLOOKUP(P91,【参考】数式用!$A$5:$H$34,MATCH(S91,【参考】数式用!$C$4:$E$4,0)+2,0))</f>
        <v/>
      </c>
      <c r="U91" s="102" t="s">
        <v>155</v>
      </c>
      <c r="V91" s="530"/>
      <c r="W91" s="99" t="s">
        <v>156</v>
      </c>
      <c r="X91" s="530"/>
      <c r="Y91" s="305" t="s">
        <v>157</v>
      </c>
      <c r="Z91" s="531"/>
      <c r="AA91" s="99" t="s">
        <v>156</v>
      </c>
      <c r="AB91" s="531"/>
      <c r="AC91" s="99" t="s">
        <v>158</v>
      </c>
      <c r="AD91" s="532" t="s">
        <v>159</v>
      </c>
      <c r="AE91" s="533" t="str">
        <f t="shared" si="4"/>
        <v/>
      </c>
      <c r="AF91" s="536" t="s">
        <v>160</v>
      </c>
      <c r="AG91" s="535" t="str">
        <f t="shared" si="5"/>
        <v/>
      </c>
    </row>
    <row r="92" spans="1:33" ht="36.75" customHeight="1">
      <c r="A92" s="520">
        <f t="shared" si="6"/>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28"/>
      <c r="S92" s="529"/>
      <c r="T92" s="552" t="str">
        <f>IF(P92="","",VLOOKUP(P92,【参考】数式用!$A$5:$H$34,MATCH(S92,【参考】数式用!$C$4:$E$4,0)+2,0))</f>
        <v/>
      </c>
      <c r="U92" s="102" t="s">
        <v>155</v>
      </c>
      <c r="V92" s="530"/>
      <c r="W92" s="99" t="s">
        <v>156</v>
      </c>
      <c r="X92" s="530"/>
      <c r="Y92" s="305" t="s">
        <v>157</v>
      </c>
      <c r="Z92" s="531"/>
      <c r="AA92" s="99" t="s">
        <v>156</v>
      </c>
      <c r="AB92" s="531"/>
      <c r="AC92" s="99" t="s">
        <v>158</v>
      </c>
      <c r="AD92" s="532" t="s">
        <v>159</v>
      </c>
      <c r="AE92" s="533" t="str">
        <f t="shared" si="4"/>
        <v/>
      </c>
      <c r="AF92" s="536" t="s">
        <v>160</v>
      </c>
      <c r="AG92" s="535" t="str">
        <f t="shared" si="5"/>
        <v/>
      </c>
    </row>
    <row r="93" spans="1:33" ht="36.75" customHeight="1">
      <c r="A93" s="520">
        <f t="shared" si="6"/>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28"/>
      <c r="S93" s="529"/>
      <c r="T93" s="552" t="str">
        <f>IF(P93="","",VLOOKUP(P93,【参考】数式用!$A$5:$H$34,MATCH(S93,【参考】数式用!$C$4:$E$4,0)+2,0))</f>
        <v/>
      </c>
      <c r="U93" s="102" t="s">
        <v>155</v>
      </c>
      <c r="V93" s="530"/>
      <c r="W93" s="99" t="s">
        <v>156</v>
      </c>
      <c r="X93" s="530"/>
      <c r="Y93" s="305" t="s">
        <v>157</v>
      </c>
      <c r="Z93" s="531"/>
      <c r="AA93" s="99" t="s">
        <v>156</v>
      </c>
      <c r="AB93" s="531"/>
      <c r="AC93" s="99" t="s">
        <v>158</v>
      </c>
      <c r="AD93" s="532" t="s">
        <v>159</v>
      </c>
      <c r="AE93" s="533" t="str">
        <f t="shared" si="4"/>
        <v/>
      </c>
      <c r="AF93" s="536" t="s">
        <v>160</v>
      </c>
      <c r="AG93" s="535" t="str">
        <f t="shared" si="5"/>
        <v/>
      </c>
    </row>
    <row r="94" spans="1:33" ht="36.75" customHeight="1">
      <c r="A94" s="520">
        <f t="shared" si="6"/>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28"/>
      <c r="S94" s="529"/>
      <c r="T94" s="552" t="str">
        <f>IF(P94="","",VLOOKUP(P94,【参考】数式用!$A$5:$H$34,MATCH(S94,【参考】数式用!$C$4:$E$4,0)+2,0))</f>
        <v/>
      </c>
      <c r="U94" s="102" t="s">
        <v>155</v>
      </c>
      <c r="V94" s="530"/>
      <c r="W94" s="99" t="s">
        <v>156</v>
      </c>
      <c r="X94" s="530"/>
      <c r="Y94" s="305" t="s">
        <v>157</v>
      </c>
      <c r="Z94" s="531"/>
      <c r="AA94" s="99" t="s">
        <v>156</v>
      </c>
      <c r="AB94" s="531"/>
      <c r="AC94" s="99" t="s">
        <v>158</v>
      </c>
      <c r="AD94" s="532" t="s">
        <v>159</v>
      </c>
      <c r="AE94" s="533" t="str">
        <f t="shared" si="4"/>
        <v/>
      </c>
      <c r="AF94" s="536" t="s">
        <v>160</v>
      </c>
      <c r="AG94" s="535" t="str">
        <f t="shared" si="5"/>
        <v/>
      </c>
    </row>
    <row r="95" spans="1:33" ht="36.75" customHeight="1">
      <c r="A95" s="520">
        <f t="shared" si="6"/>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28"/>
      <c r="S95" s="529"/>
      <c r="T95" s="552" t="str">
        <f>IF(P95="","",VLOOKUP(P95,【参考】数式用!$A$5:$H$34,MATCH(S95,【参考】数式用!$C$4:$E$4,0)+2,0))</f>
        <v/>
      </c>
      <c r="U95" s="102" t="s">
        <v>155</v>
      </c>
      <c r="V95" s="530"/>
      <c r="W95" s="99" t="s">
        <v>156</v>
      </c>
      <c r="X95" s="530"/>
      <c r="Y95" s="305" t="s">
        <v>157</v>
      </c>
      <c r="Z95" s="531"/>
      <c r="AA95" s="99" t="s">
        <v>156</v>
      </c>
      <c r="AB95" s="531"/>
      <c r="AC95" s="99" t="s">
        <v>158</v>
      </c>
      <c r="AD95" s="532" t="s">
        <v>159</v>
      </c>
      <c r="AE95" s="533" t="str">
        <f t="shared" si="4"/>
        <v/>
      </c>
      <c r="AF95" s="536" t="s">
        <v>160</v>
      </c>
      <c r="AG95" s="535" t="str">
        <f t="shared" si="5"/>
        <v/>
      </c>
    </row>
    <row r="96" spans="1:33" ht="36.75" customHeight="1">
      <c r="A96" s="520">
        <f t="shared" si="6"/>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28"/>
      <c r="S96" s="529"/>
      <c r="T96" s="552" t="str">
        <f>IF(P96="","",VLOOKUP(P96,【参考】数式用!$A$5:$H$34,MATCH(S96,【参考】数式用!$C$4:$E$4,0)+2,0))</f>
        <v/>
      </c>
      <c r="U96" s="102" t="s">
        <v>155</v>
      </c>
      <c r="V96" s="530"/>
      <c r="W96" s="99" t="s">
        <v>156</v>
      </c>
      <c r="X96" s="530"/>
      <c r="Y96" s="305" t="s">
        <v>157</v>
      </c>
      <c r="Z96" s="531"/>
      <c r="AA96" s="99" t="s">
        <v>156</v>
      </c>
      <c r="AB96" s="531"/>
      <c r="AC96" s="99" t="s">
        <v>158</v>
      </c>
      <c r="AD96" s="532" t="s">
        <v>159</v>
      </c>
      <c r="AE96" s="533" t="str">
        <f t="shared" si="4"/>
        <v/>
      </c>
      <c r="AF96" s="536" t="s">
        <v>160</v>
      </c>
      <c r="AG96" s="535" t="str">
        <f t="shared" si="5"/>
        <v/>
      </c>
    </row>
    <row r="97" spans="1:33" ht="36.75" customHeight="1">
      <c r="A97" s="520">
        <f t="shared" si="6"/>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28"/>
      <c r="S97" s="529"/>
      <c r="T97" s="552" t="str">
        <f>IF(P97="","",VLOOKUP(P97,【参考】数式用!$A$5:$H$34,MATCH(S97,【参考】数式用!$C$4:$E$4,0)+2,0))</f>
        <v/>
      </c>
      <c r="U97" s="102" t="s">
        <v>155</v>
      </c>
      <c r="V97" s="530"/>
      <c r="W97" s="99" t="s">
        <v>156</v>
      </c>
      <c r="X97" s="530"/>
      <c r="Y97" s="305" t="s">
        <v>157</v>
      </c>
      <c r="Z97" s="531"/>
      <c r="AA97" s="99" t="s">
        <v>156</v>
      </c>
      <c r="AB97" s="531"/>
      <c r="AC97" s="99" t="s">
        <v>158</v>
      </c>
      <c r="AD97" s="532" t="s">
        <v>159</v>
      </c>
      <c r="AE97" s="533" t="str">
        <f t="shared" si="4"/>
        <v/>
      </c>
      <c r="AF97" s="536" t="s">
        <v>160</v>
      </c>
      <c r="AG97" s="535" t="str">
        <f t="shared" si="5"/>
        <v/>
      </c>
    </row>
    <row r="98" spans="1:33" ht="36.75" customHeight="1">
      <c r="A98" s="520">
        <f t="shared" si="6"/>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28"/>
      <c r="S98" s="529"/>
      <c r="T98" s="552" t="str">
        <f>IF(P98="","",VLOOKUP(P98,【参考】数式用!$A$5:$H$34,MATCH(S98,【参考】数式用!$C$4:$E$4,0)+2,0))</f>
        <v/>
      </c>
      <c r="U98" s="102" t="s">
        <v>155</v>
      </c>
      <c r="V98" s="530"/>
      <c r="W98" s="99" t="s">
        <v>156</v>
      </c>
      <c r="X98" s="530"/>
      <c r="Y98" s="305" t="s">
        <v>157</v>
      </c>
      <c r="Z98" s="531"/>
      <c r="AA98" s="99" t="s">
        <v>156</v>
      </c>
      <c r="AB98" s="531"/>
      <c r="AC98" s="99" t="s">
        <v>158</v>
      </c>
      <c r="AD98" s="532" t="s">
        <v>159</v>
      </c>
      <c r="AE98" s="533" t="str">
        <f t="shared" si="4"/>
        <v/>
      </c>
      <c r="AF98" s="536" t="s">
        <v>160</v>
      </c>
      <c r="AG98" s="535" t="str">
        <f t="shared" si="5"/>
        <v/>
      </c>
    </row>
    <row r="99" spans="1:33" ht="36.75" customHeight="1">
      <c r="A99" s="520">
        <f t="shared" si="6"/>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28"/>
      <c r="S99" s="529"/>
      <c r="T99" s="552" t="str">
        <f>IF(P99="","",VLOOKUP(P99,【参考】数式用!$A$5:$H$34,MATCH(S99,【参考】数式用!$C$4:$E$4,0)+2,0))</f>
        <v/>
      </c>
      <c r="U99" s="102" t="s">
        <v>155</v>
      </c>
      <c r="V99" s="530"/>
      <c r="W99" s="99" t="s">
        <v>156</v>
      </c>
      <c r="X99" s="530"/>
      <c r="Y99" s="305" t="s">
        <v>157</v>
      </c>
      <c r="Z99" s="531"/>
      <c r="AA99" s="99" t="s">
        <v>156</v>
      </c>
      <c r="AB99" s="531"/>
      <c r="AC99" s="99" t="s">
        <v>158</v>
      </c>
      <c r="AD99" s="532" t="s">
        <v>159</v>
      </c>
      <c r="AE99" s="533" t="str">
        <f t="shared" si="4"/>
        <v/>
      </c>
      <c r="AF99" s="536" t="s">
        <v>160</v>
      </c>
      <c r="AG99" s="535" t="str">
        <f t="shared" si="5"/>
        <v/>
      </c>
    </row>
    <row r="100" spans="1:33" ht="36.75" customHeight="1">
      <c r="A100" s="520">
        <f t="shared" si="6"/>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28"/>
      <c r="S100" s="529"/>
      <c r="T100" s="552" t="str">
        <f>IF(P100="","",VLOOKUP(P100,【参考】数式用!$A$5:$H$34,MATCH(S100,【参考】数式用!$C$4:$E$4,0)+2,0))</f>
        <v/>
      </c>
      <c r="U100" s="102" t="s">
        <v>155</v>
      </c>
      <c r="V100" s="530"/>
      <c r="W100" s="99" t="s">
        <v>156</v>
      </c>
      <c r="X100" s="530"/>
      <c r="Y100" s="305" t="s">
        <v>157</v>
      </c>
      <c r="Z100" s="531"/>
      <c r="AA100" s="99" t="s">
        <v>156</v>
      </c>
      <c r="AB100" s="531"/>
      <c r="AC100" s="99" t="s">
        <v>158</v>
      </c>
      <c r="AD100" s="532" t="s">
        <v>159</v>
      </c>
      <c r="AE100" s="533" t="str">
        <f t="shared" si="4"/>
        <v/>
      </c>
      <c r="AF100" s="536" t="s">
        <v>160</v>
      </c>
      <c r="AG100" s="535" t="str">
        <f t="shared" si="5"/>
        <v/>
      </c>
    </row>
    <row r="101" spans="1:33" ht="36.75" customHeight="1">
      <c r="A101" s="520">
        <f t="shared" si="6"/>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28"/>
      <c r="S101" s="529"/>
      <c r="T101" s="552" t="str">
        <f>IF(P101="","",VLOOKUP(P101,【参考】数式用!$A$5:$H$34,MATCH(S101,【参考】数式用!$C$4:$E$4,0)+2,0))</f>
        <v/>
      </c>
      <c r="U101" s="102" t="s">
        <v>155</v>
      </c>
      <c r="V101" s="530"/>
      <c r="W101" s="99" t="s">
        <v>156</v>
      </c>
      <c r="X101" s="530"/>
      <c r="Y101" s="305" t="s">
        <v>157</v>
      </c>
      <c r="Z101" s="531"/>
      <c r="AA101" s="99" t="s">
        <v>156</v>
      </c>
      <c r="AB101" s="531"/>
      <c r="AC101" s="99" t="s">
        <v>158</v>
      </c>
      <c r="AD101" s="532" t="s">
        <v>159</v>
      </c>
      <c r="AE101" s="533" t="str">
        <f t="shared" si="4"/>
        <v/>
      </c>
      <c r="AF101" s="536" t="s">
        <v>160</v>
      </c>
      <c r="AG101" s="535" t="str">
        <f t="shared" si="5"/>
        <v/>
      </c>
    </row>
    <row r="102" spans="1:33" ht="36.75" customHeight="1">
      <c r="A102" s="520">
        <f t="shared" si="6"/>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28"/>
      <c r="S102" s="529"/>
      <c r="T102" s="552" t="str">
        <f>IF(P102="","",VLOOKUP(P102,【参考】数式用!$A$5:$H$34,MATCH(S102,【参考】数式用!$C$4:$E$4,0)+2,0))</f>
        <v/>
      </c>
      <c r="U102" s="102" t="s">
        <v>155</v>
      </c>
      <c r="V102" s="530"/>
      <c r="W102" s="99" t="s">
        <v>156</v>
      </c>
      <c r="X102" s="530"/>
      <c r="Y102" s="305" t="s">
        <v>157</v>
      </c>
      <c r="Z102" s="531"/>
      <c r="AA102" s="99" t="s">
        <v>156</v>
      </c>
      <c r="AB102" s="531"/>
      <c r="AC102" s="99" t="s">
        <v>158</v>
      </c>
      <c r="AD102" s="532" t="s">
        <v>159</v>
      </c>
      <c r="AE102" s="533" t="str">
        <f t="shared" si="4"/>
        <v/>
      </c>
      <c r="AF102" s="536" t="s">
        <v>160</v>
      </c>
      <c r="AG102" s="535" t="str">
        <f t="shared" si="5"/>
        <v/>
      </c>
    </row>
    <row r="103" spans="1:33" ht="36.75" customHeight="1">
      <c r="A103" s="520">
        <f t="shared" si="6"/>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28"/>
      <c r="S103" s="529"/>
      <c r="T103" s="552" t="str">
        <f>IF(P103="","",VLOOKUP(P103,【参考】数式用!$A$5:$H$34,MATCH(S103,【参考】数式用!$C$4:$E$4,0)+2,0))</f>
        <v/>
      </c>
      <c r="U103" s="102" t="s">
        <v>155</v>
      </c>
      <c r="V103" s="530"/>
      <c r="W103" s="99" t="s">
        <v>156</v>
      </c>
      <c r="X103" s="530"/>
      <c r="Y103" s="305" t="s">
        <v>157</v>
      </c>
      <c r="Z103" s="531"/>
      <c r="AA103" s="99" t="s">
        <v>156</v>
      </c>
      <c r="AB103" s="531"/>
      <c r="AC103" s="99" t="s">
        <v>158</v>
      </c>
      <c r="AD103" s="532" t="s">
        <v>159</v>
      </c>
      <c r="AE103" s="533" t="str">
        <f t="shared" si="4"/>
        <v/>
      </c>
      <c r="AF103" s="536" t="s">
        <v>160</v>
      </c>
      <c r="AG103" s="535" t="str">
        <f t="shared" si="5"/>
        <v/>
      </c>
    </row>
    <row r="104" spans="1:33" ht="36.75" customHeight="1">
      <c r="A104" s="520">
        <f t="shared" si="6"/>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28"/>
      <c r="S104" s="529"/>
      <c r="T104" s="552" t="str">
        <f>IF(P104="","",VLOOKUP(P104,【参考】数式用!$A$5:$H$34,MATCH(S104,【参考】数式用!$C$4:$E$4,0)+2,0))</f>
        <v/>
      </c>
      <c r="U104" s="102" t="s">
        <v>155</v>
      </c>
      <c r="V104" s="530"/>
      <c r="W104" s="99" t="s">
        <v>156</v>
      </c>
      <c r="X104" s="530"/>
      <c r="Y104" s="305" t="s">
        <v>157</v>
      </c>
      <c r="Z104" s="531"/>
      <c r="AA104" s="99" t="s">
        <v>156</v>
      </c>
      <c r="AB104" s="531"/>
      <c r="AC104" s="99" t="s">
        <v>158</v>
      </c>
      <c r="AD104" s="532" t="s">
        <v>159</v>
      </c>
      <c r="AE104" s="533" t="str">
        <f t="shared" si="4"/>
        <v/>
      </c>
      <c r="AF104" s="536" t="s">
        <v>160</v>
      </c>
      <c r="AG104" s="535" t="str">
        <f t="shared" si="5"/>
        <v/>
      </c>
    </row>
    <row r="105" spans="1:33" ht="36.75" customHeight="1">
      <c r="A105" s="520">
        <f t="shared" si="6"/>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28"/>
      <c r="S105" s="529"/>
      <c r="T105" s="552" t="str">
        <f>IF(P105="","",VLOOKUP(P105,【参考】数式用!$A$5:$H$34,MATCH(S105,【参考】数式用!$C$4:$E$4,0)+2,0))</f>
        <v/>
      </c>
      <c r="U105" s="102" t="s">
        <v>155</v>
      </c>
      <c r="V105" s="530"/>
      <c r="W105" s="99" t="s">
        <v>156</v>
      </c>
      <c r="X105" s="530"/>
      <c r="Y105" s="305" t="s">
        <v>157</v>
      </c>
      <c r="Z105" s="531"/>
      <c r="AA105" s="99" t="s">
        <v>156</v>
      </c>
      <c r="AB105" s="531"/>
      <c r="AC105" s="99" t="s">
        <v>158</v>
      </c>
      <c r="AD105" s="532" t="s">
        <v>159</v>
      </c>
      <c r="AE105" s="533" t="str">
        <f t="shared" si="4"/>
        <v/>
      </c>
      <c r="AF105" s="536" t="s">
        <v>160</v>
      </c>
      <c r="AG105" s="535" t="str">
        <f t="shared" si="5"/>
        <v/>
      </c>
    </row>
    <row r="106" spans="1:33" ht="36.75" customHeight="1">
      <c r="A106" s="520">
        <f t="shared" si="6"/>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28"/>
      <c r="S106" s="529"/>
      <c r="T106" s="552" t="str">
        <f>IF(P106="","",VLOOKUP(P106,【参考】数式用!$A$5:$H$34,MATCH(S106,【参考】数式用!$C$4:$E$4,0)+2,0))</f>
        <v/>
      </c>
      <c r="U106" s="102" t="s">
        <v>155</v>
      </c>
      <c r="V106" s="530"/>
      <c r="W106" s="99" t="s">
        <v>156</v>
      </c>
      <c r="X106" s="530"/>
      <c r="Y106" s="305" t="s">
        <v>157</v>
      </c>
      <c r="Z106" s="531"/>
      <c r="AA106" s="99" t="s">
        <v>156</v>
      </c>
      <c r="AB106" s="531"/>
      <c r="AC106" s="99" t="s">
        <v>158</v>
      </c>
      <c r="AD106" s="532" t="s">
        <v>159</v>
      </c>
      <c r="AE106" s="533" t="str">
        <f t="shared" si="4"/>
        <v/>
      </c>
      <c r="AF106" s="536" t="s">
        <v>160</v>
      </c>
      <c r="AG106" s="535" t="str">
        <f t="shared" si="5"/>
        <v/>
      </c>
    </row>
    <row r="107" spans="1:33" ht="36.75" customHeight="1">
      <c r="A107" s="520">
        <f t="shared" si="6"/>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28"/>
      <c r="S107" s="529"/>
      <c r="T107" s="552" t="str">
        <f>IF(P107="","",VLOOKUP(P107,【参考】数式用!$A$5:$H$34,MATCH(S107,【参考】数式用!$C$4:$E$4,0)+2,0))</f>
        <v/>
      </c>
      <c r="U107" s="102" t="s">
        <v>155</v>
      </c>
      <c r="V107" s="530"/>
      <c r="W107" s="99" t="s">
        <v>156</v>
      </c>
      <c r="X107" s="530"/>
      <c r="Y107" s="305" t="s">
        <v>157</v>
      </c>
      <c r="Z107" s="531"/>
      <c r="AA107" s="99" t="s">
        <v>156</v>
      </c>
      <c r="AB107" s="531"/>
      <c r="AC107" s="99" t="s">
        <v>158</v>
      </c>
      <c r="AD107" s="532" t="s">
        <v>159</v>
      </c>
      <c r="AE107" s="533" t="str">
        <f t="shared" si="4"/>
        <v/>
      </c>
      <c r="AF107" s="536" t="s">
        <v>160</v>
      </c>
      <c r="AG107" s="535" t="str">
        <f t="shared" si="5"/>
        <v/>
      </c>
    </row>
    <row r="108" spans="1:33" ht="36.75" customHeight="1">
      <c r="A108" s="520">
        <f t="shared" si="6"/>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28"/>
      <c r="S108" s="529"/>
      <c r="T108" s="552" t="str">
        <f>IF(P108="","",VLOOKUP(P108,【参考】数式用!$A$5:$H$34,MATCH(S108,【参考】数式用!$C$4:$E$4,0)+2,0))</f>
        <v/>
      </c>
      <c r="U108" s="102" t="s">
        <v>155</v>
      </c>
      <c r="V108" s="530"/>
      <c r="W108" s="99" t="s">
        <v>156</v>
      </c>
      <c r="X108" s="530"/>
      <c r="Y108" s="305" t="s">
        <v>157</v>
      </c>
      <c r="Z108" s="531"/>
      <c r="AA108" s="99" t="s">
        <v>156</v>
      </c>
      <c r="AB108" s="531"/>
      <c r="AC108" s="99" t="s">
        <v>158</v>
      </c>
      <c r="AD108" s="532" t="s">
        <v>159</v>
      </c>
      <c r="AE108" s="533" t="str">
        <f t="shared" si="4"/>
        <v/>
      </c>
      <c r="AF108" s="536" t="s">
        <v>160</v>
      </c>
      <c r="AG108" s="535" t="str">
        <f t="shared" si="5"/>
        <v/>
      </c>
    </row>
    <row r="109" spans="1:33" ht="36.75" customHeight="1">
      <c r="A109" s="520">
        <f t="shared" si="6"/>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28"/>
      <c r="S109" s="529"/>
      <c r="T109" s="552" t="str">
        <f>IF(P109="","",VLOOKUP(P109,【参考】数式用!$A$5:$H$34,MATCH(S109,【参考】数式用!$C$4:$E$4,0)+2,0))</f>
        <v/>
      </c>
      <c r="U109" s="102" t="s">
        <v>155</v>
      </c>
      <c r="V109" s="530"/>
      <c r="W109" s="99" t="s">
        <v>156</v>
      </c>
      <c r="X109" s="530"/>
      <c r="Y109" s="305" t="s">
        <v>157</v>
      </c>
      <c r="Z109" s="531"/>
      <c r="AA109" s="99" t="s">
        <v>156</v>
      </c>
      <c r="AB109" s="531"/>
      <c r="AC109" s="99" t="s">
        <v>158</v>
      </c>
      <c r="AD109" s="532" t="s">
        <v>159</v>
      </c>
      <c r="AE109" s="533" t="str">
        <f t="shared" si="4"/>
        <v/>
      </c>
      <c r="AF109" s="536" t="s">
        <v>160</v>
      </c>
      <c r="AG109" s="535" t="str">
        <f t="shared" si="5"/>
        <v/>
      </c>
    </row>
    <row r="110" spans="1:33" ht="36.75" customHeight="1">
      <c r="A110" s="520">
        <f t="shared" si="6"/>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28"/>
      <c r="S110" s="529"/>
      <c r="T110" s="552" t="str">
        <f>IF(P110="","",VLOOKUP(P110,【参考】数式用!$A$5:$H$34,MATCH(S110,【参考】数式用!$C$4:$E$4,0)+2,0))</f>
        <v/>
      </c>
      <c r="U110" s="102" t="s">
        <v>155</v>
      </c>
      <c r="V110" s="530"/>
      <c r="W110" s="99" t="s">
        <v>156</v>
      </c>
      <c r="X110" s="530"/>
      <c r="Y110" s="305" t="s">
        <v>157</v>
      </c>
      <c r="Z110" s="531"/>
      <c r="AA110" s="99" t="s">
        <v>156</v>
      </c>
      <c r="AB110" s="531"/>
      <c r="AC110" s="99" t="s">
        <v>158</v>
      </c>
      <c r="AD110" s="532" t="s">
        <v>159</v>
      </c>
      <c r="AE110" s="533" t="str">
        <f t="shared" si="4"/>
        <v/>
      </c>
      <c r="AF110" s="536" t="s">
        <v>160</v>
      </c>
      <c r="AG110" s="535" t="str">
        <f t="shared" si="5"/>
        <v/>
      </c>
    </row>
    <row r="111" spans="1:33" ht="36.75" customHeight="1">
      <c r="A111" s="520">
        <f t="shared" si="6"/>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28"/>
      <c r="S111" s="529"/>
      <c r="T111" s="552" t="str">
        <f>IF(P111="","",VLOOKUP(P111,【参考】数式用!$A$5:$H$34,MATCH(S111,【参考】数式用!$C$4:$E$4,0)+2,0))</f>
        <v/>
      </c>
      <c r="U111" s="102" t="s">
        <v>155</v>
      </c>
      <c r="V111" s="530"/>
      <c r="W111" s="99" t="s">
        <v>156</v>
      </c>
      <c r="X111" s="530"/>
      <c r="Y111" s="305" t="s">
        <v>157</v>
      </c>
      <c r="Z111" s="531"/>
      <c r="AA111" s="99" t="s">
        <v>156</v>
      </c>
      <c r="AB111" s="531"/>
      <c r="AC111" s="99" t="s">
        <v>158</v>
      </c>
      <c r="AD111" s="532" t="s">
        <v>159</v>
      </c>
      <c r="AE111" s="533" t="str">
        <f t="shared" si="4"/>
        <v/>
      </c>
      <c r="AF111" s="536" t="s">
        <v>160</v>
      </c>
      <c r="AG111" s="535"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A58" zoomScale="70" zoomScaleNormal="70" zoomScaleSheetLayoutView="70" workbookViewId="0">
      <selection activeCell="AJ12" sqref="AJ12"/>
    </sheetView>
  </sheetViews>
  <sheetFormatPr defaultColWidth="2.5" defaultRowHeight="13.5"/>
  <cols>
    <col min="1" max="1" width="5.625" style="54" customWidth="1"/>
    <col min="2" max="11" width="2.625" style="54" customWidth="1"/>
    <col min="12" max="13" width="11.875" style="54" customWidth="1"/>
    <col min="14" max="14" width="12.625" style="54" customWidth="1"/>
    <col min="15" max="15" width="37.5" style="54" customWidth="1"/>
    <col min="16" max="16" width="22.625" style="54" customWidth="1"/>
    <col min="17" max="17" width="15.625" style="54" customWidth="1"/>
    <col min="18" max="19" width="13.625" style="54" customWidth="1"/>
    <col min="20" max="20" width="6.75" style="54" customWidth="1"/>
    <col min="21" max="21" width="31.5" style="54" customWidth="1"/>
    <col min="22" max="22" width="4.75" style="54" bestFit="1" customWidth="1"/>
    <col min="23" max="23" width="3.625" style="54" customWidth="1"/>
    <col min="24" max="24" width="3.125" style="54" bestFit="1" customWidth="1"/>
    <col min="25" max="25" width="3.625" style="54" customWidth="1"/>
    <col min="26" max="26" width="8" style="54" bestFit="1" customWidth="1"/>
    <col min="27" max="27" width="3.625" style="54" customWidth="1"/>
    <col min="28" max="28" width="3.125" style="54" bestFit="1" customWidth="1"/>
    <col min="29" max="29" width="3.625" style="54" customWidth="1"/>
    <col min="30" max="31" width="3.125" style="54" customWidth="1"/>
    <col min="32" max="32" width="3.5" style="54" bestFit="1" customWidth="1"/>
    <col min="33" max="33" width="5.875" style="54" bestFit="1" customWidth="1"/>
    <col min="34" max="34" width="14.625" style="54" customWidth="1"/>
    <col min="35" max="35" width="2.5" style="54"/>
    <col min="36" max="36" width="6.125" style="54" customWidth="1"/>
    <col min="37" max="45" width="8.375" style="54" customWidth="1"/>
    <col min="46" max="16384" width="2.5" style="54"/>
  </cols>
  <sheetData>
    <row r="1" spans="1:45" ht="21" customHeight="1">
      <c r="A1" s="491" t="s">
        <v>434</v>
      </c>
      <c r="H1" s="57" t="s">
        <v>323</v>
      </c>
      <c r="Z1" s="55"/>
      <c r="AA1" s="55"/>
      <c r="AB1" s="55"/>
      <c r="AC1" s="55"/>
      <c r="AD1" s="55"/>
      <c r="AE1" s="55"/>
      <c r="AF1" s="55"/>
      <c r="AG1" s="55"/>
      <c r="AH1" s="55"/>
    </row>
    <row r="2" spans="1:45" ht="21" customHeight="1" thickBot="1">
      <c r="B2" s="57"/>
      <c r="C2" s="57"/>
      <c r="D2" s="57"/>
      <c r="E2" s="57"/>
      <c r="F2" s="57"/>
      <c r="G2" s="57"/>
      <c r="H2" s="57"/>
      <c r="I2" s="57"/>
      <c r="J2" s="57"/>
      <c r="K2" s="57"/>
      <c r="L2" s="57"/>
      <c r="M2" s="57"/>
      <c r="N2" s="57"/>
      <c r="O2" s="57"/>
      <c r="P2" s="57"/>
      <c r="W2" s="57"/>
      <c r="X2" s="57"/>
      <c r="Y2" s="57"/>
      <c r="Z2" s="55"/>
      <c r="AA2" s="55"/>
      <c r="AB2" s="55"/>
      <c r="AC2" s="55"/>
      <c r="AD2" s="492"/>
      <c r="AE2" s="492"/>
      <c r="AF2" s="492"/>
      <c r="AG2" s="492"/>
      <c r="AH2" s="492"/>
    </row>
    <row r="3" spans="1:45" ht="27" customHeight="1" thickBot="1">
      <c r="A3" s="1067" t="s">
        <v>6</v>
      </c>
      <c r="B3" s="1067"/>
      <c r="C3" s="1068"/>
      <c r="D3" s="1064" t="str">
        <f>IF(基本情報入力シート!M16="","",基本情報入力シート!M16)</f>
        <v/>
      </c>
      <c r="E3" s="1065"/>
      <c r="F3" s="1065"/>
      <c r="G3" s="1065"/>
      <c r="H3" s="1065"/>
      <c r="I3" s="1065"/>
      <c r="J3" s="1065"/>
      <c r="K3" s="1065"/>
      <c r="L3" s="1065"/>
      <c r="M3" s="1065"/>
      <c r="N3" s="1065"/>
      <c r="O3" s="1066"/>
      <c r="P3" s="493"/>
      <c r="Q3" s="494"/>
      <c r="V3" s="494"/>
      <c r="W3" s="494"/>
      <c r="X3" s="494"/>
      <c r="Y3" s="494"/>
    </row>
    <row r="4" spans="1:45" ht="21" customHeight="1" thickBot="1">
      <c r="A4" s="495"/>
      <c r="B4" s="495"/>
      <c r="C4" s="495"/>
      <c r="D4" s="496"/>
      <c r="E4" s="496"/>
      <c r="F4" s="496"/>
      <c r="G4" s="496"/>
      <c r="H4" s="496"/>
      <c r="I4" s="496"/>
      <c r="J4" s="496"/>
      <c r="K4" s="496"/>
      <c r="L4" s="496"/>
      <c r="M4" s="496"/>
      <c r="N4" s="496"/>
      <c r="O4" s="496"/>
      <c r="P4" s="496"/>
      <c r="Q4" s="494"/>
      <c r="V4" s="494"/>
      <c r="W4" s="494"/>
      <c r="X4" s="494"/>
      <c r="Y4" s="494"/>
    </row>
    <row r="5" spans="1:45" ht="27" customHeight="1" thickBot="1">
      <c r="A5" s="537" t="s">
        <v>324</v>
      </c>
      <c r="B5" s="538"/>
      <c r="C5" s="538"/>
      <c r="D5" s="539"/>
      <c r="E5" s="539"/>
      <c r="F5" s="539"/>
      <c r="G5" s="539"/>
      <c r="H5" s="539"/>
      <c r="I5" s="539"/>
      <c r="J5" s="539"/>
      <c r="K5" s="539"/>
      <c r="L5" s="539"/>
      <c r="M5" s="539"/>
      <c r="N5" s="539"/>
      <c r="O5" s="540" t="str">
        <f>IF((SUM(AH12:AH111))=0,"",SUM(AH12:AH111))</f>
        <v/>
      </c>
      <c r="P5" s="496"/>
      <c r="R5" s="60"/>
      <c r="S5" s="60"/>
      <c r="T5" s="60"/>
      <c r="U5" s="60"/>
      <c r="V5" s="494"/>
      <c r="W5" s="494"/>
      <c r="X5" s="494"/>
      <c r="Y5" s="494"/>
      <c r="Z5" s="60"/>
      <c r="AA5" s="60"/>
      <c r="AB5" s="60"/>
      <c r="AC5" s="60"/>
      <c r="AD5" s="60"/>
      <c r="AE5" s="60"/>
      <c r="AF5" s="60"/>
      <c r="AG5" s="60"/>
      <c r="AH5" s="60"/>
    </row>
    <row r="6" spans="1:45" ht="21" customHeight="1" thickBot="1">
      <c r="Q6" s="108"/>
    </row>
    <row r="7" spans="1:45" ht="18" customHeight="1">
      <c r="A7" s="1071"/>
      <c r="B7" s="1073" t="s">
        <v>322</v>
      </c>
      <c r="C7" s="1074"/>
      <c r="D7" s="1074"/>
      <c r="E7" s="1074"/>
      <c r="F7" s="1074"/>
      <c r="G7" s="1074"/>
      <c r="H7" s="1074"/>
      <c r="I7" s="1074"/>
      <c r="J7" s="1074"/>
      <c r="K7" s="1075"/>
      <c r="L7" s="1079" t="s">
        <v>96</v>
      </c>
      <c r="M7" s="1089" t="s">
        <v>169</v>
      </c>
      <c r="N7" s="1090"/>
      <c r="O7" s="1081" t="s">
        <v>109</v>
      </c>
      <c r="P7" s="1083" t="s">
        <v>56</v>
      </c>
      <c r="Q7" s="1085" t="s">
        <v>368</v>
      </c>
      <c r="R7" s="541" t="s">
        <v>302</v>
      </c>
      <c r="S7" s="542"/>
      <c r="T7" s="542"/>
      <c r="U7" s="543"/>
      <c r="V7" s="543"/>
      <c r="W7" s="543"/>
      <c r="X7" s="543"/>
      <c r="Y7" s="543"/>
      <c r="Z7" s="543"/>
      <c r="AA7" s="543"/>
      <c r="AB7" s="543"/>
      <c r="AC7" s="543"/>
      <c r="AD7" s="543"/>
      <c r="AE7" s="543"/>
      <c r="AF7" s="543"/>
      <c r="AG7" s="543"/>
      <c r="AH7" s="544"/>
    </row>
    <row r="8" spans="1:45" ht="14.25" customHeight="1">
      <c r="A8" s="1072"/>
      <c r="B8" s="1076"/>
      <c r="C8" s="1077"/>
      <c r="D8" s="1077"/>
      <c r="E8" s="1077"/>
      <c r="F8" s="1077"/>
      <c r="G8" s="1077"/>
      <c r="H8" s="1077"/>
      <c r="I8" s="1077"/>
      <c r="J8" s="1077"/>
      <c r="K8" s="1078"/>
      <c r="L8" s="1080"/>
      <c r="M8" s="1091"/>
      <c r="N8" s="1092"/>
      <c r="O8" s="1082"/>
      <c r="P8" s="1084"/>
      <c r="Q8" s="1086"/>
      <c r="R8" s="545"/>
      <c r="S8" s="1106" t="s">
        <v>9</v>
      </c>
      <c r="T8" s="1107"/>
      <c r="U8" s="568"/>
      <c r="V8" s="1108" t="s">
        <v>20</v>
      </c>
      <c r="W8" s="1109"/>
      <c r="X8" s="1109"/>
      <c r="Y8" s="1109"/>
      <c r="Z8" s="1109"/>
      <c r="AA8" s="1109"/>
      <c r="AB8" s="1109"/>
      <c r="AC8" s="1109"/>
      <c r="AD8" s="1109"/>
      <c r="AE8" s="1109"/>
      <c r="AF8" s="1109"/>
      <c r="AG8" s="1109"/>
      <c r="AH8" s="546" t="s">
        <v>332</v>
      </c>
    </row>
    <row r="9" spans="1:45" ht="13.5" customHeight="1">
      <c r="A9" s="1072"/>
      <c r="B9" s="1076"/>
      <c r="C9" s="1077"/>
      <c r="D9" s="1077"/>
      <c r="E9" s="1077"/>
      <c r="F9" s="1077"/>
      <c r="G9" s="1077"/>
      <c r="H9" s="1077"/>
      <c r="I9" s="1077"/>
      <c r="J9" s="1077"/>
      <c r="K9" s="1078"/>
      <c r="L9" s="1080"/>
      <c r="M9" s="1093"/>
      <c r="N9" s="1094"/>
      <c r="O9" s="1082"/>
      <c r="P9" s="1084"/>
      <c r="Q9" s="1086"/>
      <c r="R9" s="1100" t="s">
        <v>87</v>
      </c>
      <c r="S9" s="1112" t="s">
        <v>325</v>
      </c>
      <c r="T9" s="1113" t="s">
        <v>366</v>
      </c>
      <c r="U9" s="1110" t="s">
        <v>259</v>
      </c>
      <c r="V9" s="1089" t="s">
        <v>367</v>
      </c>
      <c r="W9" s="1098"/>
      <c r="X9" s="1098"/>
      <c r="Y9" s="1098"/>
      <c r="Z9" s="1098"/>
      <c r="AA9" s="1098"/>
      <c r="AB9" s="1098"/>
      <c r="AC9" s="1098"/>
      <c r="AD9" s="1098"/>
      <c r="AE9" s="1098"/>
      <c r="AF9" s="1098"/>
      <c r="AG9" s="1098"/>
      <c r="AH9" s="1103" t="s">
        <v>365</v>
      </c>
    </row>
    <row r="10" spans="1:45" ht="120" customHeight="1">
      <c r="A10" s="1072"/>
      <c r="B10" s="1076"/>
      <c r="C10" s="1077"/>
      <c r="D10" s="1077"/>
      <c r="E10" s="1077"/>
      <c r="F10" s="1077"/>
      <c r="G10" s="1077"/>
      <c r="H10" s="1077"/>
      <c r="I10" s="1077"/>
      <c r="J10" s="1077"/>
      <c r="K10" s="1078"/>
      <c r="L10" s="1080"/>
      <c r="M10" s="505" t="s">
        <v>170</v>
      </c>
      <c r="N10" s="505" t="s">
        <v>171</v>
      </c>
      <c r="O10" s="1082"/>
      <c r="P10" s="1084"/>
      <c r="Q10" s="1086"/>
      <c r="R10" s="1100"/>
      <c r="S10" s="1112"/>
      <c r="T10" s="1113"/>
      <c r="U10" s="1111"/>
      <c r="V10" s="1091"/>
      <c r="W10" s="1099"/>
      <c r="X10" s="1099"/>
      <c r="Y10" s="1099"/>
      <c r="Z10" s="1099"/>
      <c r="AA10" s="1099"/>
      <c r="AB10" s="1099"/>
      <c r="AC10" s="1099"/>
      <c r="AD10" s="1099"/>
      <c r="AE10" s="1099"/>
      <c r="AF10" s="1099"/>
      <c r="AG10" s="1099"/>
      <c r="AH10" s="1103"/>
    </row>
    <row r="11" spans="1:45" ht="15" thickBot="1">
      <c r="A11" s="506"/>
      <c r="B11" s="507"/>
      <c r="C11" s="508"/>
      <c r="D11" s="508"/>
      <c r="E11" s="508"/>
      <c r="F11" s="508"/>
      <c r="G11" s="508"/>
      <c r="H11" s="508"/>
      <c r="I11" s="508"/>
      <c r="J11" s="508"/>
      <c r="K11" s="509"/>
      <c r="L11" s="510"/>
      <c r="M11" s="510"/>
      <c r="N11" s="510"/>
      <c r="O11" s="511"/>
      <c r="P11" s="512"/>
      <c r="Q11" s="513"/>
      <c r="R11" s="504"/>
      <c r="S11" s="547"/>
      <c r="T11" s="548"/>
      <c r="U11" s="549"/>
      <c r="V11" s="566"/>
      <c r="W11" s="519"/>
      <c r="X11" s="519"/>
      <c r="Y11" s="519"/>
      <c r="Z11" s="519"/>
      <c r="AA11" s="519"/>
      <c r="AB11" s="519"/>
      <c r="AC11" s="519"/>
      <c r="AD11" s="519"/>
      <c r="AE11" s="519"/>
      <c r="AF11" s="519"/>
      <c r="AG11" s="519"/>
      <c r="AH11" s="514"/>
    </row>
    <row r="12" spans="1:45" ht="33" customHeight="1" thickBo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50"/>
      <c r="S12" s="551"/>
      <c r="T12" s="552" t="str">
        <f>IFERROR(IF(R12="","",VLOOKUP(P12,【参考】数式用!$A$5:$H$34,MATCH(S12,【参考】数式用!$F$4:$H$4,0)+5,0)),"")</f>
        <v/>
      </c>
      <c r="U12" s="569" t="str">
        <f>IF(S12="特定加算Ⅰ",VLOOKUP(P12,【参考】数式用!$A$5:$I$28,9,FALSE),"-")</f>
        <v>-</v>
      </c>
      <c r="V12" s="102" t="s">
        <v>19</v>
      </c>
      <c r="W12" s="553"/>
      <c r="X12" s="144" t="s">
        <v>11</v>
      </c>
      <c r="Y12" s="553"/>
      <c r="Z12" s="305" t="s">
        <v>73</v>
      </c>
      <c r="AA12" s="553"/>
      <c r="AB12" s="144" t="s">
        <v>11</v>
      </c>
      <c r="AC12" s="553"/>
      <c r="AD12" s="144" t="s">
        <v>15</v>
      </c>
      <c r="AE12" s="532" t="s">
        <v>30</v>
      </c>
      <c r="AF12" s="534" t="str">
        <f>IF(AND(W12&gt;=1,Y12&gt;=1,AA12&gt;=1,AC12&gt;=1),(AA12*12+AC12)-(W12*12+Y12)+1,"")</f>
        <v/>
      </c>
      <c r="AG12" s="534" t="s">
        <v>50</v>
      </c>
      <c r="AH12" s="535" t="str">
        <f>IFERROR(ROUNDDOWN(Q12*T12,0)*AF12,"")</f>
        <v/>
      </c>
      <c r="AJ12" s="111" t="str">
        <f>IFERROR(IF(T12="エラー","☓","○"),"")</f>
        <v>○</v>
      </c>
      <c r="AK12" s="113" t="str">
        <f t="shared" ref="AK12:AK43" si="0">IFERROR(IF(T12="エラー","当該サービスに存在しない加算区分が選択されていますので、修正してください。",""),"")</f>
        <v/>
      </c>
      <c r="AL12" s="113"/>
      <c r="AM12" s="113"/>
      <c r="AN12" s="113"/>
      <c r="AO12" s="113"/>
      <c r="AP12" s="113"/>
      <c r="AQ12" s="113"/>
      <c r="AR12" s="113"/>
      <c r="AS12" s="554"/>
    </row>
    <row r="13" spans="1:45" ht="33" customHeight="1" thickBo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50"/>
      <c r="S13" s="551"/>
      <c r="T13" s="552" t="str">
        <f>IFERROR(IF(R13="","",VLOOKUP(P13,【参考】数式用!$A$5:$H$34,MATCH(S13,【参考】数式用!$F$4:$H$4,0)+5,0)),"")</f>
        <v/>
      </c>
      <c r="U13" s="569" t="str">
        <f>IF(S13="特定加算Ⅰ",VLOOKUP(P13,【参考】数式用!$A$5:$I$28,9,FALSE),"-")</f>
        <v>-</v>
      </c>
      <c r="V13" s="102" t="s">
        <v>19</v>
      </c>
      <c r="W13" s="553"/>
      <c r="X13" s="144" t="s">
        <v>11</v>
      </c>
      <c r="Y13" s="553"/>
      <c r="Z13" s="305" t="s">
        <v>73</v>
      </c>
      <c r="AA13" s="553"/>
      <c r="AB13" s="144" t="s">
        <v>11</v>
      </c>
      <c r="AC13" s="553"/>
      <c r="AD13" s="144" t="s">
        <v>15</v>
      </c>
      <c r="AE13" s="532" t="s">
        <v>30</v>
      </c>
      <c r="AF13" s="533" t="str">
        <f t="shared" ref="AF13:AF76" si="1">IF(AND(W13&gt;=1,Y13&gt;=1,AA13&gt;=1,AC13&gt;=1),(AA13*12+AC13)-(W13*12+Y13)+1,"")</f>
        <v/>
      </c>
      <c r="AG13" s="534" t="s">
        <v>50</v>
      </c>
      <c r="AH13" s="535" t="str">
        <f t="shared" ref="AH13:AH76" si="2">IFERROR(ROUNDDOWN(Q13*T13,0)*AF13,"")</f>
        <v/>
      </c>
      <c r="AJ13" s="111" t="str">
        <f t="shared" ref="AJ13:AJ76" si="3">IFERROR(IF(T13="エラー","☓","○"),"")</f>
        <v>○</v>
      </c>
      <c r="AK13" s="113" t="str">
        <f t="shared" si="0"/>
        <v/>
      </c>
      <c r="AL13" s="113"/>
      <c r="AM13" s="113"/>
      <c r="AN13" s="113"/>
      <c r="AO13" s="113"/>
      <c r="AP13" s="113"/>
      <c r="AQ13" s="113"/>
      <c r="AR13" s="113"/>
      <c r="AS13" s="554"/>
    </row>
    <row r="14" spans="1:45" ht="33" customHeight="1" thickBot="1">
      <c r="A14" s="520">
        <f t="shared" ref="A14:A111" si="4">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50"/>
      <c r="S14" s="551"/>
      <c r="T14" s="552" t="str">
        <f>IFERROR(IF(R14="","",VLOOKUP(P14,【参考】数式用!$A$5:$H$34,MATCH(S14,【参考】数式用!$F$4:$H$4,0)+5,0)),"")</f>
        <v/>
      </c>
      <c r="U14" s="569" t="str">
        <f>IF(S14="特定加算Ⅰ",VLOOKUP(P14,【参考】数式用!$A$5:$I$28,9,FALSE),"-")</f>
        <v>-</v>
      </c>
      <c r="V14" s="102" t="s">
        <v>19</v>
      </c>
      <c r="W14" s="553"/>
      <c r="X14" s="144" t="s">
        <v>11</v>
      </c>
      <c r="Y14" s="553"/>
      <c r="Z14" s="305" t="s">
        <v>73</v>
      </c>
      <c r="AA14" s="553"/>
      <c r="AB14" s="144" t="s">
        <v>11</v>
      </c>
      <c r="AC14" s="553"/>
      <c r="AD14" s="144" t="s">
        <v>15</v>
      </c>
      <c r="AE14" s="532" t="s">
        <v>30</v>
      </c>
      <c r="AF14" s="533" t="str">
        <f t="shared" si="1"/>
        <v/>
      </c>
      <c r="AG14" s="534" t="s">
        <v>50</v>
      </c>
      <c r="AH14" s="535" t="str">
        <f t="shared" si="2"/>
        <v/>
      </c>
      <c r="AJ14" s="111" t="str">
        <f t="shared" si="3"/>
        <v>○</v>
      </c>
      <c r="AK14" s="113" t="str">
        <f t="shared" si="0"/>
        <v/>
      </c>
      <c r="AL14" s="113"/>
      <c r="AM14" s="113"/>
      <c r="AN14" s="113"/>
      <c r="AO14" s="113"/>
      <c r="AP14" s="113"/>
      <c r="AQ14" s="113"/>
      <c r="AR14" s="113"/>
      <c r="AS14" s="554"/>
    </row>
    <row r="15" spans="1:45" ht="33" customHeight="1" thickBot="1">
      <c r="A15" s="520">
        <f t="shared" si="4"/>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50"/>
      <c r="S15" s="551"/>
      <c r="T15" s="552" t="str">
        <f>IFERROR(IF(R15="","",VLOOKUP(P15,【参考】数式用!$A$5:$H$34,MATCH(S15,【参考】数式用!$F$4:$H$4,0)+5,0)),"")</f>
        <v/>
      </c>
      <c r="U15" s="569" t="str">
        <f>IF(S15="特定加算Ⅰ",VLOOKUP(P15,【参考】数式用!$A$5:$I$28,9,FALSE),"-")</f>
        <v>-</v>
      </c>
      <c r="V15" s="102" t="s">
        <v>19</v>
      </c>
      <c r="W15" s="553"/>
      <c r="X15" s="144" t="s">
        <v>11</v>
      </c>
      <c r="Y15" s="553"/>
      <c r="Z15" s="305" t="s">
        <v>73</v>
      </c>
      <c r="AA15" s="553"/>
      <c r="AB15" s="144" t="s">
        <v>11</v>
      </c>
      <c r="AC15" s="553"/>
      <c r="AD15" s="144" t="s">
        <v>15</v>
      </c>
      <c r="AE15" s="532" t="s">
        <v>30</v>
      </c>
      <c r="AF15" s="533" t="str">
        <f t="shared" si="1"/>
        <v/>
      </c>
      <c r="AG15" s="534" t="s">
        <v>50</v>
      </c>
      <c r="AH15" s="535" t="str">
        <f t="shared" si="2"/>
        <v/>
      </c>
      <c r="AJ15" s="111" t="str">
        <f t="shared" si="3"/>
        <v>○</v>
      </c>
      <c r="AK15" s="113" t="str">
        <f t="shared" si="0"/>
        <v/>
      </c>
      <c r="AL15" s="113"/>
      <c r="AM15" s="113"/>
      <c r="AN15" s="113"/>
      <c r="AO15" s="113"/>
      <c r="AP15" s="113"/>
      <c r="AQ15" s="113"/>
      <c r="AR15" s="113"/>
      <c r="AS15" s="554"/>
    </row>
    <row r="16" spans="1:45" ht="33" customHeight="1" thickBot="1">
      <c r="A16" s="520">
        <f t="shared" si="4"/>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50"/>
      <c r="S16" s="551"/>
      <c r="T16" s="552" t="str">
        <f>IFERROR(IF(R16="","",VLOOKUP(P16,【参考】数式用!$A$5:$H$34,MATCH(S16,【参考】数式用!$F$4:$H$4,0)+5,0)),"")</f>
        <v/>
      </c>
      <c r="U16" s="569" t="str">
        <f>IF(S16="特定加算Ⅰ",VLOOKUP(P16,【参考】数式用!$A$5:$I$28,9,FALSE),"-")</f>
        <v>-</v>
      </c>
      <c r="V16" s="102" t="s">
        <v>19</v>
      </c>
      <c r="W16" s="553"/>
      <c r="X16" s="144" t="s">
        <v>11</v>
      </c>
      <c r="Y16" s="553"/>
      <c r="Z16" s="305" t="s">
        <v>73</v>
      </c>
      <c r="AA16" s="553"/>
      <c r="AB16" s="144" t="s">
        <v>11</v>
      </c>
      <c r="AC16" s="553"/>
      <c r="AD16" s="144" t="s">
        <v>15</v>
      </c>
      <c r="AE16" s="532" t="s">
        <v>30</v>
      </c>
      <c r="AF16" s="533" t="str">
        <f t="shared" si="1"/>
        <v/>
      </c>
      <c r="AG16" s="534" t="s">
        <v>50</v>
      </c>
      <c r="AH16" s="535" t="str">
        <f t="shared" si="2"/>
        <v/>
      </c>
      <c r="AJ16" s="111" t="str">
        <f t="shared" si="3"/>
        <v>○</v>
      </c>
      <c r="AK16" s="113" t="str">
        <f t="shared" si="0"/>
        <v/>
      </c>
      <c r="AL16" s="113"/>
      <c r="AM16" s="113"/>
      <c r="AN16" s="113"/>
      <c r="AO16" s="113"/>
      <c r="AP16" s="113"/>
      <c r="AQ16" s="113"/>
      <c r="AR16" s="113"/>
      <c r="AS16" s="554"/>
    </row>
    <row r="17" spans="1:45" ht="33" customHeight="1" thickBot="1">
      <c r="A17" s="520">
        <f t="shared" si="4"/>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50"/>
      <c r="S17" s="551"/>
      <c r="T17" s="552" t="str">
        <f>IFERROR(IF(R17="","",VLOOKUP(P17,【参考】数式用!$A$5:$H$34,MATCH(S17,【参考】数式用!$F$4:$H$4,0)+5,0)),"")</f>
        <v/>
      </c>
      <c r="U17" s="569" t="str">
        <f>IF(S17="特定加算Ⅰ",VLOOKUP(P17,【参考】数式用!$A$5:$I$28,9,FALSE),"-")</f>
        <v>-</v>
      </c>
      <c r="V17" s="102" t="s">
        <v>155</v>
      </c>
      <c r="W17" s="553"/>
      <c r="X17" s="144" t="s">
        <v>156</v>
      </c>
      <c r="Y17" s="553"/>
      <c r="Z17" s="305" t="s">
        <v>157</v>
      </c>
      <c r="AA17" s="553"/>
      <c r="AB17" s="144" t="s">
        <v>156</v>
      </c>
      <c r="AC17" s="553"/>
      <c r="AD17" s="144" t="s">
        <v>158</v>
      </c>
      <c r="AE17" s="532" t="s">
        <v>159</v>
      </c>
      <c r="AF17" s="533" t="str">
        <f t="shared" si="1"/>
        <v/>
      </c>
      <c r="AG17" s="534" t="s">
        <v>160</v>
      </c>
      <c r="AH17" s="535" t="str">
        <f t="shared" si="2"/>
        <v/>
      </c>
      <c r="AJ17" s="111" t="str">
        <f t="shared" si="3"/>
        <v>○</v>
      </c>
      <c r="AK17" s="113" t="str">
        <f t="shared" si="0"/>
        <v/>
      </c>
      <c r="AL17" s="113"/>
      <c r="AM17" s="113"/>
      <c r="AN17" s="113"/>
      <c r="AO17" s="113"/>
      <c r="AP17" s="113"/>
      <c r="AQ17" s="113"/>
      <c r="AR17" s="113"/>
      <c r="AS17" s="554"/>
    </row>
    <row r="18" spans="1:45" ht="33" customHeight="1" thickBot="1">
      <c r="A18" s="520">
        <f t="shared" si="4"/>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50"/>
      <c r="S18" s="551"/>
      <c r="T18" s="552" t="str">
        <f>IFERROR(IF(R18="","",VLOOKUP(P18,【参考】数式用!$A$5:$H$34,MATCH(S18,【参考】数式用!$F$4:$H$4,0)+5,0)),"")</f>
        <v/>
      </c>
      <c r="U18" s="569" t="str">
        <f>IF(S18="特定加算Ⅰ",VLOOKUP(P18,【参考】数式用!$A$5:$I$28,9,FALSE),"-")</f>
        <v>-</v>
      </c>
      <c r="V18" s="102" t="s">
        <v>155</v>
      </c>
      <c r="W18" s="553"/>
      <c r="X18" s="144" t="s">
        <v>156</v>
      </c>
      <c r="Y18" s="553"/>
      <c r="Z18" s="305" t="s">
        <v>157</v>
      </c>
      <c r="AA18" s="553"/>
      <c r="AB18" s="144" t="s">
        <v>156</v>
      </c>
      <c r="AC18" s="553"/>
      <c r="AD18" s="144" t="s">
        <v>158</v>
      </c>
      <c r="AE18" s="532" t="s">
        <v>159</v>
      </c>
      <c r="AF18" s="533" t="str">
        <f t="shared" si="1"/>
        <v/>
      </c>
      <c r="AG18" s="534" t="s">
        <v>160</v>
      </c>
      <c r="AH18" s="535" t="str">
        <f t="shared" si="2"/>
        <v/>
      </c>
      <c r="AJ18" s="111" t="str">
        <f t="shared" si="3"/>
        <v>○</v>
      </c>
      <c r="AK18" s="113" t="str">
        <f t="shared" si="0"/>
        <v/>
      </c>
      <c r="AL18" s="113"/>
      <c r="AM18" s="113"/>
      <c r="AN18" s="113"/>
      <c r="AO18" s="113"/>
      <c r="AP18" s="113"/>
      <c r="AQ18" s="113"/>
      <c r="AR18" s="113"/>
      <c r="AS18" s="554"/>
    </row>
    <row r="19" spans="1:45" ht="33" customHeight="1" thickBot="1">
      <c r="A19" s="520">
        <f t="shared" si="4"/>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50"/>
      <c r="S19" s="551"/>
      <c r="T19" s="552" t="str">
        <f>IFERROR(IF(R19="","",VLOOKUP(P19,【参考】数式用!$A$5:$H$34,MATCH(S19,【参考】数式用!$F$4:$H$4,0)+5,0)),"")</f>
        <v/>
      </c>
      <c r="U19" s="569" t="str">
        <f>IF(S19="特定加算Ⅰ",VLOOKUP(P19,【参考】数式用!$A$5:$I$28,9,FALSE),"-")</f>
        <v>-</v>
      </c>
      <c r="V19" s="102" t="s">
        <v>155</v>
      </c>
      <c r="W19" s="553"/>
      <c r="X19" s="144" t="s">
        <v>156</v>
      </c>
      <c r="Y19" s="553"/>
      <c r="Z19" s="305" t="s">
        <v>157</v>
      </c>
      <c r="AA19" s="553"/>
      <c r="AB19" s="144" t="s">
        <v>156</v>
      </c>
      <c r="AC19" s="553"/>
      <c r="AD19" s="144" t="s">
        <v>158</v>
      </c>
      <c r="AE19" s="532" t="s">
        <v>159</v>
      </c>
      <c r="AF19" s="533" t="str">
        <f t="shared" si="1"/>
        <v/>
      </c>
      <c r="AG19" s="534" t="s">
        <v>160</v>
      </c>
      <c r="AH19" s="535" t="str">
        <f t="shared" si="2"/>
        <v/>
      </c>
      <c r="AJ19" s="111" t="str">
        <f t="shared" si="3"/>
        <v>○</v>
      </c>
      <c r="AK19" s="113" t="str">
        <f t="shared" si="0"/>
        <v/>
      </c>
      <c r="AL19" s="113"/>
      <c r="AM19" s="113"/>
      <c r="AN19" s="113"/>
      <c r="AO19" s="113"/>
      <c r="AP19" s="113"/>
      <c r="AQ19" s="113"/>
      <c r="AR19" s="113"/>
      <c r="AS19" s="554"/>
    </row>
    <row r="20" spans="1:45" ht="33" customHeight="1" thickBot="1">
      <c r="A20" s="520">
        <f t="shared" si="4"/>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50"/>
      <c r="S20" s="551"/>
      <c r="T20" s="552" t="str">
        <f>IFERROR(IF(R20="","",VLOOKUP(P20,【参考】数式用!$A$5:$H$34,MATCH(S20,【参考】数式用!$F$4:$H$4,0)+5,0)),"")</f>
        <v/>
      </c>
      <c r="U20" s="569" t="str">
        <f>IF(S20="特定加算Ⅰ",VLOOKUP(P20,【参考】数式用!$A$5:$I$28,9,FALSE),"-")</f>
        <v>-</v>
      </c>
      <c r="V20" s="102" t="s">
        <v>155</v>
      </c>
      <c r="W20" s="553"/>
      <c r="X20" s="144" t="s">
        <v>156</v>
      </c>
      <c r="Y20" s="553"/>
      <c r="Z20" s="305" t="s">
        <v>157</v>
      </c>
      <c r="AA20" s="553"/>
      <c r="AB20" s="144" t="s">
        <v>156</v>
      </c>
      <c r="AC20" s="553"/>
      <c r="AD20" s="144" t="s">
        <v>158</v>
      </c>
      <c r="AE20" s="532" t="s">
        <v>159</v>
      </c>
      <c r="AF20" s="533" t="str">
        <f t="shared" si="1"/>
        <v/>
      </c>
      <c r="AG20" s="534" t="s">
        <v>160</v>
      </c>
      <c r="AH20" s="535" t="str">
        <f t="shared" si="2"/>
        <v/>
      </c>
      <c r="AJ20" s="111" t="str">
        <f t="shared" si="3"/>
        <v>○</v>
      </c>
      <c r="AK20" s="113" t="str">
        <f t="shared" si="0"/>
        <v/>
      </c>
      <c r="AL20" s="113"/>
      <c r="AM20" s="113"/>
      <c r="AN20" s="113"/>
      <c r="AO20" s="113"/>
      <c r="AP20" s="113"/>
      <c r="AQ20" s="113"/>
      <c r="AR20" s="113"/>
      <c r="AS20" s="554"/>
    </row>
    <row r="21" spans="1:45" ht="33" customHeight="1" thickBot="1">
      <c r="A21" s="520">
        <f t="shared" si="4"/>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50"/>
      <c r="S21" s="551"/>
      <c r="T21" s="552" t="str">
        <f>IFERROR(IF(R21="","",VLOOKUP(P21,【参考】数式用!$A$5:$H$34,MATCH(S21,【参考】数式用!$F$4:$H$4,0)+5,0)),"")</f>
        <v/>
      </c>
      <c r="U21" s="569" t="str">
        <f>IF(S21="特定加算Ⅰ",VLOOKUP(P21,【参考】数式用!$A$5:$I$28,9,FALSE),"-")</f>
        <v>-</v>
      </c>
      <c r="V21" s="102" t="s">
        <v>155</v>
      </c>
      <c r="W21" s="553"/>
      <c r="X21" s="144" t="s">
        <v>156</v>
      </c>
      <c r="Y21" s="553"/>
      <c r="Z21" s="305" t="s">
        <v>157</v>
      </c>
      <c r="AA21" s="553"/>
      <c r="AB21" s="144" t="s">
        <v>156</v>
      </c>
      <c r="AC21" s="553"/>
      <c r="AD21" s="144" t="s">
        <v>158</v>
      </c>
      <c r="AE21" s="532" t="s">
        <v>159</v>
      </c>
      <c r="AF21" s="533" t="str">
        <f t="shared" si="1"/>
        <v/>
      </c>
      <c r="AG21" s="534" t="s">
        <v>160</v>
      </c>
      <c r="AH21" s="535" t="str">
        <f t="shared" si="2"/>
        <v/>
      </c>
      <c r="AJ21" s="111" t="str">
        <f t="shared" si="3"/>
        <v>○</v>
      </c>
      <c r="AK21" s="113" t="str">
        <f t="shared" si="0"/>
        <v/>
      </c>
      <c r="AL21" s="113"/>
      <c r="AM21" s="113"/>
      <c r="AN21" s="113"/>
      <c r="AO21" s="113"/>
      <c r="AP21" s="113"/>
      <c r="AQ21" s="113"/>
      <c r="AR21" s="113"/>
      <c r="AS21" s="554"/>
    </row>
    <row r="22" spans="1:45" ht="33" customHeight="1" thickBot="1">
      <c r="A22" s="520">
        <f t="shared" si="4"/>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50"/>
      <c r="S22" s="551"/>
      <c r="T22" s="552" t="str">
        <f>IFERROR(IF(R22="","",VLOOKUP(P22,【参考】数式用!$A$5:$H$34,MATCH(S22,【参考】数式用!$F$4:$H$4,0)+5,0)),"")</f>
        <v/>
      </c>
      <c r="U22" s="569" t="str">
        <f>IF(S22="特定加算Ⅰ",VLOOKUP(P22,【参考】数式用!$A$5:$I$28,9,FALSE),"-")</f>
        <v>-</v>
      </c>
      <c r="V22" s="102" t="s">
        <v>155</v>
      </c>
      <c r="W22" s="553"/>
      <c r="X22" s="144" t="s">
        <v>156</v>
      </c>
      <c r="Y22" s="553"/>
      <c r="Z22" s="305" t="s">
        <v>157</v>
      </c>
      <c r="AA22" s="553"/>
      <c r="AB22" s="144" t="s">
        <v>156</v>
      </c>
      <c r="AC22" s="553"/>
      <c r="AD22" s="144" t="s">
        <v>158</v>
      </c>
      <c r="AE22" s="532" t="s">
        <v>159</v>
      </c>
      <c r="AF22" s="533" t="str">
        <f t="shared" si="1"/>
        <v/>
      </c>
      <c r="AG22" s="534" t="s">
        <v>160</v>
      </c>
      <c r="AH22" s="535" t="str">
        <f t="shared" si="2"/>
        <v/>
      </c>
      <c r="AJ22" s="111" t="str">
        <f t="shared" si="3"/>
        <v>○</v>
      </c>
      <c r="AK22" s="113" t="str">
        <f t="shared" si="0"/>
        <v/>
      </c>
      <c r="AL22" s="113"/>
      <c r="AM22" s="113"/>
      <c r="AN22" s="113"/>
      <c r="AO22" s="113"/>
      <c r="AP22" s="113"/>
      <c r="AQ22" s="113"/>
      <c r="AR22" s="113"/>
      <c r="AS22" s="554"/>
    </row>
    <row r="23" spans="1:45" ht="33" customHeight="1" thickBot="1">
      <c r="A23" s="520">
        <f t="shared" si="4"/>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50"/>
      <c r="S23" s="551"/>
      <c r="T23" s="552" t="str">
        <f>IFERROR(IF(R23="","",VLOOKUP(P23,【参考】数式用!$A$5:$H$34,MATCH(S23,【参考】数式用!$F$4:$H$4,0)+5,0)),"")</f>
        <v/>
      </c>
      <c r="U23" s="569" t="str">
        <f>IF(S23="特定加算Ⅰ",VLOOKUP(P23,【参考】数式用!$A$5:$I$28,9,FALSE),"-")</f>
        <v>-</v>
      </c>
      <c r="V23" s="102" t="s">
        <v>155</v>
      </c>
      <c r="W23" s="553"/>
      <c r="X23" s="144" t="s">
        <v>156</v>
      </c>
      <c r="Y23" s="553"/>
      <c r="Z23" s="305" t="s">
        <v>157</v>
      </c>
      <c r="AA23" s="553"/>
      <c r="AB23" s="144" t="s">
        <v>156</v>
      </c>
      <c r="AC23" s="553"/>
      <c r="AD23" s="144" t="s">
        <v>158</v>
      </c>
      <c r="AE23" s="532" t="s">
        <v>159</v>
      </c>
      <c r="AF23" s="533" t="str">
        <f t="shared" si="1"/>
        <v/>
      </c>
      <c r="AG23" s="534" t="s">
        <v>160</v>
      </c>
      <c r="AH23" s="535" t="str">
        <f t="shared" si="2"/>
        <v/>
      </c>
      <c r="AJ23" s="111" t="str">
        <f t="shared" si="3"/>
        <v>○</v>
      </c>
      <c r="AK23" s="113" t="str">
        <f t="shared" si="0"/>
        <v/>
      </c>
      <c r="AL23" s="113"/>
      <c r="AM23" s="113"/>
      <c r="AN23" s="113"/>
      <c r="AO23" s="113"/>
      <c r="AP23" s="113"/>
      <c r="AQ23" s="113"/>
      <c r="AR23" s="113"/>
      <c r="AS23" s="554"/>
    </row>
    <row r="24" spans="1:45" ht="33" customHeight="1" thickBot="1">
      <c r="A24" s="520">
        <f t="shared" si="4"/>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50"/>
      <c r="S24" s="551"/>
      <c r="T24" s="552" t="str">
        <f>IFERROR(IF(R24="","",VLOOKUP(P24,【参考】数式用!$A$5:$H$34,MATCH(S24,【参考】数式用!$F$4:$H$4,0)+5,0)),"")</f>
        <v/>
      </c>
      <c r="U24" s="569" t="str">
        <f>IF(S24="特定加算Ⅰ",VLOOKUP(P24,【参考】数式用!$A$5:$I$28,9,FALSE),"-")</f>
        <v>-</v>
      </c>
      <c r="V24" s="102" t="s">
        <v>155</v>
      </c>
      <c r="W24" s="553"/>
      <c r="X24" s="144" t="s">
        <v>156</v>
      </c>
      <c r="Y24" s="553"/>
      <c r="Z24" s="305" t="s">
        <v>157</v>
      </c>
      <c r="AA24" s="553"/>
      <c r="AB24" s="144" t="s">
        <v>156</v>
      </c>
      <c r="AC24" s="553"/>
      <c r="AD24" s="144" t="s">
        <v>158</v>
      </c>
      <c r="AE24" s="532" t="s">
        <v>159</v>
      </c>
      <c r="AF24" s="533" t="str">
        <f t="shared" si="1"/>
        <v/>
      </c>
      <c r="AG24" s="534" t="s">
        <v>160</v>
      </c>
      <c r="AH24" s="535" t="str">
        <f t="shared" si="2"/>
        <v/>
      </c>
      <c r="AJ24" s="111" t="str">
        <f t="shared" si="3"/>
        <v>○</v>
      </c>
      <c r="AK24" s="113" t="str">
        <f t="shared" si="0"/>
        <v/>
      </c>
      <c r="AL24" s="113"/>
      <c r="AM24" s="113"/>
      <c r="AN24" s="113"/>
      <c r="AO24" s="113"/>
      <c r="AP24" s="113"/>
      <c r="AQ24" s="113"/>
      <c r="AR24" s="113"/>
      <c r="AS24" s="554"/>
    </row>
    <row r="25" spans="1:45" ht="33" customHeight="1" thickBot="1">
      <c r="A25" s="520">
        <f t="shared" si="4"/>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50"/>
      <c r="S25" s="551"/>
      <c r="T25" s="552" t="str">
        <f>IFERROR(IF(R25="","",VLOOKUP(P25,【参考】数式用!$A$5:$H$34,MATCH(S25,【参考】数式用!$F$4:$H$4,0)+5,0)),"")</f>
        <v/>
      </c>
      <c r="U25" s="569" t="str">
        <f>IF(S25="特定加算Ⅰ",VLOOKUP(P25,【参考】数式用!$A$5:$I$28,9,FALSE),"-")</f>
        <v>-</v>
      </c>
      <c r="V25" s="102" t="s">
        <v>155</v>
      </c>
      <c r="W25" s="553"/>
      <c r="X25" s="144" t="s">
        <v>156</v>
      </c>
      <c r="Y25" s="553"/>
      <c r="Z25" s="305" t="s">
        <v>157</v>
      </c>
      <c r="AA25" s="553"/>
      <c r="AB25" s="144" t="s">
        <v>156</v>
      </c>
      <c r="AC25" s="553"/>
      <c r="AD25" s="144" t="s">
        <v>158</v>
      </c>
      <c r="AE25" s="532" t="s">
        <v>159</v>
      </c>
      <c r="AF25" s="533" t="str">
        <f t="shared" si="1"/>
        <v/>
      </c>
      <c r="AG25" s="534" t="s">
        <v>160</v>
      </c>
      <c r="AH25" s="535" t="str">
        <f t="shared" si="2"/>
        <v/>
      </c>
      <c r="AJ25" s="111" t="str">
        <f t="shared" si="3"/>
        <v>○</v>
      </c>
      <c r="AK25" s="113" t="str">
        <f t="shared" si="0"/>
        <v/>
      </c>
      <c r="AL25" s="113"/>
      <c r="AM25" s="113"/>
      <c r="AN25" s="113"/>
      <c r="AO25" s="113"/>
      <c r="AP25" s="113"/>
      <c r="AQ25" s="113"/>
      <c r="AR25" s="113"/>
      <c r="AS25" s="554"/>
    </row>
    <row r="26" spans="1:45" ht="33" customHeight="1" thickBot="1">
      <c r="A26" s="520">
        <f t="shared" si="4"/>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50"/>
      <c r="S26" s="551"/>
      <c r="T26" s="552" t="str">
        <f>IFERROR(IF(R26="","",VLOOKUP(P26,【参考】数式用!$A$5:$H$34,MATCH(S26,【参考】数式用!$F$4:$H$4,0)+5,0)),"")</f>
        <v/>
      </c>
      <c r="U26" s="569" t="str">
        <f>IF(S26="特定加算Ⅰ",VLOOKUP(P26,【参考】数式用!$A$5:$I$28,9,FALSE),"-")</f>
        <v>-</v>
      </c>
      <c r="V26" s="102" t="s">
        <v>155</v>
      </c>
      <c r="W26" s="553"/>
      <c r="X26" s="144" t="s">
        <v>156</v>
      </c>
      <c r="Y26" s="553"/>
      <c r="Z26" s="305" t="s">
        <v>157</v>
      </c>
      <c r="AA26" s="553"/>
      <c r="AB26" s="144" t="s">
        <v>156</v>
      </c>
      <c r="AC26" s="553"/>
      <c r="AD26" s="144" t="s">
        <v>158</v>
      </c>
      <c r="AE26" s="532" t="s">
        <v>159</v>
      </c>
      <c r="AF26" s="533" t="str">
        <f t="shared" si="1"/>
        <v/>
      </c>
      <c r="AG26" s="534" t="s">
        <v>160</v>
      </c>
      <c r="AH26" s="535" t="str">
        <f t="shared" si="2"/>
        <v/>
      </c>
      <c r="AJ26" s="111" t="str">
        <f t="shared" si="3"/>
        <v>○</v>
      </c>
      <c r="AK26" s="113" t="str">
        <f t="shared" si="0"/>
        <v/>
      </c>
      <c r="AL26" s="113"/>
      <c r="AM26" s="113"/>
      <c r="AN26" s="113"/>
      <c r="AO26" s="113"/>
      <c r="AP26" s="113"/>
      <c r="AQ26" s="113"/>
      <c r="AR26" s="113"/>
      <c r="AS26" s="554"/>
    </row>
    <row r="27" spans="1:45" ht="33" customHeight="1" thickBot="1">
      <c r="A27" s="520">
        <f t="shared" si="4"/>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50"/>
      <c r="S27" s="551"/>
      <c r="T27" s="552" t="str">
        <f>IFERROR(IF(R27="","",VLOOKUP(P27,【参考】数式用!$A$5:$H$34,MATCH(S27,【参考】数式用!$F$4:$H$4,0)+5,0)),"")</f>
        <v/>
      </c>
      <c r="U27" s="569" t="str">
        <f>IF(S27="特定加算Ⅰ",VLOOKUP(P27,【参考】数式用!$A$5:$I$28,9,FALSE),"-")</f>
        <v>-</v>
      </c>
      <c r="V27" s="102" t="s">
        <v>155</v>
      </c>
      <c r="W27" s="553"/>
      <c r="X27" s="144" t="s">
        <v>156</v>
      </c>
      <c r="Y27" s="553"/>
      <c r="Z27" s="305" t="s">
        <v>157</v>
      </c>
      <c r="AA27" s="553"/>
      <c r="AB27" s="144" t="s">
        <v>156</v>
      </c>
      <c r="AC27" s="553"/>
      <c r="AD27" s="144" t="s">
        <v>158</v>
      </c>
      <c r="AE27" s="532" t="s">
        <v>159</v>
      </c>
      <c r="AF27" s="533" t="str">
        <f t="shared" si="1"/>
        <v/>
      </c>
      <c r="AG27" s="534" t="s">
        <v>160</v>
      </c>
      <c r="AH27" s="535" t="str">
        <f t="shared" si="2"/>
        <v/>
      </c>
      <c r="AJ27" s="111" t="str">
        <f t="shared" si="3"/>
        <v>○</v>
      </c>
      <c r="AK27" s="113" t="str">
        <f t="shared" si="0"/>
        <v/>
      </c>
      <c r="AL27" s="113"/>
      <c r="AM27" s="113"/>
      <c r="AN27" s="113"/>
      <c r="AO27" s="113"/>
      <c r="AP27" s="113"/>
      <c r="AQ27" s="113"/>
      <c r="AR27" s="113"/>
      <c r="AS27" s="554"/>
    </row>
    <row r="28" spans="1:45" ht="33" customHeight="1" thickBot="1">
      <c r="A28" s="520">
        <f t="shared" si="4"/>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50"/>
      <c r="S28" s="551"/>
      <c r="T28" s="552" t="str">
        <f>IFERROR(IF(R28="","",VLOOKUP(P28,【参考】数式用!$A$5:$H$34,MATCH(S28,【参考】数式用!$F$4:$H$4,0)+5,0)),"")</f>
        <v/>
      </c>
      <c r="U28" s="569" t="str">
        <f>IF(S28="特定加算Ⅰ",VLOOKUP(P28,【参考】数式用!$A$5:$I$28,9,FALSE),"-")</f>
        <v>-</v>
      </c>
      <c r="V28" s="102" t="s">
        <v>155</v>
      </c>
      <c r="W28" s="553"/>
      <c r="X28" s="144" t="s">
        <v>156</v>
      </c>
      <c r="Y28" s="553"/>
      <c r="Z28" s="305" t="s">
        <v>157</v>
      </c>
      <c r="AA28" s="553"/>
      <c r="AB28" s="144" t="s">
        <v>156</v>
      </c>
      <c r="AC28" s="553"/>
      <c r="AD28" s="144" t="s">
        <v>158</v>
      </c>
      <c r="AE28" s="532" t="s">
        <v>159</v>
      </c>
      <c r="AF28" s="533" t="str">
        <f t="shared" si="1"/>
        <v/>
      </c>
      <c r="AG28" s="534" t="s">
        <v>160</v>
      </c>
      <c r="AH28" s="535" t="str">
        <f t="shared" si="2"/>
        <v/>
      </c>
      <c r="AJ28" s="111" t="str">
        <f t="shared" si="3"/>
        <v>○</v>
      </c>
      <c r="AK28" s="113" t="str">
        <f t="shared" si="0"/>
        <v/>
      </c>
      <c r="AL28" s="113"/>
      <c r="AM28" s="113"/>
      <c r="AN28" s="113"/>
      <c r="AO28" s="113"/>
      <c r="AP28" s="113"/>
      <c r="AQ28" s="113"/>
      <c r="AR28" s="113"/>
      <c r="AS28" s="554"/>
    </row>
    <row r="29" spans="1:45" ht="33" customHeight="1" thickBot="1">
      <c r="A29" s="520">
        <f t="shared" si="4"/>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50"/>
      <c r="S29" s="551"/>
      <c r="T29" s="552" t="str">
        <f>IFERROR(IF(R29="","",VLOOKUP(P29,【参考】数式用!$A$5:$H$34,MATCH(S29,【参考】数式用!$F$4:$H$4,0)+5,0)),"")</f>
        <v/>
      </c>
      <c r="U29" s="569" t="str">
        <f>IF(S29="特定加算Ⅰ",VLOOKUP(P29,【参考】数式用!$A$5:$I$28,9,FALSE),"-")</f>
        <v>-</v>
      </c>
      <c r="V29" s="102" t="s">
        <v>155</v>
      </c>
      <c r="W29" s="553"/>
      <c r="X29" s="144" t="s">
        <v>156</v>
      </c>
      <c r="Y29" s="553"/>
      <c r="Z29" s="305" t="s">
        <v>157</v>
      </c>
      <c r="AA29" s="553"/>
      <c r="AB29" s="144" t="s">
        <v>156</v>
      </c>
      <c r="AC29" s="553"/>
      <c r="AD29" s="144" t="s">
        <v>158</v>
      </c>
      <c r="AE29" s="532" t="s">
        <v>159</v>
      </c>
      <c r="AF29" s="533" t="str">
        <f t="shared" si="1"/>
        <v/>
      </c>
      <c r="AG29" s="534" t="s">
        <v>160</v>
      </c>
      <c r="AH29" s="535" t="str">
        <f t="shared" si="2"/>
        <v/>
      </c>
      <c r="AJ29" s="111" t="str">
        <f t="shared" si="3"/>
        <v>○</v>
      </c>
      <c r="AK29" s="113" t="str">
        <f t="shared" si="0"/>
        <v/>
      </c>
      <c r="AL29" s="113"/>
      <c r="AM29" s="113"/>
      <c r="AN29" s="113"/>
      <c r="AO29" s="113"/>
      <c r="AP29" s="113"/>
      <c r="AQ29" s="113"/>
      <c r="AR29" s="113"/>
      <c r="AS29" s="554"/>
    </row>
    <row r="30" spans="1:45" ht="33" customHeight="1" thickBot="1">
      <c r="A30" s="520">
        <f t="shared" si="4"/>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50"/>
      <c r="S30" s="551"/>
      <c r="T30" s="552" t="str">
        <f>IFERROR(IF(R30="","",VLOOKUP(P30,【参考】数式用!$A$5:$H$34,MATCH(S30,【参考】数式用!$F$4:$H$4,0)+5,0)),"")</f>
        <v/>
      </c>
      <c r="U30" s="569" t="str">
        <f>IF(S30="特定加算Ⅰ",VLOOKUP(P30,【参考】数式用!$A$5:$I$28,9,FALSE),"-")</f>
        <v>-</v>
      </c>
      <c r="V30" s="102" t="s">
        <v>155</v>
      </c>
      <c r="W30" s="553"/>
      <c r="X30" s="144" t="s">
        <v>156</v>
      </c>
      <c r="Y30" s="553"/>
      <c r="Z30" s="305" t="s">
        <v>157</v>
      </c>
      <c r="AA30" s="553"/>
      <c r="AB30" s="144" t="s">
        <v>156</v>
      </c>
      <c r="AC30" s="553"/>
      <c r="AD30" s="144" t="s">
        <v>158</v>
      </c>
      <c r="AE30" s="532" t="s">
        <v>159</v>
      </c>
      <c r="AF30" s="533" t="str">
        <f t="shared" si="1"/>
        <v/>
      </c>
      <c r="AG30" s="534" t="s">
        <v>160</v>
      </c>
      <c r="AH30" s="535" t="str">
        <f t="shared" si="2"/>
        <v/>
      </c>
      <c r="AJ30" s="111" t="str">
        <f t="shared" si="3"/>
        <v>○</v>
      </c>
      <c r="AK30" s="113" t="str">
        <f t="shared" si="0"/>
        <v/>
      </c>
      <c r="AL30" s="113"/>
      <c r="AM30" s="113"/>
      <c r="AN30" s="113"/>
      <c r="AO30" s="113"/>
      <c r="AP30" s="113"/>
      <c r="AQ30" s="113"/>
      <c r="AR30" s="113"/>
      <c r="AS30" s="554"/>
    </row>
    <row r="31" spans="1:45" ht="33" customHeight="1" thickBot="1">
      <c r="A31" s="520">
        <f t="shared" si="4"/>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50"/>
      <c r="S31" s="551"/>
      <c r="T31" s="552" t="str">
        <f>IFERROR(IF(R31="","",VLOOKUP(P31,【参考】数式用!$A$5:$H$34,MATCH(S31,【参考】数式用!$F$4:$H$4,0)+5,0)),"")</f>
        <v/>
      </c>
      <c r="U31" s="569" t="str">
        <f>IF(S31="特定加算Ⅰ",VLOOKUP(P31,【参考】数式用!$A$5:$I$28,9,FALSE),"-")</f>
        <v>-</v>
      </c>
      <c r="V31" s="102" t="s">
        <v>155</v>
      </c>
      <c r="W31" s="553"/>
      <c r="X31" s="144" t="s">
        <v>156</v>
      </c>
      <c r="Y31" s="553"/>
      <c r="Z31" s="305" t="s">
        <v>157</v>
      </c>
      <c r="AA31" s="553"/>
      <c r="AB31" s="144" t="s">
        <v>156</v>
      </c>
      <c r="AC31" s="553"/>
      <c r="AD31" s="144" t="s">
        <v>158</v>
      </c>
      <c r="AE31" s="532" t="s">
        <v>159</v>
      </c>
      <c r="AF31" s="533" t="str">
        <f t="shared" si="1"/>
        <v/>
      </c>
      <c r="AG31" s="534" t="s">
        <v>160</v>
      </c>
      <c r="AH31" s="535" t="str">
        <f t="shared" si="2"/>
        <v/>
      </c>
      <c r="AJ31" s="111" t="str">
        <f t="shared" si="3"/>
        <v>○</v>
      </c>
      <c r="AK31" s="113" t="str">
        <f t="shared" si="0"/>
        <v/>
      </c>
      <c r="AL31" s="113"/>
      <c r="AM31" s="113"/>
      <c r="AN31" s="113"/>
      <c r="AO31" s="113"/>
      <c r="AP31" s="113"/>
      <c r="AQ31" s="113"/>
      <c r="AR31" s="113"/>
      <c r="AS31" s="554"/>
    </row>
    <row r="32" spans="1:45" ht="33" customHeight="1" thickBot="1">
      <c r="A32" s="520">
        <f t="shared" si="4"/>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50"/>
      <c r="S32" s="551"/>
      <c r="T32" s="552" t="str">
        <f>IFERROR(IF(R32="","",VLOOKUP(P32,【参考】数式用!$A$5:$H$34,MATCH(S32,【参考】数式用!$F$4:$H$4,0)+5,0)),"")</f>
        <v/>
      </c>
      <c r="U32" s="569" t="str">
        <f>IF(S32="特定加算Ⅰ",VLOOKUP(P32,【参考】数式用!$A$5:$I$28,9,FALSE),"-")</f>
        <v>-</v>
      </c>
      <c r="V32" s="102" t="s">
        <v>155</v>
      </c>
      <c r="W32" s="553"/>
      <c r="X32" s="144" t="s">
        <v>156</v>
      </c>
      <c r="Y32" s="553"/>
      <c r="Z32" s="305" t="s">
        <v>157</v>
      </c>
      <c r="AA32" s="553"/>
      <c r="AB32" s="144" t="s">
        <v>156</v>
      </c>
      <c r="AC32" s="553"/>
      <c r="AD32" s="144" t="s">
        <v>158</v>
      </c>
      <c r="AE32" s="532" t="s">
        <v>159</v>
      </c>
      <c r="AF32" s="533" t="str">
        <f t="shared" si="1"/>
        <v/>
      </c>
      <c r="AG32" s="534" t="s">
        <v>160</v>
      </c>
      <c r="AH32" s="535" t="str">
        <f t="shared" si="2"/>
        <v/>
      </c>
      <c r="AJ32" s="111" t="str">
        <f t="shared" si="3"/>
        <v>○</v>
      </c>
      <c r="AK32" s="113" t="str">
        <f t="shared" si="0"/>
        <v/>
      </c>
      <c r="AL32" s="113"/>
      <c r="AM32" s="113"/>
      <c r="AN32" s="113"/>
      <c r="AO32" s="113"/>
      <c r="AP32" s="113"/>
      <c r="AQ32" s="113"/>
      <c r="AR32" s="113"/>
      <c r="AS32" s="554"/>
    </row>
    <row r="33" spans="1:45" ht="33" customHeight="1" thickBot="1">
      <c r="A33" s="520">
        <f t="shared" si="4"/>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50"/>
      <c r="S33" s="551"/>
      <c r="T33" s="552" t="str">
        <f>IFERROR(IF(R33="","",VLOOKUP(P33,【参考】数式用!$A$5:$H$34,MATCH(S33,【参考】数式用!$F$4:$H$4,0)+5,0)),"")</f>
        <v/>
      </c>
      <c r="U33" s="569" t="str">
        <f>IF(S33="特定加算Ⅰ",VLOOKUP(P33,【参考】数式用!$A$5:$I$28,9,FALSE),"-")</f>
        <v>-</v>
      </c>
      <c r="V33" s="102" t="s">
        <v>155</v>
      </c>
      <c r="W33" s="553"/>
      <c r="X33" s="144" t="s">
        <v>156</v>
      </c>
      <c r="Y33" s="553"/>
      <c r="Z33" s="305" t="s">
        <v>157</v>
      </c>
      <c r="AA33" s="553"/>
      <c r="AB33" s="144" t="s">
        <v>156</v>
      </c>
      <c r="AC33" s="553"/>
      <c r="AD33" s="144" t="s">
        <v>158</v>
      </c>
      <c r="AE33" s="532" t="s">
        <v>159</v>
      </c>
      <c r="AF33" s="533" t="str">
        <f t="shared" si="1"/>
        <v/>
      </c>
      <c r="AG33" s="534" t="s">
        <v>160</v>
      </c>
      <c r="AH33" s="535" t="str">
        <f t="shared" si="2"/>
        <v/>
      </c>
      <c r="AJ33" s="111" t="str">
        <f t="shared" si="3"/>
        <v>○</v>
      </c>
      <c r="AK33" s="113" t="str">
        <f t="shared" si="0"/>
        <v/>
      </c>
      <c r="AL33" s="113"/>
      <c r="AM33" s="113"/>
      <c r="AN33" s="113"/>
      <c r="AO33" s="113"/>
      <c r="AP33" s="113"/>
      <c r="AQ33" s="113"/>
      <c r="AR33" s="113"/>
      <c r="AS33" s="554"/>
    </row>
    <row r="34" spans="1:45" ht="33" customHeight="1" thickBot="1">
      <c r="A34" s="520">
        <f t="shared" si="4"/>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50"/>
      <c r="S34" s="551"/>
      <c r="T34" s="552" t="str">
        <f>IFERROR(IF(R34="","",VLOOKUP(P34,【参考】数式用!$A$5:$H$34,MATCH(S34,【参考】数式用!$F$4:$H$4,0)+5,0)),"")</f>
        <v/>
      </c>
      <c r="U34" s="569" t="str">
        <f>IF(S34="特定加算Ⅰ",VLOOKUP(P34,【参考】数式用!$A$5:$I$28,9,FALSE),"-")</f>
        <v>-</v>
      </c>
      <c r="V34" s="102" t="s">
        <v>155</v>
      </c>
      <c r="W34" s="553"/>
      <c r="X34" s="144" t="s">
        <v>156</v>
      </c>
      <c r="Y34" s="553"/>
      <c r="Z34" s="305" t="s">
        <v>157</v>
      </c>
      <c r="AA34" s="553"/>
      <c r="AB34" s="144" t="s">
        <v>156</v>
      </c>
      <c r="AC34" s="553"/>
      <c r="AD34" s="144" t="s">
        <v>158</v>
      </c>
      <c r="AE34" s="532" t="s">
        <v>159</v>
      </c>
      <c r="AF34" s="533" t="str">
        <f t="shared" si="1"/>
        <v/>
      </c>
      <c r="AG34" s="534" t="s">
        <v>160</v>
      </c>
      <c r="AH34" s="535" t="str">
        <f t="shared" si="2"/>
        <v/>
      </c>
      <c r="AJ34" s="111" t="str">
        <f t="shared" si="3"/>
        <v>○</v>
      </c>
      <c r="AK34" s="113" t="str">
        <f t="shared" si="0"/>
        <v/>
      </c>
      <c r="AL34" s="113"/>
      <c r="AM34" s="113"/>
      <c r="AN34" s="113"/>
      <c r="AO34" s="113"/>
      <c r="AP34" s="113"/>
      <c r="AQ34" s="113"/>
      <c r="AR34" s="113"/>
      <c r="AS34" s="554"/>
    </row>
    <row r="35" spans="1:45" ht="33" customHeight="1" thickBot="1">
      <c r="A35" s="520">
        <f t="shared" si="4"/>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50"/>
      <c r="S35" s="551"/>
      <c r="T35" s="552" t="str">
        <f>IFERROR(IF(R35="","",VLOOKUP(P35,【参考】数式用!$A$5:$H$34,MATCH(S35,【参考】数式用!$F$4:$H$4,0)+5,0)),"")</f>
        <v/>
      </c>
      <c r="U35" s="569" t="str">
        <f>IF(S35="特定加算Ⅰ",VLOOKUP(P35,【参考】数式用!$A$5:$I$28,9,FALSE),"-")</f>
        <v>-</v>
      </c>
      <c r="V35" s="102" t="s">
        <v>155</v>
      </c>
      <c r="W35" s="553"/>
      <c r="X35" s="144" t="s">
        <v>156</v>
      </c>
      <c r="Y35" s="553"/>
      <c r="Z35" s="305" t="s">
        <v>157</v>
      </c>
      <c r="AA35" s="553"/>
      <c r="AB35" s="144" t="s">
        <v>156</v>
      </c>
      <c r="AC35" s="553"/>
      <c r="AD35" s="144" t="s">
        <v>158</v>
      </c>
      <c r="AE35" s="532" t="s">
        <v>159</v>
      </c>
      <c r="AF35" s="533" t="str">
        <f t="shared" si="1"/>
        <v/>
      </c>
      <c r="AG35" s="534" t="s">
        <v>160</v>
      </c>
      <c r="AH35" s="535" t="str">
        <f t="shared" si="2"/>
        <v/>
      </c>
      <c r="AJ35" s="111" t="str">
        <f t="shared" si="3"/>
        <v>○</v>
      </c>
      <c r="AK35" s="113" t="str">
        <f t="shared" si="0"/>
        <v/>
      </c>
      <c r="AL35" s="113"/>
      <c r="AM35" s="113"/>
      <c r="AN35" s="113"/>
      <c r="AO35" s="113"/>
      <c r="AP35" s="113"/>
      <c r="AQ35" s="113"/>
      <c r="AR35" s="113"/>
      <c r="AS35" s="554"/>
    </row>
    <row r="36" spans="1:45" ht="33" customHeight="1" thickBot="1">
      <c r="A36" s="520">
        <f t="shared" si="4"/>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50"/>
      <c r="S36" s="551"/>
      <c r="T36" s="552" t="str">
        <f>IFERROR(IF(R36="","",VLOOKUP(P36,【参考】数式用!$A$5:$H$34,MATCH(S36,【参考】数式用!$F$4:$H$4,0)+5,0)),"")</f>
        <v/>
      </c>
      <c r="U36" s="569" t="str">
        <f>IF(S36="特定加算Ⅰ",VLOOKUP(P36,【参考】数式用!$A$5:$I$28,9,FALSE),"-")</f>
        <v>-</v>
      </c>
      <c r="V36" s="102" t="s">
        <v>155</v>
      </c>
      <c r="W36" s="553"/>
      <c r="X36" s="144" t="s">
        <v>156</v>
      </c>
      <c r="Y36" s="553"/>
      <c r="Z36" s="305" t="s">
        <v>157</v>
      </c>
      <c r="AA36" s="553"/>
      <c r="AB36" s="144" t="s">
        <v>156</v>
      </c>
      <c r="AC36" s="553"/>
      <c r="AD36" s="144" t="s">
        <v>158</v>
      </c>
      <c r="AE36" s="532" t="s">
        <v>159</v>
      </c>
      <c r="AF36" s="533" t="str">
        <f t="shared" si="1"/>
        <v/>
      </c>
      <c r="AG36" s="534" t="s">
        <v>160</v>
      </c>
      <c r="AH36" s="535" t="str">
        <f t="shared" si="2"/>
        <v/>
      </c>
      <c r="AJ36" s="111" t="str">
        <f t="shared" si="3"/>
        <v>○</v>
      </c>
      <c r="AK36" s="113" t="str">
        <f t="shared" si="0"/>
        <v/>
      </c>
      <c r="AL36" s="113"/>
      <c r="AM36" s="113"/>
      <c r="AN36" s="113"/>
      <c r="AO36" s="113"/>
      <c r="AP36" s="113"/>
      <c r="AQ36" s="113"/>
      <c r="AR36" s="113"/>
      <c r="AS36" s="554"/>
    </row>
    <row r="37" spans="1:45" ht="33" customHeight="1" thickBot="1">
      <c r="A37" s="520">
        <f t="shared" si="4"/>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50"/>
      <c r="S37" s="551"/>
      <c r="T37" s="552" t="str">
        <f>IFERROR(IF(R37="","",VLOOKUP(P37,【参考】数式用!$A$5:$H$34,MATCH(S37,【参考】数式用!$F$4:$H$4,0)+5,0)),"")</f>
        <v/>
      </c>
      <c r="U37" s="569" t="str">
        <f>IF(S37="特定加算Ⅰ",VLOOKUP(P37,【参考】数式用!$A$5:$I$28,9,FALSE),"-")</f>
        <v>-</v>
      </c>
      <c r="V37" s="102" t="s">
        <v>155</v>
      </c>
      <c r="W37" s="553"/>
      <c r="X37" s="144" t="s">
        <v>156</v>
      </c>
      <c r="Y37" s="553"/>
      <c r="Z37" s="305" t="s">
        <v>157</v>
      </c>
      <c r="AA37" s="553"/>
      <c r="AB37" s="144" t="s">
        <v>156</v>
      </c>
      <c r="AC37" s="553"/>
      <c r="AD37" s="144" t="s">
        <v>158</v>
      </c>
      <c r="AE37" s="532" t="s">
        <v>159</v>
      </c>
      <c r="AF37" s="533" t="str">
        <f t="shared" si="1"/>
        <v/>
      </c>
      <c r="AG37" s="534" t="s">
        <v>160</v>
      </c>
      <c r="AH37" s="535" t="str">
        <f t="shared" si="2"/>
        <v/>
      </c>
      <c r="AJ37" s="111" t="str">
        <f t="shared" si="3"/>
        <v>○</v>
      </c>
      <c r="AK37" s="113" t="str">
        <f t="shared" si="0"/>
        <v/>
      </c>
      <c r="AL37" s="113"/>
      <c r="AM37" s="113"/>
      <c r="AN37" s="113"/>
      <c r="AO37" s="113"/>
      <c r="AP37" s="113"/>
      <c r="AQ37" s="113"/>
      <c r="AR37" s="113"/>
      <c r="AS37" s="554"/>
    </row>
    <row r="38" spans="1:45" ht="33" customHeight="1" thickBot="1">
      <c r="A38" s="520">
        <f t="shared" si="4"/>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50"/>
      <c r="S38" s="551"/>
      <c r="T38" s="552" t="str">
        <f>IFERROR(IF(R38="","",VLOOKUP(P38,【参考】数式用!$A$5:$H$34,MATCH(S38,【参考】数式用!$F$4:$H$4,0)+5,0)),"")</f>
        <v/>
      </c>
      <c r="U38" s="569" t="str">
        <f>IF(S38="特定加算Ⅰ",VLOOKUP(P38,【参考】数式用!$A$5:$I$28,9,FALSE),"-")</f>
        <v>-</v>
      </c>
      <c r="V38" s="102" t="s">
        <v>155</v>
      </c>
      <c r="W38" s="553"/>
      <c r="X38" s="144" t="s">
        <v>156</v>
      </c>
      <c r="Y38" s="553"/>
      <c r="Z38" s="305" t="s">
        <v>157</v>
      </c>
      <c r="AA38" s="553"/>
      <c r="AB38" s="144" t="s">
        <v>156</v>
      </c>
      <c r="AC38" s="553"/>
      <c r="AD38" s="144" t="s">
        <v>158</v>
      </c>
      <c r="AE38" s="532" t="s">
        <v>159</v>
      </c>
      <c r="AF38" s="533" t="str">
        <f t="shared" si="1"/>
        <v/>
      </c>
      <c r="AG38" s="534" t="s">
        <v>160</v>
      </c>
      <c r="AH38" s="535" t="str">
        <f t="shared" si="2"/>
        <v/>
      </c>
      <c r="AJ38" s="111" t="str">
        <f t="shared" si="3"/>
        <v>○</v>
      </c>
      <c r="AK38" s="113" t="str">
        <f t="shared" si="0"/>
        <v/>
      </c>
      <c r="AL38" s="113"/>
      <c r="AM38" s="113"/>
      <c r="AN38" s="113"/>
      <c r="AO38" s="113"/>
      <c r="AP38" s="113"/>
      <c r="AQ38" s="113"/>
      <c r="AR38" s="113"/>
      <c r="AS38" s="554"/>
    </row>
    <row r="39" spans="1:45" ht="33" customHeight="1" thickBot="1">
      <c r="A39" s="520">
        <f t="shared" si="4"/>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50"/>
      <c r="S39" s="551"/>
      <c r="T39" s="552" t="str">
        <f>IFERROR(IF(R39="","",VLOOKUP(P39,【参考】数式用!$A$5:$H$34,MATCH(S39,【参考】数式用!$F$4:$H$4,0)+5,0)),"")</f>
        <v/>
      </c>
      <c r="U39" s="569" t="str">
        <f>IF(S39="特定加算Ⅰ",VLOOKUP(P39,【参考】数式用!$A$5:$I$28,9,FALSE),"-")</f>
        <v>-</v>
      </c>
      <c r="V39" s="102" t="s">
        <v>155</v>
      </c>
      <c r="W39" s="553"/>
      <c r="X39" s="144" t="s">
        <v>156</v>
      </c>
      <c r="Y39" s="553"/>
      <c r="Z39" s="305" t="s">
        <v>157</v>
      </c>
      <c r="AA39" s="553"/>
      <c r="AB39" s="144" t="s">
        <v>156</v>
      </c>
      <c r="AC39" s="553"/>
      <c r="AD39" s="144" t="s">
        <v>158</v>
      </c>
      <c r="AE39" s="532" t="s">
        <v>159</v>
      </c>
      <c r="AF39" s="533" t="str">
        <f t="shared" si="1"/>
        <v/>
      </c>
      <c r="AG39" s="534" t="s">
        <v>160</v>
      </c>
      <c r="AH39" s="535" t="str">
        <f t="shared" si="2"/>
        <v/>
      </c>
      <c r="AJ39" s="111" t="str">
        <f t="shared" si="3"/>
        <v>○</v>
      </c>
      <c r="AK39" s="113" t="str">
        <f t="shared" si="0"/>
        <v/>
      </c>
      <c r="AL39" s="113"/>
      <c r="AM39" s="113"/>
      <c r="AN39" s="113"/>
      <c r="AO39" s="113"/>
      <c r="AP39" s="113"/>
      <c r="AQ39" s="113"/>
      <c r="AR39" s="113"/>
      <c r="AS39" s="554"/>
    </row>
    <row r="40" spans="1:45" ht="33" customHeight="1" thickBot="1">
      <c r="A40" s="520">
        <f t="shared" si="4"/>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50"/>
      <c r="S40" s="551"/>
      <c r="T40" s="552" t="str">
        <f>IFERROR(IF(R40="","",VLOOKUP(P40,【参考】数式用!$A$5:$H$34,MATCH(S40,【参考】数式用!$F$4:$H$4,0)+5,0)),"")</f>
        <v/>
      </c>
      <c r="U40" s="569" t="str">
        <f>IF(S40="特定加算Ⅰ",VLOOKUP(P40,【参考】数式用!$A$5:$I$28,9,FALSE),"-")</f>
        <v>-</v>
      </c>
      <c r="V40" s="102" t="s">
        <v>155</v>
      </c>
      <c r="W40" s="553"/>
      <c r="X40" s="144" t="s">
        <v>156</v>
      </c>
      <c r="Y40" s="553"/>
      <c r="Z40" s="305" t="s">
        <v>157</v>
      </c>
      <c r="AA40" s="553"/>
      <c r="AB40" s="144" t="s">
        <v>156</v>
      </c>
      <c r="AC40" s="553"/>
      <c r="AD40" s="144" t="s">
        <v>158</v>
      </c>
      <c r="AE40" s="532" t="s">
        <v>159</v>
      </c>
      <c r="AF40" s="533" t="str">
        <f t="shared" si="1"/>
        <v/>
      </c>
      <c r="AG40" s="534" t="s">
        <v>160</v>
      </c>
      <c r="AH40" s="535" t="str">
        <f t="shared" si="2"/>
        <v/>
      </c>
      <c r="AJ40" s="111" t="str">
        <f t="shared" si="3"/>
        <v>○</v>
      </c>
      <c r="AK40" s="113" t="str">
        <f t="shared" si="0"/>
        <v/>
      </c>
      <c r="AL40" s="113"/>
      <c r="AM40" s="113"/>
      <c r="AN40" s="113"/>
      <c r="AO40" s="113"/>
      <c r="AP40" s="113"/>
      <c r="AQ40" s="113"/>
      <c r="AR40" s="113"/>
      <c r="AS40" s="554"/>
    </row>
    <row r="41" spans="1:45" ht="33" customHeight="1" thickBot="1">
      <c r="A41" s="520">
        <f t="shared" si="4"/>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50"/>
      <c r="S41" s="551"/>
      <c r="T41" s="552" t="str">
        <f>IFERROR(IF(R41="","",VLOOKUP(P41,【参考】数式用!$A$5:$H$34,MATCH(S41,【参考】数式用!$F$4:$H$4,0)+5,0)),"")</f>
        <v/>
      </c>
      <c r="U41" s="569" t="str">
        <f>IF(S41="特定加算Ⅰ",VLOOKUP(P41,【参考】数式用!$A$5:$I$28,9,FALSE),"-")</f>
        <v>-</v>
      </c>
      <c r="V41" s="102" t="s">
        <v>155</v>
      </c>
      <c r="W41" s="553"/>
      <c r="X41" s="144" t="s">
        <v>156</v>
      </c>
      <c r="Y41" s="553"/>
      <c r="Z41" s="305" t="s">
        <v>157</v>
      </c>
      <c r="AA41" s="553"/>
      <c r="AB41" s="144" t="s">
        <v>156</v>
      </c>
      <c r="AC41" s="553"/>
      <c r="AD41" s="144" t="s">
        <v>158</v>
      </c>
      <c r="AE41" s="532" t="s">
        <v>159</v>
      </c>
      <c r="AF41" s="533" t="str">
        <f t="shared" si="1"/>
        <v/>
      </c>
      <c r="AG41" s="534" t="s">
        <v>160</v>
      </c>
      <c r="AH41" s="535" t="str">
        <f t="shared" si="2"/>
        <v/>
      </c>
      <c r="AJ41" s="111" t="str">
        <f t="shared" si="3"/>
        <v>○</v>
      </c>
      <c r="AK41" s="113" t="str">
        <f t="shared" si="0"/>
        <v/>
      </c>
      <c r="AL41" s="113"/>
      <c r="AM41" s="113"/>
      <c r="AN41" s="113"/>
      <c r="AO41" s="113"/>
      <c r="AP41" s="113"/>
      <c r="AQ41" s="113"/>
      <c r="AR41" s="113"/>
      <c r="AS41" s="554"/>
    </row>
    <row r="42" spans="1:45" ht="33" customHeight="1" thickBot="1">
      <c r="A42" s="520">
        <f t="shared" si="4"/>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50"/>
      <c r="S42" s="551"/>
      <c r="T42" s="552" t="str">
        <f>IFERROR(IF(R42="","",VLOOKUP(P42,【参考】数式用!$A$5:$H$34,MATCH(S42,【参考】数式用!$F$4:$H$4,0)+5,0)),"")</f>
        <v/>
      </c>
      <c r="U42" s="569" t="str">
        <f>IF(S42="特定加算Ⅰ",VLOOKUP(P42,【参考】数式用!$A$5:$I$28,9,FALSE),"-")</f>
        <v>-</v>
      </c>
      <c r="V42" s="102" t="s">
        <v>155</v>
      </c>
      <c r="W42" s="553"/>
      <c r="X42" s="144" t="s">
        <v>156</v>
      </c>
      <c r="Y42" s="553"/>
      <c r="Z42" s="305" t="s">
        <v>157</v>
      </c>
      <c r="AA42" s="553"/>
      <c r="AB42" s="144" t="s">
        <v>156</v>
      </c>
      <c r="AC42" s="553"/>
      <c r="AD42" s="144" t="s">
        <v>158</v>
      </c>
      <c r="AE42" s="532" t="s">
        <v>159</v>
      </c>
      <c r="AF42" s="533" t="str">
        <f t="shared" si="1"/>
        <v/>
      </c>
      <c r="AG42" s="534" t="s">
        <v>160</v>
      </c>
      <c r="AH42" s="535" t="str">
        <f t="shared" si="2"/>
        <v/>
      </c>
      <c r="AJ42" s="111" t="str">
        <f t="shared" si="3"/>
        <v>○</v>
      </c>
      <c r="AK42" s="113" t="str">
        <f t="shared" si="0"/>
        <v/>
      </c>
      <c r="AL42" s="113"/>
      <c r="AM42" s="113"/>
      <c r="AN42" s="113"/>
      <c r="AO42" s="113"/>
      <c r="AP42" s="113"/>
      <c r="AQ42" s="113"/>
      <c r="AR42" s="113"/>
      <c r="AS42" s="554"/>
    </row>
    <row r="43" spans="1:45" ht="33" customHeight="1" thickBot="1">
      <c r="A43" s="520">
        <f t="shared" si="4"/>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50"/>
      <c r="S43" s="551"/>
      <c r="T43" s="552" t="str">
        <f>IFERROR(IF(R43="","",VLOOKUP(P43,【参考】数式用!$A$5:$H$34,MATCH(S43,【参考】数式用!$F$4:$H$4,0)+5,0)),"")</f>
        <v/>
      </c>
      <c r="U43" s="569" t="str">
        <f>IF(S43="特定加算Ⅰ",VLOOKUP(P43,【参考】数式用!$A$5:$I$28,9,FALSE),"-")</f>
        <v>-</v>
      </c>
      <c r="V43" s="102" t="s">
        <v>155</v>
      </c>
      <c r="W43" s="553"/>
      <c r="X43" s="144" t="s">
        <v>156</v>
      </c>
      <c r="Y43" s="553"/>
      <c r="Z43" s="305" t="s">
        <v>157</v>
      </c>
      <c r="AA43" s="553"/>
      <c r="AB43" s="144" t="s">
        <v>156</v>
      </c>
      <c r="AC43" s="553"/>
      <c r="AD43" s="144" t="s">
        <v>158</v>
      </c>
      <c r="AE43" s="532" t="s">
        <v>159</v>
      </c>
      <c r="AF43" s="533" t="str">
        <f t="shared" si="1"/>
        <v/>
      </c>
      <c r="AG43" s="534" t="s">
        <v>160</v>
      </c>
      <c r="AH43" s="535" t="str">
        <f t="shared" si="2"/>
        <v/>
      </c>
      <c r="AJ43" s="111" t="str">
        <f t="shared" si="3"/>
        <v>○</v>
      </c>
      <c r="AK43" s="113" t="str">
        <f t="shared" si="0"/>
        <v/>
      </c>
      <c r="AL43" s="113"/>
      <c r="AM43" s="113"/>
      <c r="AN43" s="113"/>
      <c r="AO43" s="113"/>
      <c r="AP43" s="113"/>
      <c r="AQ43" s="113"/>
      <c r="AR43" s="113"/>
      <c r="AS43" s="554"/>
    </row>
    <row r="44" spans="1:45" ht="33" customHeight="1" thickBot="1">
      <c r="A44" s="520">
        <f t="shared" si="4"/>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50"/>
      <c r="S44" s="551"/>
      <c r="T44" s="552" t="str">
        <f>IFERROR(IF(R44="","",VLOOKUP(P44,【参考】数式用!$A$5:$H$34,MATCH(S44,【参考】数式用!$F$4:$H$4,0)+5,0)),"")</f>
        <v/>
      </c>
      <c r="U44" s="569" t="str">
        <f>IF(S44="特定加算Ⅰ",VLOOKUP(P44,【参考】数式用!$A$5:$I$28,9,FALSE),"-")</f>
        <v>-</v>
      </c>
      <c r="V44" s="102" t="s">
        <v>155</v>
      </c>
      <c r="W44" s="553"/>
      <c r="X44" s="144" t="s">
        <v>156</v>
      </c>
      <c r="Y44" s="553"/>
      <c r="Z44" s="305" t="s">
        <v>157</v>
      </c>
      <c r="AA44" s="553"/>
      <c r="AB44" s="144" t="s">
        <v>156</v>
      </c>
      <c r="AC44" s="553"/>
      <c r="AD44" s="144" t="s">
        <v>158</v>
      </c>
      <c r="AE44" s="532" t="s">
        <v>159</v>
      </c>
      <c r="AF44" s="533" t="str">
        <f t="shared" si="1"/>
        <v/>
      </c>
      <c r="AG44" s="534" t="s">
        <v>160</v>
      </c>
      <c r="AH44" s="535" t="str">
        <f t="shared" si="2"/>
        <v/>
      </c>
      <c r="AJ44" s="111" t="str">
        <f t="shared" si="3"/>
        <v>○</v>
      </c>
      <c r="AK44" s="113" t="str">
        <f t="shared" ref="AK44:AK75" si="5">IFERROR(IF(T44="エラー","当該サービスに存在しない加算区分が選択されていますので、修正してください。",""),"")</f>
        <v/>
      </c>
      <c r="AL44" s="113"/>
      <c r="AM44" s="113"/>
      <c r="AN44" s="113"/>
      <c r="AO44" s="113"/>
      <c r="AP44" s="113"/>
      <c r="AQ44" s="113"/>
      <c r="AR44" s="113"/>
      <c r="AS44" s="554"/>
    </row>
    <row r="45" spans="1:45" ht="33" customHeight="1" thickBot="1">
      <c r="A45" s="520">
        <f t="shared" si="4"/>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50"/>
      <c r="S45" s="551"/>
      <c r="T45" s="552" t="str">
        <f>IFERROR(IF(R45="","",VLOOKUP(P45,【参考】数式用!$A$5:$H$34,MATCH(S45,【参考】数式用!$F$4:$H$4,0)+5,0)),"")</f>
        <v/>
      </c>
      <c r="U45" s="569" t="str">
        <f>IF(S45="特定加算Ⅰ",VLOOKUP(P45,【参考】数式用!$A$5:$I$28,9,FALSE),"-")</f>
        <v>-</v>
      </c>
      <c r="V45" s="102" t="s">
        <v>155</v>
      </c>
      <c r="W45" s="553"/>
      <c r="X45" s="144" t="s">
        <v>156</v>
      </c>
      <c r="Y45" s="553"/>
      <c r="Z45" s="305" t="s">
        <v>157</v>
      </c>
      <c r="AA45" s="553"/>
      <c r="AB45" s="144" t="s">
        <v>156</v>
      </c>
      <c r="AC45" s="553"/>
      <c r="AD45" s="144" t="s">
        <v>158</v>
      </c>
      <c r="AE45" s="532" t="s">
        <v>159</v>
      </c>
      <c r="AF45" s="533" t="str">
        <f t="shared" si="1"/>
        <v/>
      </c>
      <c r="AG45" s="534" t="s">
        <v>160</v>
      </c>
      <c r="AH45" s="535" t="str">
        <f t="shared" si="2"/>
        <v/>
      </c>
      <c r="AJ45" s="111" t="str">
        <f t="shared" si="3"/>
        <v>○</v>
      </c>
      <c r="AK45" s="113" t="str">
        <f t="shared" si="5"/>
        <v/>
      </c>
      <c r="AL45" s="113"/>
      <c r="AM45" s="113"/>
      <c r="AN45" s="113"/>
      <c r="AO45" s="113"/>
      <c r="AP45" s="113"/>
      <c r="AQ45" s="113"/>
      <c r="AR45" s="113"/>
      <c r="AS45" s="554"/>
    </row>
    <row r="46" spans="1:45" ht="33" customHeight="1" thickBot="1">
      <c r="A46" s="520">
        <f t="shared" si="4"/>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50"/>
      <c r="S46" s="551"/>
      <c r="T46" s="552" t="str">
        <f>IFERROR(IF(R46="","",VLOOKUP(P46,【参考】数式用!$A$5:$H$34,MATCH(S46,【参考】数式用!$F$4:$H$4,0)+5,0)),"")</f>
        <v/>
      </c>
      <c r="U46" s="569" t="str">
        <f>IF(S46="特定加算Ⅰ",VLOOKUP(P46,【参考】数式用!$A$5:$I$28,9,FALSE),"-")</f>
        <v>-</v>
      </c>
      <c r="V46" s="102" t="s">
        <v>155</v>
      </c>
      <c r="W46" s="553"/>
      <c r="X46" s="144" t="s">
        <v>156</v>
      </c>
      <c r="Y46" s="553"/>
      <c r="Z46" s="305" t="s">
        <v>157</v>
      </c>
      <c r="AA46" s="553"/>
      <c r="AB46" s="144" t="s">
        <v>156</v>
      </c>
      <c r="AC46" s="553"/>
      <c r="AD46" s="144" t="s">
        <v>158</v>
      </c>
      <c r="AE46" s="532" t="s">
        <v>159</v>
      </c>
      <c r="AF46" s="533" t="str">
        <f t="shared" si="1"/>
        <v/>
      </c>
      <c r="AG46" s="534" t="s">
        <v>160</v>
      </c>
      <c r="AH46" s="535" t="str">
        <f t="shared" si="2"/>
        <v/>
      </c>
      <c r="AJ46" s="111" t="str">
        <f t="shared" si="3"/>
        <v>○</v>
      </c>
      <c r="AK46" s="113" t="str">
        <f t="shared" si="5"/>
        <v/>
      </c>
      <c r="AL46" s="113"/>
      <c r="AM46" s="113"/>
      <c r="AN46" s="113"/>
      <c r="AO46" s="113"/>
      <c r="AP46" s="113"/>
      <c r="AQ46" s="113"/>
      <c r="AR46" s="113"/>
      <c r="AS46" s="554"/>
    </row>
    <row r="47" spans="1:45" ht="33" customHeight="1" thickBot="1">
      <c r="A47" s="520">
        <f t="shared" si="4"/>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50"/>
      <c r="S47" s="551"/>
      <c r="T47" s="552" t="str">
        <f>IFERROR(IF(R47="","",VLOOKUP(P47,【参考】数式用!$A$5:$H$34,MATCH(S47,【参考】数式用!$F$4:$H$4,0)+5,0)),"")</f>
        <v/>
      </c>
      <c r="U47" s="569" t="str">
        <f>IF(S47="特定加算Ⅰ",VLOOKUP(P47,【参考】数式用!$A$5:$I$28,9,FALSE),"-")</f>
        <v>-</v>
      </c>
      <c r="V47" s="102" t="s">
        <v>155</v>
      </c>
      <c r="W47" s="553"/>
      <c r="X47" s="144" t="s">
        <v>156</v>
      </c>
      <c r="Y47" s="553"/>
      <c r="Z47" s="305" t="s">
        <v>157</v>
      </c>
      <c r="AA47" s="553"/>
      <c r="AB47" s="144" t="s">
        <v>156</v>
      </c>
      <c r="AC47" s="553"/>
      <c r="AD47" s="144" t="s">
        <v>158</v>
      </c>
      <c r="AE47" s="532" t="s">
        <v>159</v>
      </c>
      <c r="AF47" s="533" t="str">
        <f t="shared" si="1"/>
        <v/>
      </c>
      <c r="AG47" s="534" t="s">
        <v>160</v>
      </c>
      <c r="AH47" s="535" t="str">
        <f t="shared" si="2"/>
        <v/>
      </c>
      <c r="AJ47" s="111" t="str">
        <f t="shared" si="3"/>
        <v>○</v>
      </c>
      <c r="AK47" s="113" t="str">
        <f t="shared" si="5"/>
        <v/>
      </c>
      <c r="AL47" s="113"/>
      <c r="AM47" s="113"/>
      <c r="AN47" s="113"/>
      <c r="AO47" s="113"/>
      <c r="AP47" s="113"/>
      <c r="AQ47" s="113"/>
      <c r="AR47" s="113"/>
      <c r="AS47" s="554"/>
    </row>
    <row r="48" spans="1:45" ht="33" customHeight="1" thickBot="1">
      <c r="A48" s="520">
        <f t="shared" si="4"/>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50"/>
      <c r="S48" s="551"/>
      <c r="T48" s="552" t="str">
        <f>IFERROR(IF(R48="","",VLOOKUP(P48,【参考】数式用!$A$5:$H$34,MATCH(S48,【参考】数式用!$F$4:$H$4,0)+5,0)),"")</f>
        <v/>
      </c>
      <c r="U48" s="569" t="str">
        <f>IF(S48="特定加算Ⅰ",VLOOKUP(P48,【参考】数式用!$A$5:$I$28,9,FALSE),"-")</f>
        <v>-</v>
      </c>
      <c r="V48" s="102" t="s">
        <v>155</v>
      </c>
      <c r="W48" s="553"/>
      <c r="X48" s="144" t="s">
        <v>156</v>
      </c>
      <c r="Y48" s="553"/>
      <c r="Z48" s="305" t="s">
        <v>157</v>
      </c>
      <c r="AA48" s="553"/>
      <c r="AB48" s="144" t="s">
        <v>156</v>
      </c>
      <c r="AC48" s="553"/>
      <c r="AD48" s="144" t="s">
        <v>158</v>
      </c>
      <c r="AE48" s="532" t="s">
        <v>159</v>
      </c>
      <c r="AF48" s="533" t="str">
        <f t="shared" si="1"/>
        <v/>
      </c>
      <c r="AG48" s="534" t="s">
        <v>160</v>
      </c>
      <c r="AH48" s="535" t="str">
        <f t="shared" si="2"/>
        <v/>
      </c>
      <c r="AJ48" s="111" t="str">
        <f t="shared" si="3"/>
        <v>○</v>
      </c>
      <c r="AK48" s="113" t="str">
        <f t="shared" si="5"/>
        <v/>
      </c>
      <c r="AL48" s="113"/>
      <c r="AM48" s="113"/>
      <c r="AN48" s="113"/>
      <c r="AO48" s="113"/>
      <c r="AP48" s="113"/>
      <c r="AQ48" s="113"/>
      <c r="AR48" s="113"/>
      <c r="AS48" s="554"/>
    </row>
    <row r="49" spans="1:45" ht="33" customHeight="1" thickBot="1">
      <c r="A49" s="520">
        <f t="shared" si="4"/>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50"/>
      <c r="S49" s="551"/>
      <c r="T49" s="552" t="str">
        <f>IFERROR(IF(R49="","",VLOOKUP(P49,【参考】数式用!$A$5:$H$34,MATCH(S49,【参考】数式用!$F$4:$H$4,0)+5,0)),"")</f>
        <v/>
      </c>
      <c r="U49" s="569" t="str">
        <f>IF(S49="特定加算Ⅰ",VLOOKUP(P49,【参考】数式用!$A$5:$I$28,9,FALSE),"-")</f>
        <v>-</v>
      </c>
      <c r="V49" s="102" t="s">
        <v>155</v>
      </c>
      <c r="W49" s="553"/>
      <c r="X49" s="144" t="s">
        <v>156</v>
      </c>
      <c r="Y49" s="553"/>
      <c r="Z49" s="305" t="s">
        <v>157</v>
      </c>
      <c r="AA49" s="553"/>
      <c r="AB49" s="144" t="s">
        <v>156</v>
      </c>
      <c r="AC49" s="553"/>
      <c r="AD49" s="144" t="s">
        <v>158</v>
      </c>
      <c r="AE49" s="532" t="s">
        <v>159</v>
      </c>
      <c r="AF49" s="533" t="str">
        <f t="shared" si="1"/>
        <v/>
      </c>
      <c r="AG49" s="534" t="s">
        <v>160</v>
      </c>
      <c r="AH49" s="535" t="str">
        <f t="shared" si="2"/>
        <v/>
      </c>
      <c r="AJ49" s="111" t="str">
        <f t="shared" si="3"/>
        <v>○</v>
      </c>
      <c r="AK49" s="113" t="str">
        <f t="shared" si="5"/>
        <v/>
      </c>
      <c r="AL49" s="113"/>
      <c r="AM49" s="113"/>
      <c r="AN49" s="113"/>
      <c r="AO49" s="113"/>
      <c r="AP49" s="113"/>
      <c r="AQ49" s="113"/>
      <c r="AR49" s="113"/>
      <c r="AS49" s="554"/>
    </row>
    <row r="50" spans="1:45" ht="33" customHeight="1" thickBot="1">
      <c r="A50" s="520">
        <f t="shared" si="4"/>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50"/>
      <c r="S50" s="551"/>
      <c r="T50" s="552" t="str">
        <f>IFERROR(IF(R50="","",VLOOKUP(P50,【参考】数式用!$A$5:$H$34,MATCH(S50,【参考】数式用!$F$4:$H$4,0)+5,0)),"")</f>
        <v/>
      </c>
      <c r="U50" s="569" t="str">
        <f>IF(S50="特定加算Ⅰ",VLOOKUP(P50,【参考】数式用!$A$5:$I$28,9,FALSE),"-")</f>
        <v>-</v>
      </c>
      <c r="V50" s="102" t="s">
        <v>155</v>
      </c>
      <c r="W50" s="553"/>
      <c r="X50" s="144" t="s">
        <v>156</v>
      </c>
      <c r="Y50" s="553"/>
      <c r="Z50" s="305" t="s">
        <v>157</v>
      </c>
      <c r="AA50" s="553"/>
      <c r="AB50" s="144" t="s">
        <v>156</v>
      </c>
      <c r="AC50" s="553"/>
      <c r="AD50" s="144" t="s">
        <v>158</v>
      </c>
      <c r="AE50" s="532" t="s">
        <v>159</v>
      </c>
      <c r="AF50" s="533" t="str">
        <f t="shared" si="1"/>
        <v/>
      </c>
      <c r="AG50" s="534" t="s">
        <v>160</v>
      </c>
      <c r="AH50" s="535" t="str">
        <f t="shared" si="2"/>
        <v/>
      </c>
      <c r="AJ50" s="111" t="str">
        <f t="shared" si="3"/>
        <v>○</v>
      </c>
      <c r="AK50" s="113" t="str">
        <f t="shared" si="5"/>
        <v/>
      </c>
      <c r="AL50" s="113"/>
      <c r="AM50" s="113"/>
      <c r="AN50" s="113"/>
      <c r="AO50" s="113"/>
      <c r="AP50" s="113"/>
      <c r="AQ50" s="113"/>
      <c r="AR50" s="113"/>
      <c r="AS50" s="554"/>
    </row>
    <row r="51" spans="1:45" ht="33" customHeight="1" thickBot="1">
      <c r="A51" s="520">
        <f t="shared" si="4"/>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50"/>
      <c r="S51" s="551"/>
      <c r="T51" s="552" t="str">
        <f>IFERROR(IF(R51="","",VLOOKUP(P51,【参考】数式用!$A$5:$H$34,MATCH(S51,【参考】数式用!$F$4:$H$4,0)+5,0)),"")</f>
        <v/>
      </c>
      <c r="U51" s="569" t="str">
        <f>IF(S51="特定加算Ⅰ",VLOOKUP(P51,【参考】数式用!$A$5:$I$28,9,FALSE),"-")</f>
        <v>-</v>
      </c>
      <c r="V51" s="102" t="s">
        <v>155</v>
      </c>
      <c r="W51" s="553"/>
      <c r="X51" s="144" t="s">
        <v>156</v>
      </c>
      <c r="Y51" s="553"/>
      <c r="Z51" s="305" t="s">
        <v>157</v>
      </c>
      <c r="AA51" s="553"/>
      <c r="AB51" s="144" t="s">
        <v>156</v>
      </c>
      <c r="AC51" s="553"/>
      <c r="AD51" s="144" t="s">
        <v>158</v>
      </c>
      <c r="AE51" s="532" t="s">
        <v>159</v>
      </c>
      <c r="AF51" s="533" t="str">
        <f t="shared" si="1"/>
        <v/>
      </c>
      <c r="AG51" s="534" t="s">
        <v>160</v>
      </c>
      <c r="AH51" s="535" t="str">
        <f t="shared" si="2"/>
        <v/>
      </c>
      <c r="AJ51" s="111" t="str">
        <f t="shared" si="3"/>
        <v>○</v>
      </c>
      <c r="AK51" s="113" t="str">
        <f t="shared" si="5"/>
        <v/>
      </c>
      <c r="AL51" s="113"/>
      <c r="AM51" s="113"/>
      <c r="AN51" s="113"/>
      <c r="AO51" s="113"/>
      <c r="AP51" s="113"/>
      <c r="AQ51" s="113"/>
      <c r="AR51" s="113"/>
      <c r="AS51" s="554"/>
    </row>
    <row r="52" spans="1:45" ht="33" customHeight="1" thickBot="1">
      <c r="A52" s="520">
        <f t="shared" si="4"/>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50"/>
      <c r="S52" s="551"/>
      <c r="T52" s="552" t="str">
        <f>IFERROR(IF(R52="","",VLOOKUP(P52,【参考】数式用!$A$5:$H$34,MATCH(S52,【参考】数式用!$F$4:$H$4,0)+5,0)),"")</f>
        <v/>
      </c>
      <c r="U52" s="569" t="str">
        <f>IF(S52="特定加算Ⅰ",VLOOKUP(P52,【参考】数式用!$A$5:$I$28,9,FALSE),"-")</f>
        <v>-</v>
      </c>
      <c r="V52" s="102" t="s">
        <v>155</v>
      </c>
      <c r="W52" s="553"/>
      <c r="X52" s="144" t="s">
        <v>156</v>
      </c>
      <c r="Y52" s="553"/>
      <c r="Z52" s="305" t="s">
        <v>157</v>
      </c>
      <c r="AA52" s="553"/>
      <c r="AB52" s="144" t="s">
        <v>156</v>
      </c>
      <c r="AC52" s="553"/>
      <c r="AD52" s="144" t="s">
        <v>158</v>
      </c>
      <c r="AE52" s="532" t="s">
        <v>159</v>
      </c>
      <c r="AF52" s="533" t="str">
        <f t="shared" si="1"/>
        <v/>
      </c>
      <c r="AG52" s="534" t="s">
        <v>160</v>
      </c>
      <c r="AH52" s="535" t="str">
        <f t="shared" si="2"/>
        <v/>
      </c>
      <c r="AJ52" s="111" t="str">
        <f t="shared" si="3"/>
        <v>○</v>
      </c>
      <c r="AK52" s="113" t="str">
        <f t="shared" si="5"/>
        <v/>
      </c>
      <c r="AL52" s="113"/>
      <c r="AM52" s="113"/>
      <c r="AN52" s="113"/>
      <c r="AO52" s="113"/>
      <c r="AP52" s="113"/>
      <c r="AQ52" s="113"/>
      <c r="AR52" s="113"/>
      <c r="AS52" s="554"/>
    </row>
    <row r="53" spans="1:45" ht="33" customHeight="1" thickBot="1">
      <c r="A53" s="520">
        <f t="shared" si="4"/>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50"/>
      <c r="S53" s="551"/>
      <c r="T53" s="552" t="str">
        <f>IFERROR(IF(R53="","",VLOOKUP(P53,【参考】数式用!$A$5:$H$34,MATCH(S53,【参考】数式用!$F$4:$H$4,0)+5,0)),"")</f>
        <v/>
      </c>
      <c r="U53" s="569" t="str">
        <f>IF(S53="特定加算Ⅰ",VLOOKUP(P53,【参考】数式用!$A$5:$I$28,9,FALSE),"-")</f>
        <v>-</v>
      </c>
      <c r="V53" s="102" t="s">
        <v>155</v>
      </c>
      <c r="W53" s="553"/>
      <c r="X53" s="144" t="s">
        <v>156</v>
      </c>
      <c r="Y53" s="553"/>
      <c r="Z53" s="305" t="s">
        <v>157</v>
      </c>
      <c r="AA53" s="553"/>
      <c r="AB53" s="144" t="s">
        <v>156</v>
      </c>
      <c r="AC53" s="553"/>
      <c r="AD53" s="144" t="s">
        <v>158</v>
      </c>
      <c r="AE53" s="532" t="s">
        <v>159</v>
      </c>
      <c r="AF53" s="533" t="str">
        <f t="shared" si="1"/>
        <v/>
      </c>
      <c r="AG53" s="534" t="s">
        <v>160</v>
      </c>
      <c r="AH53" s="535" t="str">
        <f t="shared" si="2"/>
        <v/>
      </c>
      <c r="AJ53" s="111" t="str">
        <f t="shared" si="3"/>
        <v>○</v>
      </c>
      <c r="AK53" s="113" t="str">
        <f t="shared" si="5"/>
        <v/>
      </c>
      <c r="AL53" s="113"/>
      <c r="AM53" s="113"/>
      <c r="AN53" s="113"/>
      <c r="AO53" s="113"/>
      <c r="AP53" s="113"/>
      <c r="AQ53" s="113"/>
      <c r="AR53" s="113"/>
      <c r="AS53" s="554"/>
    </row>
    <row r="54" spans="1:45" ht="33" customHeight="1" thickBot="1">
      <c r="A54" s="520">
        <f t="shared" si="4"/>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50"/>
      <c r="S54" s="551"/>
      <c r="T54" s="552" t="str">
        <f>IFERROR(IF(R54="","",VLOOKUP(P54,【参考】数式用!$A$5:$H$34,MATCH(S54,【参考】数式用!$F$4:$H$4,0)+5,0)),"")</f>
        <v/>
      </c>
      <c r="U54" s="569" t="str">
        <f>IF(S54="特定加算Ⅰ",VLOOKUP(P54,【参考】数式用!$A$5:$I$28,9,FALSE),"-")</f>
        <v>-</v>
      </c>
      <c r="V54" s="102" t="s">
        <v>155</v>
      </c>
      <c r="W54" s="553"/>
      <c r="X54" s="144" t="s">
        <v>156</v>
      </c>
      <c r="Y54" s="553"/>
      <c r="Z54" s="305" t="s">
        <v>157</v>
      </c>
      <c r="AA54" s="553"/>
      <c r="AB54" s="144" t="s">
        <v>156</v>
      </c>
      <c r="AC54" s="553"/>
      <c r="AD54" s="144" t="s">
        <v>158</v>
      </c>
      <c r="AE54" s="532" t="s">
        <v>159</v>
      </c>
      <c r="AF54" s="533" t="str">
        <f t="shared" si="1"/>
        <v/>
      </c>
      <c r="AG54" s="534" t="s">
        <v>160</v>
      </c>
      <c r="AH54" s="535" t="str">
        <f t="shared" si="2"/>
        <v/>
      </c>
      <c r="AJ54" s="111" t="str">
        <f t="shared" si="3"/>
        <v>○</v>
      </c>
      <c r="AK54" s="113" t="str">
        <f t="shared" si="5"/>
        <v/>
      </c>
      <c r="AL54" s="113"/>
      <c r="AM54" s="113"/>
      <c r="AN54" s="113"/>
      <c r="AO54" s="113"/>
      <c r="AP54" s="113"/>
      <c r="AQ54" s="113"/>
      <c r="AR54" s="113"/>
      <c r="AS54" s="554"/>
    </row>
    <row r="55" spans="1:45" ht="33" customHeight="1" thickBot="1">
      <c r="A55" s="520">
        <f t="shared" si="4"/>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50"/>
      <c r="S55" s="551"/>
      <c r="T55" s="552" t="str">
        <f>IFERROR(IF(R55="","",VLOOKUP(P55,【参考】数式用!$A$5:$H$34,MATCH(S55,【参考】数式用!$F$4:$H$4,0)+5,0)),"")</f>
        <v/>
      </c>
      <c r="U55" s="569" t="str">
        <f>IF(S55="特定加算Ⅰ",VLOOKUP(P55,【参考】数式用!$A$5:$I$28,9,FALSE),"-")</f>
        <v>-</v>
      </c>
      <c r="V55" s="102" t="s">
        <v>155</v>
      </c>
      <c r="W55" s="553"/>
      <c r="X55" s="144" t="s">
        <v>156</v>
      </c>
      <c r="Y55" s="553"/>
      <c r="Z55" s="305" t="s">
        <v>157</v>
      </c>
      <c r="AA55" s="553"/>
      <c r="AB55" s="144" t="s">
        <v>156</v>
      </c>
      <c r="AC55" s="553"/>
      <c r="AD55" s="144" t="s">
        <v>158</v>
      </c>
      <c r="AE55" s="532" t="s">
        <v>159</v>
      </c>
      <c r="AF55" s="533" t="str">
        <f t="shared" si="1"/>
        <v/>
      </c>
      <c r="AG55" s="534" t="s">
        <v>160</v>
      </c>
      <c r="AH55" s="535" t="str">
        <f t="shared" si="2"/>
        <v/>
      </c>
      <c r="AJ55" s="111" t="str">
        <f t="shared" si="3"/>
        <v>○</v>
      </c>
      <c r="AK55" s="113" t="str">
        <f t="shared" si="5"/>
        <v/>
      </c>
      <c r="AL55" s="113"/>
      <c r="AM55" s="113"/>
      <c r="AN55" s="113"/>
      <c r="AO55" s="113"/>
      <c r="AP55" s="113"/>
      <c r="AQ55" s="113"/>
      <c r="AR55" s="113"/>
      <c r="AS55" s="554"/>
    </row>
    <row r="56" spans="1:45" ht="33" customHeight="1" thickBot="1">
      <c r="A56" s="520">
        <f t="shared" si="4"/>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50"/>
      <c r="S56" s="551"/>
      <c r="T56" s="552" t="str">
        <f>IFERROR(IF(R56="","",VLOOKUP(P56,【参考】数式用!$A$5:$H$34,MATCH(S56,【参考】数式用!$F$4:$H$4,0)+5,0)),"")</f>
        <v/>
      </c>
      <c r="U56" s="569" t="str">
        <f>IF(S56="特定加算Ⅰ",VLOOKUP(P56,【参考】数式用!$A$5:$I$28,9,FALSE),"-")</f>
        <v>-</v>
      </c>
      <c r="V56" s="102" t="s">
        <v>155</v>
      </c>
      <c r="W56" s="553"/>
      <c r="X56" s="144" t="s">
        <v>156</v>
      </c>
      <c r="Y56" s="553"/>
      <c r="Z56" s="305" t="s">
        <v>157</v>
      </c>
      <c r="AA56" s="553"/>
      <c r="AB56" s="144" t="s">
        <v>156</v>
      </c>
      <c r="AC56" s="553"/>
      <c r="AD56" s="144" t="s">
        <v>158</v>
      </c>
      <c r="AE56" s="532" t="s">
        <v>159</v>
      </c>
      <c r="AF56" s="533" t="str">
        <f t="shared" si="1"/>
        <v/>
      </c>
      <c r="AG56" s="534" t="s">
        <v>160</v>
      </c>
      <c r="AH56" s="535" t="str">
        <f t="shared" si="2"/>
        <v/>
      </c>
      <c r="AJ56" s="111" t="str">
        <f t="shared" si="3"/>
        <v>○</v>
      </c>
      <c r="AK56" s="113" t="str">
        <f t="shared" si="5"/>
        <v/>
      </c>
      <c r="AL56" s="113"/>
      <c r="AM56" s="113"/>
      <c r="AN56" s="113"/>
      <c r="AO56" s="113"/>
      <c r="AP56" s="113"/>
      <c r="AQ56" s="113"/>
      <c r="AR56" s="113"/>
      <c r="AS56" s="554"/>
    </row>
    <row r="57" spans="1:45" ht="33" customHeight="1" thickBot="1">
      <c r="A57" s="520">
        <f t="shared" si="4"/>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50"/>
      <c r="S57" s="551"/>
      <c r="T57" s="552" t="str">
        <f>IFERROR(IF(R57="","",VLOOKUP(P57,【参考】数式用!$A$5:$H$34,MATCH(S57,【参考】数式用!$F$4:$H$4,0)+5,0)),"")</f>
        <v/>
      </c>
      <c r="U57" s="569" t="str">
        <f>IF(S57="特定加算Ⅰ",VLOOKUP(P57,【参考】数式用!$A$5:$I$28,9,FALSE),"-")</f>
        <v>-</v>
      </c>
      <c r="V57" s="102" t="s">
        <v>155</v>
      </c>
      <c r="W57" s="553"/>
      <c r="X57" s="144" t="s">
        <v>156</v>
      </c>
      <c r="Y57" s="553"/>
      <c r="Z57" s="305" t="s">
        <v>157</v>
      </c>
      <c r="AA57" s="553"/>
      <c r="AB57" s="144" t="s">
        <v>156</v>
      </c>
      <c r="AC57" s="553"/>
      <c r="AD57" s="144" t="s">
        <v>158</v>
      </c>
      <c r="AE57" s="532" t="s">
        <v>159</v>
      </c>
      <c r="AF57" s="533" t="str">
        <f t="shared" si="1"/>
        <v/>
      </c>
      <c r="AG57" s="534" t="s">
        <v>160</v>
      </c>
      <c r="AH57" s="535" t="str">
        <f t="shared" si="2"/>
        <v/>
      </c>
      <c r="AJ57" s="111" t="str">
        <f t="shared" si="3"/>
        <v>○</v>
      </c>
      <c r="AK57" s="113" t="str">
        <f t="shared" si="5"/>
        <v/>
      </c>
      <c r="AL57" s="113"/>
      <c r="AM57" s="113"/>
      <c r="AN57" s="113"/>
      <c r="AO57" s="113"/>
      <c r="AP57" s="113"/>
      <c r="AQ57" s="113"/>
      <c r="AR57" s="113"/>
      <c r="AS57" s="554"/>
    </row>
    <row r="58" spans="1:45" ht="33" customHeight="1" thickBot="1">
      <c r="A58" s="520">
        <f t="shared" si="4"/>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50"/>
      <c r="S58" s="551"/>
      <c r="T58" s="552" t="str">
        <f>IFERROR(IF(R58="","",VLOOKUP(P58,【参考】数式用!$A$5:$H$34,MATCH(S58,【参考】数式用!$F$4:$H$4,0)+5,0)),"")</f>
        <v/>
      </c>
      <c r="U58" s="569" t="str">
        <f>IF(S58="特定加算Ⅰ",VLOOKUP(P58,【参考】数式用!$A$5:$I$28,9,FALSE),"-")</f>
        <v>-</v>
      </c>
      <c r="V58" s="102" t="s">
        <v>155</v>
      </c>
      <c r="W58" s="553"/>
      <c r="X58" s="144" t="s">
        <v>156</v>
      </c>
      <c r="Y58" s="553"/>
      <c r="Z58" s="305" t="s">
        <v>157</v>
      </c>
      <c r="AA58" s="553"/>
      <c r="AB58" s="144" t="s">
        <v>156</v>
      </c>
      <c r="AC58" s="553"/>
      <c r="AD58" s="144" t="s">
        <v>158</v>
      </c>
      <c r="AE58" s="532" t="s">
        <v>159</v>
      </c>
      <c r="AF58" s="533" t="str">
        <f t="shared" si="1"/>
        <v/>
      </c>
      <c r="AG58" s="534" t="s">
        <v>160</v>
      </c>
      <c r="AH58" s="535" t="str">
        <f t="shared" si="2"/>
        <v/>
      </c>
      <c r="AJ58" s="111" t="str">
        <f t="shared" si="3"/>
        <v>○</v>
      </c>
      <c r="AK58" s="113" t="str">
        <f t="shared" si="5"/>
        <v/>
      </c>
      <c r="AL58" s="113"/>
      <c r="AM58" s="113"/>
      <c r="AN58" s="113"/>
      <c r="AO58" s="113"/>
      <c r="AP58" s="113"/>
      <c r="AQ58" s="113"/>
      <c r="AR58" s="113"/>
      <c r="AS58" s="554"/>
    </row>
    <row r="59" spans="1:45" ht="33" customHeight="1" thickBot="1">
      <c r="A59" s="520">
        <f t="shared" si="4"/>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50"/>
      <c r="S59" s="551"/>
      <c r="T59" s="552" t="str">
        <f>IFERROR(IF(R59="","",VLOOKUP(P59,【参考】数式用!$A$5:$H$34,MATCH(S59,【参考】数式用!$F$4:$H$4,0)+5,0)),"")</f>
        <v/>
      </c>
      <c r="U59" s="569" t="str">
        <f>IF(S59="特定加算Ⅰ",VLOOKUP(P59,【参考】数式用!$A$5:$I$28,9,FALSE),"-")</f>
        <v>-</v>
      </c>
      <c r="V59" s="102" t="s">
        <v>155</v>
      </c>
      <c r="W59" s="553"/>
      <c r="X59" s="144" t="s">
        <v>156</v>
      </c>
      <c r="Y59" s="553"/>
      <c r="Z59" s="305" t="s">
        <v>157</v>
      </c>
      <c r="AA59" s="553"/>
      <c r="AB59" s="144" t="s">
        <v>156</v>
      </c>
      <c r="AC59" s="553"/>
      <c r="AD59" s="144" t="s">
        <v>158</v>
      </c>
      <c r="AE59" s="532" t="s">
        <v>159</v>
      </c>
      <c r="AF59" s="533" t="str">
        <f t="shared" si="1"/>
        <v/>
      </c>
      <c r="AG59" s="534" t="s">
        <v>160</v>
      </c>
      <c r="AH59" s="535" t="str">
        <f t="shared" si="2"/>
        <v/>
      </c>
      <c r="AJ59" s="111" t="str">
        <f t="shared" si="3"/>
        <v>○</v>
      </c>
      <c r="AK59" s="113" t="str">
        <f t="shared" si="5"/>
        <v/>
      </c>
      <c r="AL59" s="113"/>
      <c r="AM59" s="113"/>
      <c r="AN59" s="113"/>
      <c r="AO59" s="113"/>
      <c r="AP59" s="113"/>
      <c r="AQ59" s="113"/>
      <c r="AR59" s="113"/>
      <c r="AS59" s="554"/>
    </row>
    <row r="60" spans="1:45" ht="33" customHeight="1" thickBot="1">
      <c r="A60" s="520">
        <f t="shared" si="4"/>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50"/>
      <c r="S60" s="551"/>
      <c r="T60" s="552" t="str">
        <f>IFERROR(IF(R60="","",VLOOKUP(P60,【参考】数式用!$A$5:$H$34,MATCH(S60,【参考】数式用!$F$4:$H$4,0)+5,0)),"")</f>
        <v/>
      </c>
      <c r="U60" s="569" t="str">
        <f>IF(S60="特定加算Ⅰ",VLOOKUP(P60,【参考】数式用!$A$5:$I$28,9,FALSE),"-")</f>
        <v>-</v>
      </c>
      <c r="V60" s="102" t="s">
        <v>155</v>
      </c>
      <c r="W60" s="553"/>
      <c r="X60" s="144" t="s">
        <v>156</v>
      </c>
      <c r="Y60" s="553"/>
      <c r="Z60" s="305" t="s">
        <v>157</v>
      </c>
      <c r="AA60" s="553"/>
      <c r="AB60" s="144" t="s">
        <v>156</v>
      </c>
      <c r="AC60" s="553"/>
      <c r="AD60" s="144" t="s">
        <v>158</v>
      </c>
      <c r="AE60" s="532" t="s">
        <v>159</v>
      </c>
      <c r="AF60" s="533" t="str">
        <f t="shared" si="1"/>
        <v/>
      </c>
      <c r="AG60" s="534" t="s">
        <v>160</v>
      </c>
      <c r="AH60" s="535" t="str">
        <f t="shared" si="2"/>
        <v/>
      </c>
      <c r="AJ60" s="111" t="str">
        <f t="shared" si="3"/>
        <v>○</v>
      </c>
      <c r="AK60" s="113" t="str">
        <f t="shared" si="5"/>
        <v/>
      </c>
      <c r="AL60" s="113"/>
      <c r="AM60" s="113"/>
      <c r="AN60" s="113"/>
      <c r="AO60" s="113"/>
      <c r="AP60" s="113"/>
      <c r="AQ60" s="113"/>
      <c r="AR60" s="113"/>
      <c r="AS60" s="554"/>
    </row>
    <row r="61" spans="1:45" ht="33" customHeight="1" thickBot="1">
      <c r="A61" s="520">
        <f t="shared" si="4"/>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50"/>
      <c r="S61" s="551"/>
      <c r="T61" s="552" t="str">
        <f>IFERROR(IF(R61="","",VLOOKUP(P61,【参考】数式用!$A$5:$H$34,MATCH(S61,【参考】数式用!$F$4:$H$4,0)+5,0)),"")</f>
        <v/>
      </c>
      <c r="U61" s="569" t="str">
        <f>IF(S61="特定加算Ⅰ",VLOOKUP(P61,【参考】数式用!$A$5:$I$28,9,FALSE),"-")</f>
        <v>-</v>
      </c>
      <c r="V61" s="102" t="s">
        <v>155</v>
      </c>
      <c r="W61" s="553"/>
      <c r="X61" s="144" t="s">
        <v>156</v>
      </c>
      <c r="Y61" s="553"/>
      <c r="Z61" s="305" t="s">
        <v>157</v>
      </c>
      <c r="AA61" s="553"/>
      <c r="AB61" s="144" t="s">
        <v>156</v>
      </c>
      <c r="AC61" s="553"/>
      <c r="AD61" s="144" t="s">
        <v>158</v>
      </c>
      <c r="AE61" s="532" t="s">
        <v>159</v>
      </c>
      <c r="AF61" s="533" t="str">
        <f t="shared" si="1"/>
        <v/>
      </c>
      <c r="AG61" s="534" t="s">
        <v>160</v>
      </c>
      <c r="AH61" s="535" t="str">
        <f t="shared" si="2"/>
        <v/>
      </c>
      <c r="AJ61" s="111" t="str">
        <f t="shared" si="3"/>
        <v>○</v>
      </c>
      <c r="AK61" s="113" t="str">
        <f t="shared" si="5"/>
        <v/>
      </c>
      <c r="AL61" s="113"/>
      <c r="AM61" s="113"/>
      <c r="AN61" s="113"/>
      <c r="AO61" s="113"/>
      <c r="AP61" s="113"/>
      <c r="AQ61" s="113"/>
      <c r="AR61" s="113"/>
      <c r="AS61" s="554"/>
    </row>
    <row r="62" spans="1:45" ht="33" customHeight="1" thickBot="1">
      <c r="A62" s="520">
        <f t="shared" si="4"/>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50"/>
      <c r="S62" s="551"/>
      <c r="T62" s="552" t="str">
        <f>IFERROR(IF(R62="","",VLOOKUP(P62,【参考】数式用!$A$5:$H$34,MATCH(S62,【参考】数式用!$F$4:$H$4,0)+5,0)),"")</f>
        <v/>
      </c>
      <c r="U62" s="569" t="str">
        <f>IF(S62="特定加算Ⅰ",VLOOKUP(P62,【参考】数式用!$A$5:$I$28,9,FALSE),"-")</f>
        <v>-</v>
      </c>
      <c r="V62" s="102" t="s">
        <v>155</v>
      </c>
      <c r="W62" s="553"/>
      <c r="X62" s="144" t="s">
        <v>156</v>
      </c>
      <c r="Y62" s="553"/>
      <c r="Z62" s="305" t="s">
        <v>157</v>
      </c>
      <c r="AA62" s="553"/>
      <c r="AB62" s="144" t="s">
        <v>156</v>
      </c>
      <c r="AC62" s="553"/>
      <c r="AD62" s="144" t="s">
        <v>158</v>
      </c>
      <c r="AE62" s="532" t="s">
        <v>159</v>
      </c>
      <c r="AF62" s="533" t="str">
        <f t="shared" si="1"/>
        <v/>
      </c>
      <c r="AG62" s="534" t="s">
        <v>160</v>
      </c>
      <c r="AH62" s="535" t="str">
        <f t="shared" si="2"/>
        <v/>
      </c>
      <c r="AJ62" s="111" t="str">
        <f t="shared" si="3"/>
        <v>○</v>
      </c>
      <c r="AK62" s="113" t="str">
        <f t="shared" si="5"/>
        <v/>
      </c>
      <c r="AL62" s="113"/>
      <c r="AM62" s="113"/>
      <c r="AN62" s="113"/>
      <c r="AO62" s="113"/>
      <c r="AP62" s="113"/>
      <c r="AQ62" s="113"/>
      <c r="AR62" s="113"/>
      <c r="AS62" s="554"/>
    </row>
    <row r="63" spans="1:45" ht="33" customHeight="1" thickBot="1">
      <c r="A63" s="520">
        <f t="shared" si="4"/>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50"/>
      <c r="S63" s="551"/>
      <c r="T63" s="552" t="str">
        <f>IFERROR(IF(R63="","",VLOOKUP(P63,【参考】数式用!$A$5:$H$34,MATCH(S63,【参考】数式用!$F$4:$H$4,0)+5,0)),"")</f>
        <v/>
      </c>
      <c r="U63" s="569" t="str">
        <f>IF(S63="特定加算Ⅰ",VLOOKUP(P63,【参考】数式用!$A$5:$I$28,9,FALSE),"-")</f>
        <v>-</v>
      </c>
      <c r="V63" s="102" t="s">
        <v>155</v>
      </c>
      <c r="W63" s="553"/>
      <c r="X63" s="144" t="s">
        <v>156</v>
      </c>
      <c r="Y63" s="553"/>
      <c r="Z63" s="305" t="s">
        <v>157</v>
      </c>
      <c r="AA63" s="553"/>
      <c r="AB63" s="144" t="s">
        <v>156</v>
      </c>
      <c r="AC63" s="553"/>
      <c r="AD63" s="144" t="s">
        <v>158</v>
      </c>
      <c r="AE63" s="532" t="s">
        <v>159</v>
      </c>
      <c r="AF63" s="533" t="str">
        <f t="shared" si="1"/>
        <v/>
      </c>
      <c r="AG63" s="534" t="s">
        <v>160</v>
      </c>
      <c r="AH63" s="535" t="str">
        <f t="shared" si="2"/>
        <v/>
      </c>
      <c r="AJ63" s="111" t="str">
        <f t="shared" si="3"/>
        <v>○</v>
      </c>
      <c r="AK63" s="113" t="str">
        <f t="shared" si="5"/>
        <v/>
      </c>
      <c r="AL63" s="113"/>
      <c r="AM63" s="113"/>
      <c r="AN63" s="113"/>
      <c r="AO63" s="113"/>
      <c r="AP63" s="113"/>
      <c r="AQ63" s="113"/>
      <c r="AR63" s="113"/>
      <c r="AS63" s="554"/>
    </row>
    <row r="64" spans="1:45" ht="33" customHeight="1" thickBot="1">
      <c r="A64" s="520">
        <f t="shared" si="4"/>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50"/>
      <c r="S64" s="551"/>
      <c r="T64" s="552" t="str">
        <f>IFERROR(IF(R64="","",VLOOKUP(P64,【参考】数式用!$A$5:$H$34,MATCH(S64,【参考】数式用!$F$4:$H$4,0)+5,0)),"")</f>
        <v/>
      </c>
      <c r="U64" s="569" t="str">
        <f>IF(S64="特定加算Ⅰ",VLOOKUP(P64,【参考】数式用!$A$5:$I$28,9,FALSE),"-")</f>
        <v>-</v>
      </c>
      <c r="V64" s="102" t="s">
        <v>155</v>
      </c>
      <c r="W64" s="553"/>
      <c r="X64" s="144" t="s">
        <v>156</v>
      </c>
      <c r="Y64" s="553"/>
      <c r="Z64" s="305" t="s">
        <v>157</v>
      </c>
      <c r="AA64" s="553"/>
      <c r="AB64" s="144" t="s">
        <v>156</v>
      </c>
      <c r="AC64" s="553"/>
      <c r="AD64" s="144" t="s">
        <v>158</v>
      </c>
      <c r="AE64" s="532" t="s">
        <v>159</v>
      </c>
      <c r="AF64" s="533" t="str">
        <f t="shared" si="1"/>
        <v/>
      </c>
      <c r="AG64" s="534" t="s">
        <v>160</v>
      </c>
      <c r="AH64" s="535" t="str">
        <f t="shared" si="2"/>
        <v/>
      </c>
      <c r="AJ64" s="111" t="str">
        <f t="shared" si="3"/>
        <v>○</v>
      </c>
      <c r="AK64" s="113" t="str">
        <f t="shared" si="5"/>
        <v/>
      </c>
      <c r="AL64" s="113"/>
      <c r="AM64" s="113"/>
      <c r="AN64" s="113"/>
      <c r="AO64" s="113"/>
      <c r="AP64" s="113"/>
      <c r="AQ64" s="113"/>
      <c r="AR64" s="113"/>
      <c r="AS64" s="554"/>
    </row>
    <row r="65" spans="1:45" ht="33" customHeight="1" thickBot="1">
      <c r="A65" s="520">
        <f t="shared" si="4"/>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50"/>
      <c r="S65" s="551"/>
      <c r="T65" s="552" t="str">
        <f>IFERROR(IF(R65="","",VLOOKUP(P65,【参考】数式用!$A$5:$H$34,MATCH(S65,【参考】数式用!$F$4:$H$4,0)+5,0)),"")</f>
        <v/>
      </c>
      <c r="U65" s="569" t="str">
        <f>IF(S65="特定加算Ⅰ",VLOOKUP(P65,【参考】数式用!$A$5:$I$28,9,FALSE),"-")</f>
        <v>-</v>
      </c>
      <c r="V65" s="102" t="s">
        <v>155</v>
      </c>
      <c r="W65" s="553"/>
      <c r="X65" s="144" t="s">
        <v>156</v>
      </c>
      <c r="Y65" s="553"/>
      <c r="Z65" s="305" t="s">
        <v>157</v>
      </c>
      <c r="AA65" s="553"/>
      <c r="AB65" s="144" t="s">
        <v>156</v>
      </c>
      <c r="AC65" s="553"/>
      <c r="AD65" s="144" t="s">
        <v>158</v>
      </c>
      <c r="AE65" s="532" t="s">
        <v>159</v>
      </c>
      <c r="AF65" s="533" t="str">
        <f t="shared" si="1"/>
        <v/>
      </c>
      <c r="AG65" s="534" t="s">
        <v>160</v>
      </c>
      <c r="AH65" s="535" t="str">
        <f t="shared" si="2"/>
        <v/>
      </c>
      <c r="AJ65" s="111" t="str">
        <f t="shared" si="3"/>
        <v>○</v>
      </c>
      <c r="AK65" s="113" t="str">
        <f t="shared" si="5"/>
        <v/>
      </c>
      <c r="AL65" s="113"/>
      <c r="AM65" s="113"/>
      <c r="AN65" s="113"/>
      <c r="AO65" s="113"/>
      <c r="AP65" s="113"/>
      <c r="AQ65" s="113"/>
      <c r="AR65" s="113"/>
      <c r="AS65" s="554"/>
    </row>
    <row r="66" spans="1:45" ht="33" customHeight="1" thickBot="1">
      <c r="A66" s="520">
        <f t="shared" si="4"/>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50"/>
      <c r="S66" s="551"/>
      <c r="T66" s="552" t="str">
        <f>IFERROR(IF(R66="","",VLOOKUP(P66,【参考】数式用!$A$5:$H$34,MATCH(S66,【参考】数式用!$F$4:$H$4,0)+5,0)),"")</f>
        <v/>
      </c>
      <c r="U66" s="569" t="str">
        <f>IF(S66="特定加算Ⅰ",VLOOKUP(P66,【参考】数式用!$A$5:$I$28,9,FALSE),"-")</f>
        <v>-</v>
      </c>
      <c r="V66" s="102" t="s">
        <v>155</v>
      </c>
      <c r="W66" s="553"/>
      <c r="X66" s="144" t="s">
        <v>156</v>
      </c>
      <c r="Y66" s="553"/>
      <c r="Z66" s="305" t="s">
        <v>157</v>
      </c>
      <c r="AA66" s="553"/>
      <c r="AB66" s="144" t="s">
        <v>156</v>
      </c>
      <c r="AC66" s="553"/>
      <c r="AD66" s="144" t="s">
        <v>158</v>
      </c>
      <c r="AE66" s="532" t="s">
        <v>159</v>
      </c>
      <c r="AF66" s="533" t="str">
        <f t="shared" si="1"/>
        <v/>
      </c>
      <c r="AG66" s="534" t="s">
        <v>160</v>
      </c>
      <c r="AH66" s="535" t="str">
        <f t="shared" si="2"/>
        <v/>
      </c>
      <c r="AJ66" s="111" t="str">
        <f t="shared" si="3"/>
        <v>○</v>
      </c>
      <c r="AK66" s="113" t="str">
        <f t="shared" si="5"/>
        <v/>
      </c>
      <c r="AL66" s="113"/>
      <c r="AM66" s="113"/>
      <c r="AN66" s="113"/>
      <c r="AO66" s="113"/>
      <c r="AP66" s="113"/>
      <c r="AQ66" s="113"/>
      <c r="AR66" s="113"/>
      <c r="AS66" s="554"/>
    </row>
    <row r="67" spans="1:45" ht="33" customHeight="1" thickBot="1">
      <c r="A67" s="520">
        <f t="shared" si="4"/>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50"/>
      <c r="S67" s="551"/>
      <c r="T67" s="552" t="str">
        <f>IFERROR(IF(R67="","",VLOOKUP(P67,【参考】数式用!$A$5:$H$34,MATCH(S67,【参考】数式用!$F$4:$H$4,0)+5,0)),"")</f>
        <v/>
      </c>
      <c r="U67" s="569" t="str">
        <f>IF(S67="特定加算Ⅰ",VLOOKUP(P67,【参考】数式用!$A$5:$I$28,9,FALSE),"-")</f>
        <v>-</v>
      </c>
      <c r="V67" s="102" t="s">
        <v>155</v>
      </c>
      <c r="W67" s="553"/>
      <c r="X67" s="144" t="s">
        <v>156</v>
      </c>
      <c r="Y67" s="553"/>
      <c r="Z67" s="305" t="s">
        <v>157</v>
      </c>
      <c r="AA67" s="553"/>
      <c r="AB67" s="144" t="s">
        <v>156</v>
      </c>
      <c r="AC67" s="553"/>
      <c r="AD67" s="144" t="s">
        <v>158</v>
      </c>
      <c r="AE67" s="532" t="s">
        <v>159</v>
      </c>
      <c r="AF67" s="533" t="str">
        <f t="shared" si="1"/>
        <v/>
      </c>
      <c r="AG67" s="534" t="s">
        <v>160</v>
      </c>
      <c r="AH67" s="535" t="str">
        <f t="shared" si="2"/>
        <v/>
      </c>
      <c r="AJ67" s="111" t="str">
        <f t="shared" si="3"/>
        <v>○</v>
      </c>
      <c r="AK67" s="113" t="str">
        <f t="shared" si="5"/>
        <v/>
      </c>
      <c r="AL67" s="113"/>
      <c r="AM67" s="113"/>
      <c r="AN67" s="113"/>
      <c r="AO67" s="113"/>
      <c r="AP67" s="113"/>
      <c r="AQ67" s="113"/>
      <c r="AR67" s="113"/>
      <c r="AS67" s="554"/>
    </row>
    <row r="68" spans="1:45" ht="33" customHeight="1" thickBot="1">
      <c r="A68" s="520">
        <f t="shared" si="4"/>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50"/>
      <c r="S68" s="551"/>
      <c r="T68" s="552" t="str">
        <f>IFERROR(IF(R68="","",VLOOKUP(P68,【参考】数式用!$A$5:$H$34,MATCH(S68,【参考】数式用!$F$4:$H$4,0)+5,0)),"")</f>
        <v/>
      </c>
      <c r="U68" s="569" t="str">
        <f>IF(S68="特定加算Ⅰ",VLOOKUP(P68,【参考】数式用!$A$5:$I$28,9,FALSE),"-")</f>
        <v>-</v>
      </c>
      <c r="V68" s="102" t="s">
        <v>155</v>
      </c>
      <c r="W68" s="553"/>
      <c r="X68" s="144" t="s">
        <v>156</v>
      </c>
      <c r="Y68" s="553"/>
      <c r="Z68" s="305" t="s">
        <v>157</v>
      </c>
      <c r="AA68" s="553"/>
      <c r="AB68" s="144" t="s">
        <v>156</v>
      </c>
      <c r="AC68" s="553"/>
      <c r="AD68" s="144" t="s">
        <v>158</v>
      </c>
      <c r="AE68" s="532" t="s">
        <v>159</v>
      </c>
      <c r="AF68" s="533" t="str">
        <f t="shared" si="1"/>
        <v/>
      </c>
      <c r="AG68" s="534" t="s">
        <v>160</v>
      </c>
      <c r="AH68" s="535" t="str">
        <f t="shared" si="2"/>
        <v/>
      </c>
      <c r="AJ68" s="111" t="str">
        <f t="shared" si="3"/>
        <v>○</v>
      </c>
      <c r="AK68" s="113" t="str">
        <f t="shared" si="5"/>
        <v/>
      </c>
      <c r="AL68" s="113"/>
      <c r="AM68" s="113"/>
      <c r="AN68" s="113"/>
      <c r="AO68" s="113"/>
      <c r="AP68" s="113"/>
      <c r="AQ68" s="113"/>
      <c r="AR68" s="113"/>
      <c r="AS68" s="554"/>
    </row>
    <row r="69" spans="1:45" ht="33" customHeight="1" thickBot="1">
      <c r="A69" s="520">
        <f t="shared" si="4"/>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50"/>
      <c r="S69" s="551"/>
      <c r="T69" s="552" t="str">
        <f>IFERROR(IF(R69="","",VLOOKUP(P69,【参考】数式用!$A$5:$H$34,MATCH(S69,【参考】数式用!$F$4:$H$4,0)+5,0)),"")</f>
        <v/>
      </c>
      <c r="U69" s="569" t="str">
        <f>IF(S69="特定加算Ⅰ",VLOOKUP(P69,【参考】数式用!$A$5:$I$28,9,FALSE),"-")</f>
        <v>-</v>
      </c>
      <c r="V69" s="102" t="s">
        <v>155</v>
      </c>
      <c r="W69" s="553"/>
      <c r="X69" s="144" t="s">
        <v>156</v>
      </c>
      <c r="Y69" s="553"/>
      <c r="Z69" s="305" t="s">
        <v>157</v>
      </c>
      <c r="AA69" s="553"/>
      <c r="AB69" s="144" t="s">
        <v>156</v>
      </c>
      <c r="AC69" s="553"/>
      <c r="AD69" s="144" t="s">
        <v>158</v>
      </c>
      <c r="AE69" s="532" t="s">
        <v>159</v>
      </c>
      <c r="AF69" s="533" t="str">
        <f t="shared" si="1"/>
        <v/>
      </c>
      <c r="AG69" s="534" t="s">
        <v>160</v>
      </c>
      <c r="AH69" s="535" t="str">
        <f t="shared" si="2"/>
        <v/>
      </c>
      <c r="AJ69" s="111" t="str">
        <f t="shared" si="3"/>
        <v>○</v>
      </c>
      <c r="AK69" s="113" t="str">
        <f t="shared" si="5"/>
        <v/>
      </c>
      <c r="AL69" s="113"/>
      <c r="AM69" s="113"/>
      <c r="AN69" s="113"/>
      <c r="AO69" s="113"/>
      <c r="AP69" s="113"/>
      <c r="AQ69" s="113"/>
      <c r="AR69" s="113"/>
      <c r="AS69" s="554"/>
    </row>
    <row r="70" spans="1:45" ht="33" customHeight="1" thickBot="1">
      <c r="A70" s="520">
        <f t="shared" si="4"/>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50"/>
      <c r="S70" s="551"/>
      <c r="T70" s="552" t="str">
        <f>IFERROR(IF(R70="","",VLOOKUP(P70,【参考】数式用!$A$5:$H$34,MATCH(S70,【参考】数式用!$F$4:$H$4,0)+5,0)),"")</f>
        <v/>
      </c>
      <c r="U70" s="569" t="str">
        <f>IF(S70="特定加算Ⅰ",VLOOKUP(P70,【参考】数式用!$A$5:$I$28,9,FALSE),"-")</f>
        <v>-</v>
      </c>
      <c r="V70" s="102" t="s">
        <v>155</v>
      </c>
      <c r="W70" s="553"/>
      <c r="X70" s="144" t="s">
        <v>156</v>
      </c>
      <c r="Y70" s="553"/>
      <c r="Z70" s="305" t="s">
        <v>157</v>
      </c>
      <c r="AA70" s="553"/>
      <c r="AB70" s="144" t="s">
        <v>156</v>
      </c>
      <c r="AC70" s="553"/>
      <c r="AD70" s="144" t="s">
        <v>158</v>
      </c>
      <c r="AE70" s="532" t="s">
        <v>159</v>
      </c>
      <c r="AF70" s="533" t="str">
        <f t="shared" si="1"/>
        <v/>
      </c>
      <c r="AG70" s="534" t="s">
        <v>160</v>
      </c>
      <c r="AH70" s="535" t="str">
        <f t="shared" si="2"/>
        <v/>
      </c>
      <c r="AJ70" s="111" t="str">
        <f t="shared" si="3"/>
        <v>○</v>
      </c>
      <c r="AK70" s="113" t="str">
        <f t="shared" si="5"/>
        <v/>
      </c>
      <c r="AL70" s="113"/>
      <c r="AM70" s="113"/>
      <c r="AN70" s="113"/>
      <c r="AO70" s="113"/>
      <c r="AP70" s="113"/>
      <c r="AQ70" s="113"/>
      <c r="AR70" s="113"/>
      <c r="AS70" s="554"/>
    </row>
    <row r="71" spans="1:45" ht="33" customHeight="1" thickBot="1">
      <c r="A71" s="520">
        <f t="shared" si="4"/>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50"/>
      <c r="S71" s="551"/>
      <c r="T71" s="552" t="str">
        <f>IFERROR(IF(R71="","",VLOOKUP(P71,【参考】数式用!$A$5:$H$34,MATCH(S71,【参考】数式用!$F$4:$H$4,0)+5,0)),"")</f>
        <v/>
      </c>
      <c r="U71" s="569" t="str">
        <f>IF(S71="特定加算Ⅰ",VLOOKUP(P71,【参考】数式用!$A$5:$I$28,9,FALSE),"-")</f>
        <v>-</v>
      </c>
      <c r="V71" s="102" t="s">
        <v>155</v>
      </c>
      <c r="W71" s="553"/>
      <c r="X71" s="144" t="s">
        <v>156</v>
      </c>
      <c r="Y71" s="553"/>
      <c r="Z71" s="305" t="s">
        <v>157</v>
      </c>
      <c r="AA71" s="553"/>
      <c r="AB71" s="144" t="s">
        <v>156</v>
      </c>
      <c r="AC71" s="553"/>
      <c r="AD71" s="144" t="s">
        <v>158</v>
      </c>
      <c r="AE71" s="532" t="s">
        <v>159</v>
      </c>
      <c r="AF71" s="533" t="str">
        <f t="shared" si="1"/>
        <v/>
      </c>
      <c r="AG71" s="534" t="s">
        <v>160</v>
      </c>
      <c r="AH71" s="535" t="str">
        <f t="shared" si="2"/>
        <v/>
      </c>
      <c r="AJ71" s="111" t="str">
        <f t="shared" si="3"/>
        <v>○</v>
      </c>
      <c r="AK71" s="113" t="str">
        <f t="shared" si="5"/>
        <v/>
      </c>
      <c r="AL71" s="113"/>
      <c r="AM71" s="113"/>
      <c r="AN71" s="113"/>
      <c r="AO71" s="113"/>
      <c r="AP71" s="113"/>
      <c r="AQ71" s="113"/>
      <c r="AR71" s="113"/>
      <c r="AS71" s="554"/>
    </row>
    <row r="72" spans="1:45" ht="33" customHeight="1" thickBot="1">
      <c r="A72" s="520">
        <f t="shared" si="4"/>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50"/>
      <c r="S72" s="551"/>
      <c r="T72" s="552" t="str">
        <f>IFERROR(IF(R72="","",VLOOKUP(P72,【参考】数式用!$A$5:$H$34,MATCH(S72,【参考】数式用!$F$4:$H$4,0)+5,0)),"")</f>
        <v/>
      </c>
      <c r="U72" s="569" t="str">
        <f>IF(S72="特定加算Ⅰ",VLOOKUP(P72,【参考】数式用!$A$5:$I$28,9,FALSE),"-")</f>
        <v>-</v>
      </c>
      <c r="V72" s="102" t="s">
        <v>155</v>
      </c>
      <c r="W72" s="553"/>
      <c r="X72" s="144" t="s">
        <v>156</v>
      </c>
      <c r="Y72" s="553"/>
      <c r="Z72" s="305" t="s">
        <v>157</v>
      </c>
      <c r="AA72" s="553"/>
      <c r="AB72" s="144" t="s">
        <v>156</v>
      </c>
      <c r="AC72" s="553"/>
      <c r="AD72" s="144" t="s">
        <v>158</v>
      </c>
      <c r="AE72" s="532" t="s">
        <v>159</v>
      </c>
      <c r="AF72" s="533" t="str">
        <f t="shared" si="1"/>
        <v/>
      </c>
      <c r="AG72" s="534" t="s">
        <v>160</v>
      </c>
      <c r="AH72" s="535" t="str">
        <f t="shared" si="2"/>
        <v/>
      </c>
      <c r="AJ72" s="111" t="str">
        <f t="shared" si="3"/>
        <v>○</v>
      </c>
      <c r="AK72" s="113" t="str">
        <f t="shared" si="5"/>
        <v/>
      </c>
      <c r="AL72" s="113"/>
      <c r="AM72" s="113"/>
      <c r="AN72" s="113"/>
      <c r="AO72" s="113"/>
      <c r="AP72" s="113"/>
      <c r="AQ72" s="113"/>
      <c r="AR72" s="113"/>
      <c r="AS72" s="554"/>
    </row>
    <row r="73" spans="1:45" ht="33" customHeight="1" thickBot="1">
      <c r="A73" s="520">
        <f t="shared" si="4"/>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50"/>
      <c r="S73" s="551"/>
      <c r="T73" s="552" t="str">
        <f>IFERROR(IF(R73="","",VLOOKUP(P73,【参考】数式用!$A$5:$H$34,MATCH(S73,【参考】数式用!$F$4:$H$4,0)+5,0)),"")</f>
        <v/>
      </c>
      <c r="U73" s="569" t="str">
        <f>IF(S73="特定加算Ⅰ",VLOOKUP(P73,【参考】数式用!$A$5:$I$28,9,FALSE),"-")</f>
        <v>-</v>
      </c>
      <c r="V73" s="102" t="s">
        <v>155</v>
      </c>
      <c r="W73" s="553"/>
      <c r="X73" s="144" t="s">
        <v>156</v>
      </c>
      <c r="Y73" s="553"/>
      <c r="Z73" s="305" t="s">
        <v>157</v>
      </c>
      <c r="AA73" s="553"/>
      <c r="AB73" s="144" t="s">
        <v>156</v>
      </c>
      <c r="AC73" s="553"/>
      <c r="AD73" s="144" t="s">
        <v>158</v>
      </c>
      <c r="AE73" s="532" t="s">
        <v>159</v>
      </c>
      <c r="AF73" s="533" t="str">
        <f t="shared" si="1"/>
        <v/>
      </c>
      <c r="AG73" s="534" t="s">
        <v>160</v>
      </c>
      <c r="AH73" s="535" t="str">
        <f t="shared" si="2"/>
        <v/>
      </c>
      <c r="AJ73" s="111" t="str">
        <f t="shared" si="3"/>
        <v>○</v>
      </c>
      <c r="AK73" s="113" t="str">
        <f t="shared" si="5"/>
        <v/>
      </c>
      <c r="AL73" s="113"/>
      <c r="AM73" s="113"/>
      <c r="AN73" s="113"/>
      <c r="AO73" s="113"/>
      <c r="AP73" s="113"/>
      <c r="AQ73" s="113"/>
      <c r="AR73" s="113"/>
      <c r="AS73" s="554"/>
    </row>
    <row r="74" spans="1:45" ht="33" customHeight="1" thickBot="1">
      <c r="A74" s="520">
        <f t="shared" si="4"/>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50"/>
      <c r="S74" s="551"/>
      <c r="T74" s="552" t="str">
        <f>IFERROR(IF(R74="","",VLOOKUP(P74,【参考】数式用!$A$5:$H$34,MATCH(S74,【参考】数式用!$F$4:$H$4,0)+5,0)),"")</f>
        <v/>
      </c>
      <c r="U74" s="569" t="str">
        <f>IF(S74="特定加算Ⅰ",VLOOKUP(P74,【参考】数式用!$A$5:$I$28,9,FALSE),"-")</f>
        <v>-</v>
      </c>
      <c r="V74" s="102" t="s">
        <v>155</v>
      </c>
      <c r="W74" s="553"/>
      <c r="X74" s="144" t="s">
        <v>156</v>
      </c>
      <c r="Y74" s="553"/>
      <c r="Z74" s="305" t="s">
        <v>157</v>
      </c>
      <c r="AA74" s="553"/>
      <c r="AB74" s="144" t="s">
        <v>156</v>
      </c>
      <c r="AC74" s="553"/>
      <c r="AD74" s="144" t="s">
        <v>158</v>
      </c>
      <c r="AE74" s="532" t="s">
        <v>159</v>
      </c>
      <c r="AF74" s="533" t="str">
        <f t="shared" si="1"/>
        <v/>
      </c>
      <c r="AG74" s="534" t="s">
        <v>160</v>
      </c>
      <c r="AH74" s="535" t="str">
        <f t="shared" si="2"/>
        <v/>
      </c>
      <c r="AJ74" s="111" t="str">
        <f t="shared" si="3"/>
        <v>○</v>
      </c>
      <c r="AK74" s="113" t="str">
        <f t="shared" si="5"/>
        <v/>
      </c>
      <c r="AL74" s="113"/>
      <c r="AM74" s="113"/>
      <c r="AN74" s="113"/>
      <c r="AO74" s="113"/>
      <c r="AP74" s="113"/>
      <c r="AQ74" s="113"/>
      <c r="AR74" s="113"/>
      <c r="AS74" s="554"/>
    </row>
    <row r="75" spans="1:45" ht="33" customHeight="1" thickBot="1">
      <c r="A75" s="520">
        <f t="shared" si="4"/>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50"/>
      <c r="S75" s="551"/>
      <c r="T75" s="552" t="str">
        <f>IFERROR(IF(R75="","",VLOOKUP(P75,【参考】数式用!$A$5:$H$34,MATCH(S75,【参考】数式用!$F$4:$H$4,0)+5,0)),"")</f>
        <v/>
      </c>
      <c r="U75" s="569" t="str">
        <f>IF(S75="特定加算Ⅰ",VLOOKUP(P75,【参考】数式用!$A$5:$I$28,9,FALSE),"-")</f>
        <v>-</v>
      </c>
      <c r="V75" s="102" t="s">
        <v>155</v>
      </c>
      <c r="W75" s="553"/>
      <c r="X75" s="144" t="s">
        <v>156</v>
      </c>
      <c r="Y75" s="553"/>
      <c r="Z75" s="305" t="s">
        <v>157</v>
      </c>
      <c r="AA75" s="553"/>
      <c r="AB75" s="144" t="s">
        <v>156</v>
      </c>
      <c r="AC75" s="553"/>
      <c r="AD75" s="144" t="s">
        <v>158</v>
      </c>
      <c r="AE75" s="532" t="s">
        <v>159</v>
      </c>
      <c r="AF75" s="533" t="str">
        <f t="shared" si="1"/>
        <v/>
      </c>
      <c r="AG75" s="534" t="s">
        <v>160</v>
      </c>
      <c r="AH75" s="535" t="str">
        <f t="shared" si="2"/>
        <v/>
      </c>
      <c r="AJ75" s="111" t="str">
        <f t="shared" si="3"/>
        <v>○</v>
      </c>
      <c r="AK75" s="113" t="str">
        <f t="shared" si="5"/>
        <v/>
      </c>
      <c r="AL75" s="113"/>
      <c r="AM75" s="113"/>
      <c r="AN75" s="113"/>
      <c r="AO75" s="113"/>
      <c r="AP75" s="113"/>
      <c r="AQ75" s="113"/>
      <c r="AR75" s="113"/>
      <c r="AS75" s="554"/>
    </row>
    <row r="76" spans="1:45" ht="33" customHeight="1" thickBot="1">
      <c r="A76" s="520">
        <f t="shared" si="4"/>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50"/>
      <c r="S76" s="551"/>
      <c r="T76" s="552" t="str">
        <f>IFERROR(IF(R76="","",VLOOKUP(P76,【参考】数式用!$A$5:$H$34,MATCH(S76,【参考】数式用!$F$4:$H$4,0)+5,0)),"")</f>
        <v/>
      </c>
      <c r="U76" s="569" t="str">
        <f>IF(S76="特定加算Ⅰ",VLOOKUP(P76,【参考】数式用!$A$5:$I$28,9,FALSE),"-")</f>
        <v>-</v>
      </c>
      <c r="V76" s="102" t="s">
        <v>155</v>
      </c>
      <c r="W76" s="553"/>
      <c r="X76" s="144" t="s">
        <v>156</v>
      </c>
      <c r="Y76" s="553"/>
      <c r="Z76" s="305" t="s">
        <v>157</v>
      </c>
      <c r="AA76" s="553"/>
      <c r="AB76" s="144" t="s">
        <v>156</v>
      </c>
      <c r="AC76" s="553"/>
      <c r="AD76" s="144" t="s">
        <v>158</v>
      </c>
      <c r="AE76" s="532" t="s">
        <v>159</v>
      </c>
      <c r="AF76" s="533" t="str">
        <f t="shared" si="1"/>
        <v/>
      </c>
      <c r="AG76" s="534" t="s">
        <v>160</v>
      </c>
      <c r="AH76" s="535" t="str">
        <f t="shared" si="2"/>
        <v/>
      </c>
      <c r="AJ76" s="111" t="str">
        <f t="shared" si="3"/>
        <v>○</v>
      </c>
      <c r="AK76" s="113" t="str">
        <f t="shared" ref="AK76:AK111" si="6">IFERROR(IF(T76="エラー","当該サービスに存在しない加算区分が選択されていますので、修正してください。",""),"")</f>
        <v/>
      </c>
      <c r="AL76" s="113"/>
      <c r="AM76" s="113"/>
      <c r="AN76" s="113"/>
      <c r="AO76" s="113"/>
      <c r="AP76" s="113"/>
      <c r="AQ76" s="113"/>
      <c r="AR76" s="113"/>
      <c r="AS76" s="554"/>
    </row>
    <row r="77" spans="1:45" ht="33" customHeight="1" thickBot="1">
      <c r="A77" s="520">
        <f t="shared" si="4"/>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50"/>
      <c r="S77" s="551"/>
      <c r="T77" s="552" t="str">
        <f>IFERROR(IF(R77="","",VLOOKUP(P77,【参考】数式用!$A$5:$H$34,MATCH(S77,【参考】数式用!$F$4:$H$4,0)+5,0)),"")</f>
        <v/>
      </c>
      <c r="U77" s="569" t="str">
        <f>IF(S77="特定加算Ⅰ",VLOOKUP(P77,【参考】数式用!$A$5:$I$28,9,FALSE),"-")</f>
        <v>-</v>
      </c>
      <c r="V77" s="102" t="s">
        <v>155</v>
      </c>
      <c r="W77" s="553"/>
      <c r="X77" s="144" t="s">
        <v>156</v>
      </c>
      <c r="Y77" s="553"/>
      <c r="Z77" s="305" t="s">
        <v>157</v>
      </c>
      <c r="AA77" s="553"/>
      <c r="AB77" s="144" t="s">
        <v>156</v>
      </c>
      <c r="AC77" s="553"/>
      <c r="AD77" s="144" t="s">
        <v>158</v>
      </c>
      <c r="AE77" s="532" t="s">
        <v>159</v>
      </c>
      <c r="AF77" s="533" t="str">
        <f t="shared" ref="AF77:AF111" si="7">IF(AND(W77&gt;=1,Y77&gt;=1,AA77&gt;=1,AC77&gt;=1),(AA77*12+AC77)-(W77*12+Y77)+1,"")</f>
        <v/>
      </c>
      <c r="AG77" s="534" t="s">
        <v>160</v>
      </c>
      <c r="AH77" s="535" t="str">
        <f t="shared" ref="AH77:AH111" si="8">IFERROR(ROUNDDOWN(Q77*T77,0)*AF77,"")</f>
        <v/>
      </c>
      <c r="AJ77" s="111" t="str">
        <f t="shared" ref="AJ77:AJ111" si="9">IFERROR(IF(T77="エラー","☓","○"),"")</f>
        <v>○</v>
      </c>
      <c r="AK77" s="113" t="str">
        <f t="shared" si="6"/>
        <v/>
      </c>
      <c r="AL77" s="113"/>
      <c r="AM77" s="113"/>
      <c r="AN77" s="113"/>
      <c r="AO77" s="113"/>
      <c r="AP77" s="113"/>
      <c r="AQ77" s="113"/>
      <c r="AR77" s="113"/>
      <c r="AS77" s="554"/>
    </row>
    <row r="78" spans="1:45" ht="33" customHeight="1" thickBot="1">
      <c r="A78" s="520">
        <f t="shared" si="4"/>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50"/>
      <c r="S78" s="551"/>
      <c r="T78" s="552" t="str">
        <f>IFERROR(IF(R78="","",VLOOKUP(P78,【参考】数式用!$A$5:$H$34,MATCH(S78,【参考】数式用!$F$4:$H$4,0)+5,0)),"")</f>
        <v/>
      </c>
      <c r="U78" s="569" t="str">
        <f>IF(S78="特定加算Ⅰ",VLOOKUP(P78,【参考】数式用!$A$5:$I$28,9,FALSE),"-")</f>
        <v>-</v>
      </c>
      <c r="V78" s="102" t="s">
        <v>155</v>
      </c>
      <c r="W78" s="553"/>
      <c r="X78" s="144" t="s">
        <v>156</v>
      </c>
      <c r="Y78" s="553"/>
      <c r="Z78" s="305" t="s">
        <v>157</v>
      </c>
      <c r="AA78" s="553"/>
      <c r="AB78" s="144" t="s">
        <v>156</v>
      </c>
      <c r="AC78" s="553"/>
      <c r="AD78" s="144" t="s">
        <v>158</v>
      </c>
      <c r="AE78" s="532" t="s">
        <v>159</v>
      </c>
      <c r="AF78" s="533" t="str">
        <f t="shared" si="7"/>
        <v/>
      </c>
      <c r="AG78" s="534" t="s">
        <v>160</v>
      </c>
      <c r="AH78" s="535" t="str">
        <f t="shared" si="8"/>
        <v/>
      </c>
      <c r="AJ78" s="111" t="str">
        <f t="shared" si="9"/>
        <v>○</v>
      </c>
      <c r="AK78" s="113" t="str">
        <f t="shared" si="6"/>
        <v/>
      </c>
      <c r="AL78" s="113"/>
      <c r="AM78" s="113"/>
      <c r="AN78" s="113"/>
      <c r="AO78" s="113"/>
      <c r="AP78" s="113"/>
      <c r="AQ78" s="113"/>
      <c r="AR78" s="113"/>
      <c r="AS78" s="554"/>
    </row>
    <row r="79" spans="1:45" ht="33" customHeight="1" thickBot="1">
      <c r="A79" s="520">
        <f t="shared" si="4"/>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50"/>
      <c r="S79" s="551"/>
      <c r="T79" s="552" t="str">
        <f>IFERROR(IF(R79="","",VLOOKUP(P79,【参考】数式用!$A$5:$H$34,MATCH(S79,【参考】数式用!$F$4:$H$4,0)+5,0)),"")</f>
        <v/>
      </c>
      <c r="U79" s="569" t="str">
        <f>IF(S79="特定加算Ⅰ",VLOOKUP(P79,【参考】数式用!$A$5:$I$28,9,FALSE),"-")</f>
        <v>-</v>
      </c>
      <c r="V79" s="102" t="s">
        <v>155</v>
      </c>
      <c r="W79" s="553"/>
      <c r="X79" s="144" t="s">
        <v>156</v>
      </c>
      <c r="Y79" s="553"/>
      <c r="Z79" s="305" t="s">
        <v>157</v>
      </c>
      <c r="AA79" s="553"/>
      <c r="AB79" s="144" t="s">
        <v>156</v>
      </c>
      <c r="AC79" s="553"/>
      <c r="AD79" s="144" t="s">
        <v>158</v>
      </c>
      <c r="AE79" s="532" t="s">
        <v>159</v>
      </c>
      <c r="AF79" s="533" t="str">
        <f t="shared" si="7"/>
        <v/>
      </c>
      <c r="AG79" s="534" t="s">
        <v>160</v>
      </c>
      <c r="AH79" s="535" t="str">
        <f t="shared" si="8"/>
        <v/>
      </c>
      <c r="AJ79" s="111" t="str">
        <f t="shared" si="9"/>
        <v>○</v>
      </c>
      <c r="AK79" s="113" t="str">
        <f t="shared" si="6"/>
        <v/>
      </c>
      <c r="AL79" s="113"/>
      <c r="AM79" s="113"/>
      <c r="AN79" s="113"/>
      <c r="AO79" s="113"/>
      <c r="AP79" s="113"/>
      <c r="AQ79" s="113"/>
      <c r="AR79" s="113"/>
      <c r="AS79" s="554"/>
    </row>
    <row r="80" spans="1:45" ht="33" customHeight="1" thickBot="1">
      <c r="A80" s="520">
        <f t="shared" si="4"/>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50"/>
      <c r="S80" s="551"/>
      <c r="T80" s="552" t="str">
        <f>IFERROR(IF(R80="","",VLOOKUP(P80,【参考】数式用!$A$5:$H$34,MATCH(S80,【参考】数式用!$F$4:$H$4,0)+5,0)),"")</f>
        <v/>
      </c>
      <c r="U80" s="569" t="str">
        <f>IF(S80="特定加算Ⅰ",VLOOKUP(P80,【参考】数式用!$A$5:$I$28,9,FALSE),"-")</f>
        <v>-</v>
      </c>
      <c r="V80" s="102" t="s">
        <v>155</v>
      </c>
      <c r="W80" s="553"/>
      <c r="X80" s="144" t="s">
        <v>156</v>
      </c>
      <c r="Y80" s="553"/>
      <c r="Z80" s="305" t="s">
        <v>157</v>
      </c>
      <c r="AA80" s="553"/>
      <c r="AB80" s="144" t="s">
        <v>156</v>
      </c>
      <c r="AC80" s="553"/>
      <c r="AD80" s="144" t="s">
        <v>158</v>
      </c>
      <c r="AE80" s="532" t="s">
        <v>159</v>
      </c>
      <c r="AF80" s="533" t="str">
        <f t="shared" si="7"/>
        <v/>
      </c>
      <c r="AG80" s="534" t="s">
        <v>160</v>
      </c>
      <c r="AH80" s="535" t="str">
        <f t="shared" si="8"/>
        <v/>
      </c>
      <c r="AJ80" s="111" t="str">
        <f t="shared" si="9"/>
        <v>○</v>
      </c>
      <c r="AK80" s="113" t="str">
        <f t="shared" si="6"/>
        <v/>
      </c>
      <c r="AL80" s="113"/>
      <c r="AM80" s="113"/>
      <c r="AN80" s="113"/>
      <c r="AO80" s="113"/>
      <c r="AP80" s="113"/>
      <c r="AQ80" s="113"/>
      <c r="AR80" s="113"/>
      <c r="AS80" s="554"/>
    </row>
    <row r="81" spans="1:45" ht="33" customHeight="1" thickBot="1">
      <c r="A81" s="520">
        <f t="shared" si="4"/>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50"/>
      <c r="S81" s="551"/>
      <c r="T81" s="552" t="str">
        <f>IFERROR(IF(R81="","",VLOOKUP(P81,【参考】数式用!$A$5:$H$34,MATCH(S81,【参考】数式用!$F$4:$H$4,0)+5,0)),"")</f>
        <v/>
      </c>
      <c r="U81" s="569" t="str">
        <f>IF(S81="特定加算Ⅰ",VLOOKUP(P81,【参考】数式用!$A$5:$I$28,9,FALSE),"-")</f>
        <v>-</v>
      </c>
      <c r="V81" s="102" t="s">
        <v>155</v>
      </c>
      <c r="W81" s="553"/>
      <c r="X81" s="144" t="s">
        <v>156</v>
      </c>
      <c r="Y81" s="553"/>
      <c r="Z81" s="305" t="s">
        <v>157</v>
      </c>
      <c r="AA81" s="553"/>
      <c r="AB81" s="144" t="s">
        <v>156</v>
      </c>
      <c r="AC81" s="553"/>
      <c r="AD81" s="144" t="s">
        <v>158</v>
      </c>
      <c r="AE81" s="532" t="s">
        <v>159</v>
      </c>
      <c r="AF81" s="533" t="str">
        <f t="shared" si="7"/>
        <v/>
      </c>
      <c r="AG81" s="534" t="s">
        <v>160</v>
      </c>
      <c r="AH81" s="535" t="str">
        <f t="shared" si="8"/>
        <v/>
      </c>
      <c r="AJ81" s="111" t="str">
        <f t="shared" si="9"/>
        <v>○</v>
      </c>
      <c r="AK81" s="113" t="str">
        <f t="shared" si="6"/>
        <v/>
      </c>
      <c r="AL81" s="113"/>
      <c r="AM81" s="113"/>
      <c r="AN81" s="113"/>
      <c r="AO81" s="113"/>
      <c r="AP81" s="113"/>
      <c r="AQ81" s="113"/>
      <c r="AR81" s="113"/>
      <c r="AS81" s="554"/>
    </row>
    <row r="82" spans="1:45" ht="33" customHeight="1" thickBot="1">
      <c r="A82" s="520">
        <f t="shared" si="4"/>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50"/>
      <c r="S82" s="551"/>
      <c r="T82" s="552" t="str">
        <f>IFERROR(IF(R82="","",VLOOKUP(P82,【参考】数式用!$A$5:$H$34,MATCH(S82,【参考】数式用!$F$4:$H$4,0)+5,0)),"")</f>
        <v/>
      </c>
      <c r="U82" s="569" t="str">
        <f>IF(S82="特定加算Ⅰ",VLOOKUP(P82,【参考】数式用!$A$5:$I$28,9,FALSE),"-")</f>
        <v>-</v>
      </c>
      <c r="V82" s="102" t="s">
        <v>155</v>
      </c>
      <c r="W82" s="553"/>
      <c r="X82" s="144" t="s">
        <v>156</v>
      </c>
      <c r="Y82" s="553"/>
      <c r="Z82" s="305" t="s">
        <v>157</v>
      </c>
      <c r="AA82" s="553"/>
      <c r="AB82" s="144" t="s">
        <v>156</v>
      </c>
      <c r="AC82" s="553"/>
      <c r="AD82" s="144" t="s">
        <v>158</v>
      </c>
      <c r="AE82" s="532" t="s">
        <v>159</v>
      </c>
      <c r="AF82" s="533" t="str">
        <f t="shared" si="7"/>
        <v/>
      </c>
      <c r="AG82" s="534" t="s">
        <v>160</v>
      </c>
      <c r="AH82" s="535" t="str">
        <f t="shared" si="8"/>
        <v/>
      </c>
      <c r="AJ82" s="111" t="str">
        <f t="shared" si="9"/>
        <v>○</v>
      </c>
      <c r="AK82" s="113" t="str">
        <f t="shared" si="6"/>
        <v/>
      </c>
      <c r="AL82" s="113"/>
      <c r="AM82" s="113"/>
      <c r="AN82" s="113"/>
      <c r="AO82" s="113"/>
      <c r="AP82" s="113"/>
      <c r="AQ82" s="113"/>
      <c r="AR82" s="113"/>
      <c r="AS82" s="554"/>
    </row>
    <row r="83" spans="1:45" ht="33" customHeight="1" thickBot="1">
      <c r="A83" s="520">
        <f t="shared" si="4"/>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50"/>
      <c r="S83" s="551"/>
      <c r="T83" s="552" t="str">
        <f>IFERROR(IF(R83="","",VLOOKUP(P83,【参考】数式用!$A$5:$H$34,MATCH(S83,【参考】数式用!$F$4:$H$4,0)+5,0)),"")</f>
        <v/>
      </c>
      <c r="U83" s="569" t="str">
        <f>IF(S83="特定加算Ⅰ",VLOOKUP(P83,【参考】数式用!$A$5:$I$28,9,FALSE),"-")</f>
        <v>-</v>
      </c>
      <c r="V83" s="102" t="s">
        <v>155</v>
      </c>
      <c r="W83" s="553"/>
      <c r="X83" s="144" t="s">
        <v>156</v>
      </c>
      <c r="Y83" s="553"/>
      <c r="Z83" s="305" t="s">
        <v>157</v>
      </c>
      <c r="AA83" s="553"/>
      <c r="AB83" s="144" t="s">
        <v>156</v>
      </c>
      <c r="AC83" s="553"/>
      <c r="AD83" s="144" t="s">
        <v>158</v>
      </c>
      <c r="AE83" s="532" t="s">
        <v>159</v>
      </c>
      <c r="AF83" s="533" t="str">
        <f t="shared" si="7"/>
        <v/>
      </c>
      <c r="AG83" s="534" t="s">
        <v>160</v>
      </c>
      <c r="AH83" s="535" t="str">
        <f t="shared" si="8"/>
        <v/>
      </c>
      <c r="AJ83" s="111" t="str">
        <f t="shared" si="9"/>
        <v>○</v>
      </c>
      <c r="AK83" s="113" t="str">
        <f t="shared" si="6"/>
        <v/>
      </c>
      <c r="AL83" s="113"/>
      <c r="AM83" s="113"/>
      <c r="AN83" s="113"/>
      <c r="AO83" s="113"/>
      <c r="AP83" s="113"/>
      <c r="AQ83" s="113"/>
      <c r="AR83" s="113"/>
      <c r="AS83" s="554"/>
    </row>
    <row r="84" spans="1:45" ht="33" customHeight="1" thickBot="1">
      <c r="A84" s="520">
        <f t="shared" si="4"/>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50"/>
      <c r="S84" s="551"/>
      <c r="T84" s="552" t="str">
        <f>IFERROR(IF(R84="","",VLOOKUP(P84,【参考】数式用!$A$5:$H$34,MATCH(S84,【参考】数式用!$F$4:$H$4,0)+5,0)),"")</f>
        <v/>
      </c>
      <c r="U84" s="569" t="str">
        <f>IF(S84="特定加算Ⅰ",VLOOKUP(P84,【参考】数式用!$A$5:$I$28,9,FALSE),"-")</f>
        <v>-</v>
      </c>
      <c r="V84" s="102" t="s">
        <v>155</v>
      </c>
      <c r="W84" s="553"/>
      <c r="X84" s="144" t="s">
        <v>156</v>
      </c>
      <c r="Y84" s="553"/>
      <c r="Z84" s="305" t="s">
        <v>157</v>
      </c>
      <c r="AA84" s="553"/>
      <c r="AB84" s="144" t="s">
        <v>156</v>
      </c>
      <c r="AC84" s="553"/>
      <c r="AD84" s="144" t="s">
        <v>158</v>
      </c>
      <c r="AE84" s="532" t="s">
        <v>159</v>
      </c>
      <c r="AF84" s="533" t="str">
        <f t="shared" si="7"/>
        <v/>
      </c>
      <c r="AG84" s="534" t="s">
        <v>160</v>
      </c>
      <c r="AH84" s="535" t="str">
        <f t="shared" si="8"/>
        <v/>
      </c>
      <c r="AJ84" s="111" t="str">
        <f t="shared" si="9"/>
        <v>○</v>
      </c>
      <c r="AK84" s="113" t="str">
        <f t="shared" si="6"/>
        <v/>
      </c>
      <c r="AL84" s="113"/>
      <c r="AM84" s="113"/>
      <c r="AN84" s="113"/>
      <c r="AO84" s="113"/>
      <c r="AP84" s="113"/>
      <c r="AQ84" s="113"/>
      <c r="AR84" s="113"/>
      <c r="AS84" s="554"/>
    </row>
    <row r="85" spans="1:45" ht="33" customHeight="1" thickBot="1">
      <c r="A85" s="520">
        <f t="shared" si="4"/>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50"/>
      <c r="S85" s="551"/>
      <c r="T85" s="552" t="str">
        <f>IFERROR(IF(R85="","",VLOOKUP(P85,【参考】数式用!$A$5:$H$34,MATCH(S85,【参考】数式用!$F$4:$H$4,0)+5,0)),"")</f>
        <v/>
      </c>
      <c r="U85" s="569" t="str">
        <f>IF(S85="特定加算Ⅰ",VLOOKUP(P85,【参考】数式用!$A$5:$I$28,9,FALSE),"-")</f>
        <v>-</v>
      </c>
      <c r="V85" s="102" t="s">
        <v>155</v>
      </c>
      <c r="W85" s="553"/>
      <c r="X85" s="144" t="s">
        <v>156</v>
      </c>
      <c r="Y85" s="553"/>
      <c r="Z85" s="305" t="s">
        <v>157</v>
      </c>
      <c r="AA85" s="553"/>
      <c r="AB85" s="144" t="s">
        <v>156</v>
      </c>
      <c r="AC85" s="553"/>
      <c r="AD85" s="144" t="s">
        <v>158</v>
      </c>
      <c r="AE85" s="532" t="s">
        <v>159</v>
      </c>
      <c r="AF85" s="533" t="str">
        <f t="shared" si="7"/>
        <v/>
      </c>
      <c r="AG85" s="534" t="s">
        <v>160</v>
      </c>
      <c r="AH85" s="535" t="str">
        <f t="shared" si="8"/>
        <v/>
      </c>
      <c r="AJ85" s="111" t="str">
        <f t="shared" si="9"/>
        <v>○</v>
      </c>
      <c r="AK85" s="113" t="str">
        <f t="shared" si="6"/>
        <v/>
      </c>
      <c r="AL85" s="113"/>
      <c r="AM85" s="113"/>
      <c r="AN85" s="113"/>
      <c r="AO85" s="113"/>
      <c r="AP85" s="113"/>
      <c r="AQ85" s="113"/>
      <c r="AR85" s="113"/>
      <c r="AS85" s="554"/>
    </row>
    <row r="86" spans="1:45" ht="33" customHeight="1" thickBot="1">
      <c r="A86" s="520">
        <f t="shared" si="4"/>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50"/>
      <c r="S86" s="551"/>
      <c r="T86" s="552" t="str">
        <f>IFERROR(IF(R86="","",VLOOKUP(P86,【参考】数式用!$A$5:$H$34,MATCH(S86,【参考】数式用!$F$4:$H$4,0)+5,0)),"")</f>
        <v/>
      </c>
      <c r="U86" s="569" t="str">
        <f>IF(S86="特定加算Ⅰ",VLOOKUP(P86,【参考】数式用!$A$5:$I$28,9,FALSE),"-")</f>
        <v>-</v>
      </c>
      <c r="V86" s="102" t="s">
        <v>155</v>
      </c>
      <c r="W86" s="553"/>
      <c r="X86" s="144" t="s">
        <v>156</v>
      </c>
      <c r="Y86" s="553"/>
      <c r="Z86" s="305" t="s">
        <v>157</v>
      </c>
      <c r="AA86" s="553"/>
      <c r="AB86" s="144" t="s">
        <v>156</v>
      </c>
      <c r="AC86" s="553"/>
      <c r="AD86" s="144" t="s">
        <v>158</v>
      </c>
      <c r="AE86" s="532" t="s">
        <v>159</v>
      </c>
      <c r="AF86" s="533" t="str">
        <f t="shared" si="7"/>
        <v/>
      </c>
      <c r="AG86" s="534" t="s">
        <v>160</v>
      </c>
      <c r="AH86" s="535" t="str">
        <f t="shared" si="8"/>
        <v/>
      </c>
      <c r="AJ86" s="111" t="str">
        <f t="shared" si="9"/>
        <v>○</v>
      </c>
      <c r="AK86" s="113" t="str">
        <f t="shared" si="6"/>
        <v/>
      </c>
      <c r="AL86" s="113"/>
      <c r="AM86" s="113"/>
      <c r="AN86" s="113"/>
      <c r="AO86" s="113"/>
      <c r="AP86" s="113"/>
      <c r="AQ86" s="113"/>
      <c r="AR86" s="113"/>
      <c r="AS86" s="554"/>
    </row>
    <row r="87" spans="1:45" ht="33" customHeight="1" thickBot="1">
      <c r="A87" s="520">
        <f t="shared" si="4"/>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50"/>
      <c r="S87" s="551"/>
      <c r="T87" s="552" t="str">
        <f>IFERROR(IF(R87="","",VLOOKUP(P87,【参考】数式用!$A$5:$H$34,MATCH(S87,【参考】数式用!$F$4:$H$4,0)+5,0)),"")</f>
        <v/>
      </c>
      <c r="U87" s="569" t="str">
        <f>IF(S87="特定加算Ⅰ",VLOOKUP(P87,【参考】数式用!$A$5:$I$28,9,FALSE),"-")</f>
        <v>-</v>
      </c>
      <c r="V87" s="102" t="s">
        <v>155</v>
      </c>
      <c r="W87" s="553"/>
      <c r="X87" s="144" t="s">
        <v>156</v>
      </c>
      <c r="Y87" s="553"/>
      <c r="Z87" s="305" t="s">
        <v>157</v>
      </c>
      <c r="AA87" s="553"/>
      <c r="AB87" s="144" t="s">
        <v>156</v>
      </c>
      <c r="AC87" s="553"/>
      <c r="AD87" s="144" t="s">
        <v>158</v>
      </c>
      <c r="AE87" s="532" t="s">
        <v>159</v>
      </c>
      <c r="AF87" s="533" t="str">
        <f t="shared" si="7"/>
        <v/>
      </c>
      <c r="AG87" s="534" t="s">
        <v>160</v>
      </c>
      <c r="AH87" s="535" t="str">
        <f t="shared" si="8"/>
        <v/>
      </c>
      <c r="AJ87" s="111" t="str">
        <f t="shared" si="9"/>
        <v>○</v>
      </c>
      <c r="AK87" s="113" t="str">
        <f t="shared" si="6"/>
        <v/>
      </c>
      <c r="AL87" s="113"/>
      <c r="AM87" s="113"/>
      <c r="AN87" s="113"/>
      <c r="AO87" s="113"/>
      <c r="AP87" s="113"/>
      <c r="AQ87" s="113"/>
      <c r="AR87" s="113"/>
      <c r="AS87" s="554"/>
    </row>
    <row r="88" spans="1:45" ht="33" customHeight="1" thickBot="1">
      <c r="A88" s="520">
        <f t="shared" si="4"/>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50"/>
      <c r="S88" s="551"/>
      <c r="T88" s="552" t="str">
        <f>IFERROR(IF(R88="","",VLOOKUP(P88,【参考】数式用!$A$5:$H$34,MATCH(S88,【参考】数式用!$F$4:$H$4,0)+5,0)),"")</f>
        <v/>
      </c>
      <c r="U88" s="569" t="str">
        <f>IF(S88="特定加算Ⅰ",VLOOKUP(P88,【参考】数式用!$A$5:$I$28,9,FALSE),"-")</f>
        <v>-</v>
      </c>
      <c r="V88" s="102" t="s">
        <v>155</v>
      </c>
      <c r="W88" s="553"/>
      <c r="X88" s="144" t="s">
        <v>156</v>
      </c>
      <c r="Y88" s="553"/>
      <c r="Z88" s="305" t="s">
        <v>157</v>
      </c>
      <c r="AA88" s="553"/>
      <c r="AB88" s="144" t="s">
        <v>156</v>
      </c>
      <c r="AC88" s="553"/>
      <c r="AD88" s="144" t="s">
        <v>158</v>
      </c>
      <c r="AE88" s="532" t="s">
        <v>159</v>
      </c>
      <c r="AF88" s="533" t="str">
        <f t="shared" si="7"/>
        <v/>
      </c>
      <c r="AG88" s="534" t="s">
        <v>160</v>
      </c>
      <c r="AH88" s="535" t="str">
        <f t="shared" si="8"/>
        <v/>
      </c>
      <c r="AJ88" s="111" t="str">
        <f t="shared" si="9"/>
        <v>○</v>
      </c>
      <c r="AK88" s="113" t="str">
        <f t="shared" si="6"/>
        <v/>
      </c>
      <c r="AL88" s="113"/>
      <c r="AM88" s="113"/>
      <c r="AN88" s="113"/>
      <c r="AO88" s="113"/>
      <c r="AP88" s="113"/>
      <c r="AQ88" s="113"/>
      <c r="AR88" s="113"/>
      <c r="AS88" s="554"/>
    </row>
    <row r="89" spans="1:45" ht="33" customHeight="1" thickBot="1">
      <c r="A89" s="520">
        <f t="shared" si="4"/>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50"/>
      <c r="S89" s="551"/>
      <c r="T89" s="552" t="str">
        <f>IFERROR(IF(R89="","",VLOOKUP(P89,【参考】数式用!$A$5:$H$34,MATCH(S89,【参考】数式用!$F$4:$H$4,0)+5,0)),"")</f>
        <v/>
      </c>
      <c r="U89" s="569" t="str">
        <f>IF(S89="特定加算Ⅰ",VLOOKUP(P89,【参考】数式用!$A$5:$I$28,9,FALSE),"-")</f>
        <v>-</v>
      </c>
      <c r="V89" s="102" t="s">
        <v>155</v>
      </c>
      <c r="W89" s="553"/>
      <c r="X89" s="144" t="s">
        <v>156</v>
      </c>
      <c r="Y89" s="553"/>
      <c r="Z89" s="305" t="s">
        <v>157</v>
      </c>
      <c r="AA89" s="553"/>
      <c r="AB89" s="144" t="s">
        <v>156</v>
      </c>
      <c r="AC89" s="553"/>
      <c r="AD89" s="144" t="s">
        <v>158</v>
      </c>
      <c r="AE89" s="532" t="s">
        <v>159</v>
      </c>
      <c r="AF89" s="533" t="str">
        <f t="shared" si="7"/>
        <v/>
      </c>
      <c r="AG89" s="534" t="s">
        <v>160</v>
      </c>
      <c r="AH89" s="535" t="str">
        <f t="shared" si="8"/>
        <v/>
      </c>
      <c r="AJ89" s="111" t="str">
        <f t="shared" si="9"/>
        <v>○</v>
      </c>
      <c r="AK89" s="113" t="str">
        <f t="shared" si="6"/>
        <v/>
      </c>
      <c r="AL89" s="113"/>
      <c r="AM89" s="113"/>
      <c r="AN89" s="113"/>
      <c r="AO89" s="113"/>
      <c r="AP89" s="113"/>
      <c r="AQ89" s="113"/>
      <c r="AR89" s="113"/>
      <c r="AS89" s="554"/>
    </row>
    <row r="90" spans="1:45" ht="33" customHeight="1" thickBot="1">
      <c r="A90" s="520">
        <f t="shared" si="4"/>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50"/>
      <c r="S90" s="551"/>
      <c r="T90" s="552" t="str">
        <f>IFERROR(IF(R90="","",VLOOKUP(P90,【参考】数式用!$A$5:$H$34,MATCH(S90,【参考】数式用!$F$4:$H$4,0)+5,0)),"")</f>
        <v/>
      </c>
      <c r="U90" s="569" t="str">
        <f>IF(S90="特定加算Ⅰ",VLOOKUP(P90,【参考】数式用!$A$5:$I$28,9,FALSE),"-")</f>
        <v>-</v>
      </c>
      <c r="V90" s="102" t="s">
        <v>155</v>
      </c>
      <c r="W90" s="553"/>
      <c r="X90" s="144" t="s">
        <v>156</v>
      </c>
      <c r="Y90" s="553"/>
      <c r="Z90" s="305" t="s">
        <v>157</v>
      </c>
      <c r="AA90" s="553"/>
      <c r="AB90" s="144" t="s">
        <v>156</v>
      </c>
      <c r="AC90" s="553"/>
      <c r="AD90" s="144" t="s">
        <v>158</v>
      </c>
      <c r="AE90" s="532" t="s">
        <v>159</v>
      </c>
      <c r="AF90" s="533" t="str">
        <f t="shared" si="7"/>
        <v/>
      </c>
      <c r="AG90" s="534" t="s">
        <v>160</v>
      </c>
      <c r="AH90" s="535" t="str">
        <f t="shared" si="8"/>
        <v/>
      </c>
      <c r="AJ90" s="111" t="str">
        <f t="shared" si="9"/>
        <v>○</v>
      </c>
      <c r="AK90" s="113" t="str">
        <f t="shared" si="6"/>
        <v/>
      </c>
      <c r="AL90" s="113"/>
      <c r="AM90" s="113"/>
      <c r="AN90" s="113"/>
      <c r="AO90" s="113"/>
      <c r="AP90" s="113"/>
      <c r="AQ90" s="113"/>
      <c r="AR90" s="113"/>
      <c r="AS90" s="554"/>
    </row>
    <row r="91" spans="1:45" ht="33" customHeight="1" thickBot="1">
      <c r="A91" s="520">
        <f t="shared" si="4"/>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50"/>
      <c r="S91" s="551"/>
      <c r="T91" s="552" t="str">
        <f>IFERROR(IF(R91="","",VLOOKUP(P91,【参考】数式用!$A$5:$H$34,MATCH(S91,【参考】数式用!$F$4:$H$4,0)+5,0)),"")</f>
        <v/>
      </c>
      <c r="U91" s="569" t="str">
        <f>IF(S91="特定加算Ⅰ",VLOOKUP(P91,【参考】数式用!$A$5:$I$28,9,FALSE),"-")</f>
        <v>-</v>
      </c>
      <c r="V91" s="102" t="s">
        <v>155</v>
      </c>
      <c r="W91" s="553"/>
      <c r="X91" s="144" t="s">
        <v>156</v>
      </c>
      <c r="Y91" s="553"/>
      <c r="Z91" s="305" t="s">
        <v>157</v>
      </c>
      <c r="AA91" s="553"/>
      <c r="AB91" s="144" t="s">
        <v>156</v>
      </c>
      <c r="AC91" s="553"/>
      <c r="AD91" s="144" t="s">
        <v>158</v>
      </c>
      <c r="AE91" s="532" t="s">
        <v>159</v>
      </c>
      <c r="AF91" s="533" t="str">
        <f t="shared" si="7"/>
        <v/>
      </c>
      <c r="AG91" s="534" t="s">
        <v>160</v>
      </c>
      <c r="AH91" s="535" t="str">
        <f t="shared" si="8"/>
        <v/>
      </c>
      <c r="AJ91" s="111" t="str">
        <f t="shared" si="9"/>
        <v>○</v>
      </c>
      <c r="AK91" s="113" t="str">
        <f t="shared" si="6"/>
        <v/>
      </c>
      <c r="AL91" s="113"/>
      <c r="AM91" s="113"/>
      <c r="AN91" s="113"/>
      <c r="AO91" s="113"/>
      <c r="AP91" s="113"/>
      <c r="AQ91" s="113"/>
      <c r="AR91" s="113"/>
      <c r="AS91" s="554"/>
    </row>
    <row r="92" spans="1:45" ht="33" customHeight="1" thickBot="1">
      <c r="A92" s="520">
        <f t="shared" si="4"/>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50"/>
      <c r="S92" s="551"/>
      <c r="T92" s="552" t="str">
        <f>IFERROR(IF(R92="","",VLOOKUP(P92,【参考】数式用!$A$5:$H$34,MATCH(S92,【参考】数式用!$F$4:$H$4,0)+5,0)),"")</f>
        <v/>
      </c>
      <c r="U92" s="569" t="str">
        <f>IF(S92="特定加算Ⅰ",VLOOKUP(P92,【参考】数式用!$A$5:$I$28,9,FALSE),"-")</f>
        <v>-</v>
      </c>
      <c r="V92" s="102" t="s">
        <v>155</v>
      </c>
      <c r="W92" s="553"/>
      <c r="X92" s="144" t="s">
        <v>156</v>
      </c>
      <c r="Y92" s="553"/>
      <c r="Z92" s="305" t="s">
        <v>157</v>
      </c>
      <c r="AA92" s="553"/>
      <c r="AB92" s="144" t="s">
        <v>156</v>
      </c>
      <c r="AC92" s="553"/>
      <c r="AD92" s="144" t="s">
        <v>158</v>
      </c>
      <c r="AE92" s="532" t="s">
        <v>159</v>
      </c>
      <c r="AF92" s="533" t="str">
        <f t="shared" si="7"/>
        <v/>
      </c>
      <c r="AG92" s="534" t="s">
        <v>160</v>
      </c>
      <c r="AH92" s="535" t="str">
        <f t="shared" si="8"/>
        <v/>
      </c>
      <c r="AJ92" s="111" t="str">
        <f t="shared" si="9"/>
        <v>○</v>
      </c>
      <c r="AK92" s="113" t="str">
        <f t="shared" si="6"/>
        <v/>
      </c>
      <c r="AL92" s="113"/>
      <c r="AM92" s="113"/>
      <c r="AN92" s="113"/>
      <c r="AO92" s="113"/>
      <c r="AP92" s="113"/>
      <c r="AQ92" s="113"/>
      <c r="AR92" s="113"/>
      <c r="AS92" s="554"/>
    </row>
    <row r="93" spans="1:45" ht="33" customHeight="1" thickBot="1">
      <c r="A93" s="520">
        <f t="shared" si="4"/>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50"/>
      <c r="S93" s="551"/>
      <c r="T93" s="552" t="str">
        <f>IFERROR(IF(R93="","",VLOOKUP(P93,【参考】数式用!$A$5:$H$34,MATCH(S93,【参考】数式用!$F$4:$H$4,0)+5,0)),"")</f>
        <v/>
      </c>
      <c r="U93" s="569" t="str">
        <f>IF(S93="特定加算Ⅰ",VLOOKUP(P93,【参考】数式用!$A$5:$I$28,9,FALSE),"-")</f>
        <v>-</v>
      </c>
      <c r="V93" s="102" t="s">
        <v>155</v>
      </c>
      <c r="W93" s="553"/>
      <c r="X93" s="144" t="s">
        <v>156</v>
      </c>
      <c r="Y93" s="553"/>
      <c r="Z93" s="305" t="s">
        <v>157</v>
      </c>
      <c r="AA93" s="553"/>
      <c r="AB93" s="144" t="s">
        <v>156</v>
      </c>
      <c r="AC93" s="553"/>
      <c r="AD93" s="144" t="s">
        <v>158</v>
      </c>
      <c r="AE93" s="532" t="s">
        <v>159</v>
      </c>
      <c r="AF93" s="533" t="str">
        <f t="shared" si="7"/>
        <v/>
      </c>
      <c r="AG93" s="534" t="s">
        <v>160</v>
      </c>
      <c r="AH93" s="535" t="str">
        <f t="shared" si="8"/>
        <v/>
      </c>
      <c r="AJ93" s="111" t="str">
        <f t="shared" si="9"/>
        <v>○</v>
      </c>
      <c r="AK93" s="113" t="str">
        <f t="shared" si="6"/>
        <v/>
      </c>
      <c r="AL93" s="113"/>
      <c r="AM93" s="113"/>
      <c r="AN93" s="113"/>
      <c r="AO93" s="113"/>
      <c r="AP93" s="113"/>
      <c r="AQ93" s="113"/>
      <c r="AR93" s="113"/>
      <c r="AS93" s="554"/>
    </row>
    <row r="94" spans="1:45" ht="33" customHeight="1" thickBot="1">
      <c r="A94" s="520">
        <f t="shared" si="4"/>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50"/>
      <c r="S94" s="551"/>
      <c r="T94" s="552" t="str">
        <f>IFERROR(IF(R94="","",VLOOKUP(P94,【参考】数式用!$A$5:$H$34,MATCH(S94,【参考】数式用!$F$4:$H$4,0)+5,0)),"")</f>
        <v/>
      </c>
      <c r="U94" s="569" t="str">
        <f>IF(S94="特定加算Ⅰ",VLOOKUP(P94,【参考】数式用!$A$5:$I$28,9,FALSE),"-")</f>
        <v>-</v>
      </c>
      <c r="V94" s="102" t="s">
        <v>155</v>
      </c>
      <c r="W94" s="553"/>
      <c r="X94" s="144" t="s">
        <v>156</v>
      </c>
      <c r="Y94" s="553"/>
      <c r="Z94" s="305" t="s">
        <v>157</v>
      </c>
      <c r="AA94" s="553"/>
      <c r="AB94" s="144" t="s">
        <v>156</v>
      </c>
      <c r="AC94" s="553"/>
      <c r="AD94" s="144" t="s">
        <v>158</v>
      </c>
      <c r="AE94" s="532" t="s">
        <v>159</v>
      </c>
      <c r="AF94" s="533" t="str">
        <f t="shared" si="7"/>
        <v/>
      </c>
      <c r="AG94" s="534" t="s">
        <v>160</v>
      </c>
      <c r="AH94" s="535" t="str">
        <f t="shared" si="8"/>
        <v/>
      </c>
      <c r="AJ94" s="111" t="str">
        <f t="shared" si="9"/>
        <v>○</v>
      </c>
      <c r="AK94" s="113" t="str">
        <f t="shared" si="6"/>
        <v/>
      </c>
      <c r="AL94" s="113"/>
      <c r="AM94" s="113"/>
      <c r="AN94" s="113"/>
      <c r="AO94" s="113"/>
      <c r="AP94" s="113"/>
      <c r="AQ94" s="113"/>
      <c r="AR94" s="113"/>
      <c r="AS94" s="554"/>
    </row>
    <row r="95" spans="1:45" ht="33" customHeight="1" thickBot="1">
      <c r="A95" s="520">
        <f t="shared" si="4"/>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50"/>
      <c r="S95" s="551"/>
      <c r="T95" s="552" t="str">
        <f>IFERROR(IF(R95="","",VLOOKUP(P95,【参考】数式用!$A$5:$H$34,MATCH(S95,【参考】数式用!$F$4:$H$4,0)+5,0)),"")</f>
        <v/>
      </c>
      <c r="U95" s="569" t="str">
        <f>IF(S95="特定加算Ⅰ",VLOOKUP(P95,【参考】数式用!$A$5:$I$28,9,FALSE),"-")</f>
        <v>-</v>
      </c>
      <c r="V95" s="102" t="s">
        <v>155</v>
      </c>
      <c r="W95" s="553"/>
      <c r="X95" s="144" t="s">
        <v>156</v>
      </c>
      <c r="Y95" s="553"/>
      <c r="Z95" s="305" t="s">
        <v>157</v>
      </c>
      <c r="AA95" s="553"/>
      <c r="AB95" s="144" t="s">
        <v>156</v>
      </c>
      <c r="AC95" s="553"/>
      <c r="AD95" s="144" t="s">
        <v>158</v>
      </c>
      <c r="AE95" s="532" t="s">
        <v>159</v>
      </c>
      <c r="AF95" s="533" t="str">
        <f t="shared" si="7"/>
        <v/>
      </c>
      <c r="AG95" s="534" t="s">
        <v>160</v>
      </c>
      <c r="AH95" s="535" t="str">
        <f t="shared" si="8"/>
        <v/>
      </c>
      <c r="AJ95" s="111" t="str">
        <f t="shared" si="9"/>
        <v>○</v>
      </c>
      <c r="AK95" s="113" t="str">
        <f t="shared" si="6"/>
        <v/>
      </c>
      <c r="AL95" s="113"/>
      <c r="AM95" s="113"/>
      <c r="AN95" s="113"/>
      <c r="AO95" s="113"/>
      <c r="AP95" s="113"/>
      <c r="AQ95" s="113"/>
      <c r="AR95" s="113"/>
      <c r="AS95" s="554"/>
    </row>
    <row r="96" spans="1:45" ht="33" customHeight="1" thickBot="1">
      <c r="A96" s="520">
        <f t="shared" si="4"/>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50"/>
      <c r="S96" s="551"/>
      <c r="T96" s="552" t="str">
        <f>IFERROR(IF(R96="","",VLOOKUP(P96,【参考】数式用!$A$5:$H$34,MATCH(S96,【参考】数式用!$F$4:$H$4,0)+5,0)),"")</f>
        <v/>
      </c>
      <c r="U96" s="569" t="str">
        <f>IF(S96="特定加算Ⅰ",VLOOKUP(P96,【参考】数式用!$A$5:$I$28,9,FALSE),"-")</f>
        <v>-</v>
      </c>
      <c r="V96" s="102" t="s">
        <v>155</v>
      </c>
      <c r="W96" s="553"/>
      <c r="X96" s="144" t="s">
        <v>156</v>
      </c>
      <c r="Y96" s="553"/>
      <c r="Z96" s="305" t="s">
        <v>157</v>
      </c>
      <c r="AA96" s="553"/>
      <c r="AB96" s="144" t="s">
        <v>156</v>
      </c>
      <c r="AC96" s="553"/>
      <c r="AD96" s="144" t="s">
        <v>158</v>
      </c>
      <c r="AE96" s="532" t="s">
        <v>159</v>
      </c>
      <c r="AF96" s="533" t="str">
        <f t="shared" si="7"/>
        <v/>
      </c>
      <c r="AG96" s="534" t="s">
        <v>160</v>
      </c>
      <c r="AH96" s="535" t="str">
        <f t="shared" si="8"/>
        <v/>
      </c>
      <c r="AJ96" s="111" t="str">
        <f t="shared" si="9"/>
        <v>○</v>
      </c>
      <c r="AK96" s="113" t="str">
        <f t="shared" si="6"/>
        <v/>
      </c>
      <c r="AL96" s="113"/>
      <c r="AM96" s="113"/>
      <c r="AN96" s="113"/>
      <c r="AO96" s="113"/>
      <c r="AP96" s="113"/>
      <c r="AQ96" s="113"/>
      <c r="AR96" s="113"/>
      <c r="AS96" s="554"/>
    </row>
    <row r="97" spans="1:45" ht="33" customHeight="1" thickBot="1">
      <c r="A97" s="520">
        <f t="shared" si="4"/>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50"/>
      <c r="S97" s="551"/>
      <c r="T97" s="552" t="str">
        <f>IFERROR(IF(R97="","",VLOOKUP(P97,【参考】数式用!$A$5:$H$34,MATCH(S97,【参考】数式用!$F$4:$H$4,0)+5,0)),"")</f>
        <v/>
      </c>
      <c r="U97" s="569" t="str">
        <f>IF(S97="特定加算Ⅰ",VLOOKUP(P97,【参考】数式用!$A$5:$I$28,9,FALSE),"-")</f>
        <v>-</v>
      </c>
      <c r="V97" s="102" t="s">
        <v>155</v>
      </c>
      <c r="W97" s="553"/>
      <c r="X97" s="144" t="s">
        <v>156</v>
      </c>
      <c r="Y97" s="553"/>
      <c r="Z97" s="305" t="s">
        <v>157</v>
      </c>
      <c r="AA97" s="553"/>
      <c r="AB97" s="144" t="s">
        <v>156</v>
      </c>
      <c r="AC97" s="553"/>
      <c r="AD97" s="144" t="s">
        <v>158</v>
      </c>
      <c r="AE97" s="532" t="s">
        <v>159</v>
      </c>
      <c r="AF97" s="533" t="str">
        <f t="shared" si="7"/>
        <v/>
      </c>
      <c r="AG97" s="534" t="s">
        <v>160</v>
      </c>
      <c r="AH97" s="535" t="str">
        <f t="shared" si="8"/>
        <v/>
      </c>
      <c r="AJ97" s="111" t="str">
        <f t="shared" si="9"/>
        <v>○</v>
      </c>
      <c r="AK97" s="113" t="str">
        <f t="shared" si="6"/>
        <v/>
      </c>
      <c r="AL97" s="113"/>
      <c r="AM97" s="113"/>
      <c r="AN97" s="113"/>
      <c r="AO97" s="113"/>
      <c r="AP97" s="113"/>
      <c r="AQ97" s="113"/>
      <c r="AR97" s="113"/>
      <c r="AS97" s="554"/>
    </row>
    <row r="98" spans="1:45" ht="33" customHeight="1" thickBot="1">
      <c r="A98" s="520">
        <f t="shared" si="4"/>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50"/>
      <c r="S98" s="551"/>
      <c r="T98" s="552" t="str">
        <f>IFERROR(IF(R98="","",VLOOKUP(P98,【参考】数式用!$A$5:$H$34,MATCH(S98,【参考】数式用!$F$4:$H$4,0)+5,0)),"")</f>
        <v/>
      </c>
      <c r="U98" s="569" t="str">
        <f>IF(S98="特定加算Ⅰ",VLOOKUP(P98,【参考】数式用!$A$5:$I$28,9,FALSE),"-")</f>
        <v>-</v>
      </c>
      <c r="V98" s="102" t="s">
        <v>155</v>
      </c>
      <c r="W98" s="553"/>
      <c r="X98" s="144" t="s">
        <v>156</v>
      </c>
      <c r="Y98" s="553"/>
      <c r="Z98" s="305" t="s">
        <v>157</v>
      </c>
      <c r="AA98" s="553"/>
      <c r="AB98" s="144" t="s">
        <v>156</v>
      </c>
      <c r="AC98" s="553"/>
      <c r="AD98" s="144" t="s">
        <v>158</v>
      </c>
      <c r="AE98" s="532" t="s">
        <v>159</v>
      </c>
      <c r="AF98" s="533" t="str">
        <f t="shared" si="7"/>
        <v/>
      </c>
      <c r="AG98" s="534" t="s">
        <v>160</v>
      </c>
      <c r="AH98" s="535" t="str">
        <f t="shared" si="8"/>
        <v/>
      </c>
      <c r="AJ98" s="111" t="str">
        <f t="shared" si="9"/>
        <v>○</v>
      </c>
      <c r="AK98" s="113" t="str">
        <f t="shared" si="6"/>
        <v/>
      </c>
      <c r="AL98" s="113"/>
      <c r="AM98" s="113"/>
      <c r="AN98" s="113"/>
      <c r="AO98" s="113"/>
      <c r="AP98" s="113"/>
      <c r="AQ98" s="113"/>
      <c r="AR98" s="113"/>
      <c r="AS98" s="554"/>
    </row>
    <row r="99" spans="1:45" ht="33" customHeight="1" thickBot="1">
      <c r="A99" s="520">
        <f t="shared" si="4"/>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50"/>
      <c r="S99" s="551"/>
      <c r="T99" s="552" t="str">
        <f>IFERROR(IF(R99="","",VLOOKUP(P99,【参考】数式用!$A$5:$H$34,MATCH(S99,【参考】数式用!$F$4:$H$4,0)+5,0)),"")</f>
        <v/>
      </c>
      <c r="U99" s="569" t="str">
        <f>IF(S99="特定加算Ⅰ",VLOOKUP(P99,【参考】数式用!$A$5:$I$28,9,FALSE),"-")</f>
        <v>-</v>
      </c>
      <c r="V99" s="102" t="s">
        <v>155</v>
      </c>
      <c r="W99" s="553"/>
      <c r="X99" s="144" t="s">
        <v>156</v>
      </c>
      <c r="Y99" s="553"/>
      <c r="Z99" s="305" t="s">
        <v>157</v>
      </c>
      <c r="AA99" s="553"/>
      <c r="AB99" s="144" t="s">
        <v>156</v>
      </c>
      <c r="AC99" s="553"/>
      <c r="AD99" s="144" t="s">
        <v>158</v>
      </c>
      <c r="AE99" s="532" t="s">
        <v>159</v>
      </c>
      <c r="AF99" s="533" t="str">
        <f t="shared" si="7"/>
        <v/>
      </c>
      <c r="AG99" s="534" t="s">
        <v>160</v>
      </c>
      <c r="AH99" s="535" t="str">
        <f t="shared" si="8"/>
        <v/>
      </c>
      <c r="AJ99" s="111" t="str">
        <f t="shared" si="9"/>
        <v>○</v>
      </c>
      <c r="AK99" s="113" t="str">
        <f t="shared" si="6"/>
        <v/>
      </c>
      <c r="AL99" s="113"/>
      <c r="AM99" s="113"/>
      <c r="AN99" s="113"/>
      <c r="AO99" s="113"/>
      <c r="AP99" s="113"/>
      <c r="AQ99" s="113"/>
      <c r="AR99" s="113"/>
      <c r="AS99" s="554"/>
    </row>
    <row r="100" spans="1:45" ht="33" customHeight="1" thickBot="1">
      <c r="A100" s="520">
        <f t="shared" si="4"/>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50"/>
      <c r="S100" s="551"/>
      <c r="T100" s="552" t="str">
        <f>IFERROR(IF(R100="","",VLOOKUP(P100,【参考】数式用!$A$5:$H$34,MATCH(S100,【参考】数式用!$F$4:$H$4,0)+5,0)),"")</f>
        <v/>
      </c>
      <c r="U100" s="569" t="str">
        <f>IF(S100="特定加算Ⅰ",VLOOKUP(P100,【参考】数式用!$A$5:$I$28,9,FALSE),"-")</f>
        <v>-</v>
      </c>
      <c r="V100" s="102" t="s">
        <v>155</v>
      </c>
      <c r="W100" s="553"/>
      <c r="X100" s="144" t="s">
        <v>156</v>
      </c>
      <c r="Y100" s="553"/>
      <c r="Z100" s="305" t="s">
        <v>157</v>
      </c>
      <c r="AA100" s="553"/>
      <c r="AB100" s="144" t="s">
        <v>156</v>
      </c>
      <c r="AC100" s="553"/>
      <c r="AD100" s="144" t="s">
        <v>158</v>
      </c>
      <c r="AE100" s="532" t="s">
        <v>159</v>
      </c>
      <c r="AF100" s="533" t="str">
        <f t="shared" si="7"/>
        <v/>
      </c>
      <c r="AG100" s="534" t="s">
        <v>160</v>
      </c>
      <c r="AH100" s="535" t="str">
        <f t="shared" si="8"/>
        <v/>
      </c>
      <c r="AJ100" s="111" t="str">
        <f t="shared" si="9"/>
        <v>○</v>
      </c>
      <c r="AK100" s="113" t="str">
        <f t="shared" si="6"/>
        <v/>
      </c>
      <c r="AL100" s="113"/>
      <c r="AM100" s="113"/>
      <c r="AN100" s="113"/>
      <c r="AO100" s="113"/>
      <c r="AP100" s="113"/>
      <c r="AQ100" s="113"/>
      <c r="AR100" s="113"/>
      <c r="AS100" s="554"/>
    </row>
    <row r="101" spans="1:45" ht="33" customHeight="1" thickBot="1">
      <c r="A101" s="520">
        <f t="shared" si="4"/>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50"/>
      <c r="S101" s="551"/>
      <c r="T101" s="552" t="str">
        <f>IFERROR(IF(R101="","",VLOOKUP(P101,【参考】数式用!$A$5:$H$34,MATCH(S101,【参考】数式用!$F$4:$H$4,0)+5,0)),"")</f>
        <v/>
      </c>
      <c r="U101" s="569" t="str">
        <f>IF(S101="特定加算Ⅰ",VLOOKUP(P101,【参考】数式用!$A$5:$I$28,9,FALSE),"-")</f>
        <v>-</v>
      </c>
      <c r="V101" s="102" t="s">
        <v>155</v>
      </c>
      <c r="W101" s="553"/>
      <c r="X101" s="144" t="s">
        <v>156</v>
      </c>
      <c r="Y101" s="553"/>
      <c r="Z101" s="305" t="s">
        <v>157</v>
      </c>
      <c r="AA101" s="553"/>
      <c r="AB101" s="144" t="s">
        <v>156</v>
      </c>
      <c r="AC101" s="553"/>
      <c r="AD101" s="144" t="s">
        <v>158</v>
      </c>
      <c r="AE101" s="532" t="s">
        <v>159</v>
      </c>
      <c r="AF101" s="533" t="str">
        <f t="shared" si="7"/>
        <v/>
      </c>
      <c r="AG101" s="534" t="s">
        <v>160</v>
      </c>
      <c r="AH101" s="535" t="str">
        <f t="shared" si="8"/>
        <v/>
      </c>
      <c r="AJ101" s="111" t="str">
        <f t="shared" si="9"/>
        <v>○</v>
      </c>
      <c r="AK101" s="113" t="str">
        <f t="shared" si="6"/>
        <v/>
      </c>
      <c r="AL101" s="113"/>
      <c r="AM101" s="113"/>
      <c r="AN101" s="113"/>
      <c r="AO101" s="113"/>
      <c r="AP101" s="113"/>
      <c r="AQ101" s="113"/>
      <c r="AR101" s="113"/>
      <c r="AS101" s="554"/>
    </row>
    <row r="102" spans="1:45" ht="33" customHeight="1" thickBot="1">
      <c r="A102" s="520">
        <f t="shared" si="4"/>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50"/>
      <c r="S102" s="551"/>
      <c r="T102" s="552" t="str">
        <f>IFERROR(IF(R102="","",VLOOKUP(P102,【参考】数式用!$A$5:$H$34,MATCH(S102,【参考】数式用!$F$4:$H$4,0)+5,0)),"")</f>
        <v/>
      </c>
      <c r="U102" s="569" t="str">
        <f>IF(S102="特定加算Ⅰ",VLOOKUP(P102,【参考】数式用!$A$5:$I$28,9,FALSE),"-")</f>
        <v>-</v>
      </c>
      <c r="V102" s="102" t="s">
        <v>155</v>
      </c>
      <c r="W102" s="553"/>
      <c r="X102" s="144" t="s">
        <v>156</v>
      </c>
      <c r="Y102" s="553"/>
      <c r="Z102" s="305" t="s">
        <v>157</v>
      </c>
      <c r="AA102" s="553"/>
      <c r="AB102" s="144" t="s">
        <v>156</v>
      </c>
      <c r="AC102" s="553"/>
      <c r="AD102" s="144" t="s">
        <v>158</v>
      </c>
      <c r="AE102" s="532" t="s">
        <v>159</v>
      </c>
      <c r="AF102" s="533" t="str">
        <f t="shared" si="7"/>
        <v/>
      </c>
      <c r="AG102" s="534" t="s">
        <v>160</v>
      </c>
      <c r="AH102" s="535" t="str">
        <f t="shared" si="8"/>
        <v/>
      </c>
      <c r="AJ102" s="111" t="str">
        <f t="shared" si="9"/>
        <v>○</v>
      </c>
      <c r="AK102" s="113" t="str">
        <f t="shared" si="6"/>
        <v/>
      </c>
      <c r="AL102" s="113"/>
      <c r="AM102" s="113"/>
      <c r="AN102" s="113"/>
      <c r="AO102" s="113"/>
      <c r="AP102" s="113"/>
      <c r="AQ102" s="113"/>
      <c r="AR102" s="113"/>
      <c r="AS102" s="554"/>
    </row>
    <row r="103" spans="1:45" ht="33" customHeight="1" thickBot="1">
      <c r="A103" s="520">
        <f t="shared" si="4"/>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50"/>
      <c r="S103" s="551"/>
      <c r="T103" s="552" t="str">
        <f>IFERROR(IF(R103="","",VLOOKUP(P103,【参考】数式用!$A$5:$H$34,MATCH(S103,【参考】数式用!$F$4:$H$4,0)+5,0)),"")</f>
        <v/>
      </c>
      <c r="U103" s="569" t="str">
        <f>IF(S103="特定加算Ⅰ",VLOOKUP(P103,【参考】数式用!$A$5:$I$28,9,FALSE),"-")</f>
        <v>-</v>
      </c>
      <c r="V103" s="102" t="s">
        <v>155</v>
      </c>
      <c r="W103" s="553"/>
      <c r="X103" s="144" t="s">
        <v>156</v>
      </c>
      <c r="Y103" s="553"/>
      <c r="Z103" s="305" t="s">
        <v>157</v>
      </c>
      <c r="AA103" s="553"/>
      <c r="AB103" s="144" t="s">
        <v>156</v>
      </c>
      <c r="AC103" s="553"/>
      <c r="AD103" s="144" t="s">
        <v>158</v>
      </c>
      <c r="AE103" s="532" t="s">
        <v>159</v>
      </c>
      <c r="AF103" s="533" t="str">
        <f t="shared" si="7"/>
        <v/>
      </c>
      <c r="AG103" s="534" t="s">
        <v>160</v>
      </c>
      <c r="AH103" s="535" t="str">
        <f t="shared" si="8"/>
        <v/>
      </c>
      <c r="AJ103" s="111" t="str">
        <f t="shared" si="9"/>
        <v>○</v>
      </c>
      <c r="AK103" s="113" t="str">
        <f t="shared" si="6"/>
        <v/>
      </c>
      <c r="AL103" s="113"/>
      <c r="AM103" s="113"/>
      <c r="AN103" s="113"/>
      <c r="AO103" s="113"/>
      <c r="AP103" s="113"/>
      <c r="AQ103" s="113"/>
      <c r="AR103" s="113"/>
      <c r="AS103" s="554"/>
    </row>
    <row r="104" spans="1:45" ht="33" customHeight="1" thickBot="1">
      <c r="A104" s="520">
        <f t="shared" si="4"/>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50"/>
      <c r="S104" s="551"/>
      <c r="T104" s="552" t="str">
        <f>IFERROR(IF(R104="","",VLOOKUP(P104,【参考】数式用!$A$5:$H$34,MATCH(S104,【参考】数式用!$F$4:$H$4,0)+5,0)),"")</f>
        <v/>
      </c>
      <c r="U104" s="569" t="str">
        <f>IF(S104="特定加算Ⅰ",VLOOKUP(P104,【参考】数式用!$A$5:$I$28,9,FALSE),"-")</f>
        <v>-</v>
      </c>
      <c r="V104" s="102" t="s">
        <v>155</v>
      </c>
      <c r="W104" s="553"/>
      <c r="X104" s="144" t="s">
        <v>156</v>
      </c>
      <c r="Y104" s="553"/>
      <c r="Z104" s="305" t="s">
        <v>157</v>
      </c>
      <c r="AA104" s="553"/>
      <c r="AB104" s="144" t="s">
        <v>156</v>
      </c>
      <c r="AC104" s="553"/>
      <c r="AD104" s="144" t="s">
        <v>158</v>
      </c>
      <c r="AE104" s="532" t="s">
        <v>159</v>
      </c>
      <c r="AF104" s="533" t="str">
        <f t="shared" si="7"/>
        <v/>
      </c>
      <c r="AG104" s="534" t="s">
        <v>160</v>
      </c>
      <c r="AH104" s="535" t="str">
        <f t="shared" si="8"/>
        <v/>
      </c>
      <c r="AJ104" s="111" t="str">
        <f t="shared" si="9"/>
        <v>○</v>
      </c>
      <c r="AK104" s="113" t="str">
        <f t="shared" si="6"/>
        <v/>
      </c>
      <c r="AL104" s="113"/>
      <c r="AM104" s="113"/>
      <c r="AN104" s="113"/>
      <c r="AO104" s="113"/>
      <c r="AP104" s="113"/>
      <c r="AQ104" s="113"/>
      <c r="AR104" s="113"/>
      <c r="AS104" s="554"/>
    </row>
    <row r="105" spans="1:45" ht="33" customHeight="1" thickBot="1">
      <c r="A105" s="520">
        <f t="shared" si="4"/>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50"/>
      <c r="S105" s="551"/>
      <c r="T105" s="552" t="str">
        <f>IFERROR(IF(R105="","",VLOOKUP(P105,【参考】数式用!$A$5:$H$34,MATCH(S105,【参考】数式用!$F$4:$H$4,0)+5,0)),"")</f>
        <v/>
      </c>
      <c r="U105" s="569" t="str">
        <f>IF(S105="特定加算Ⅰ",VLOOKUP(P105,【参考】数式用!$A$5:$I$28,9,FALSE),"-")</f>
        <v>-</v>
      </c>
      <c r="V105" s="102" t="s">
        <v>155</v>
      </c>
      <c r="W105" s="553"/>
      <c r="X105" s="144" t="s">
        <v>156</v>
      </c>
      <c r="Y105" s="553"/>
      <c r="Z105" s="305" t="s">
        <v>157</v>
      </c>
      <c r="AA105" s="553"/>
      <c r="AB105" s="144" t="s">
        <v>156</v>
      </c>
      <c r="AC105" s="553"/>
      <c r="AD105" s="144" t="s">
        <v>158</v>
      </c>
      <c r="AE105" s="532" t="s">
        <v>159</v>
      </c>
      <c r="AF105" s="533" t="str">
        <f t="shared" si="7"/>
        <v/>
      </c>
      <c r="AG105" s="534" t="s">
        <v>160</v>
      </c>
      <c r="AH105" s="535" t="str">
        <f t="shared" si="8"/>
        <v/>
      </c>
      <c r="AJ105" s="111" t="str">
        <f t="shared" si="9"/>
        <v>○</v>
      </c>
      <c r="AK105" s="113" t="str">
        <f t="shared" si="6"/>
        <v/>
      </c>
      <c r="AL105" s="113"/>
      <c r="AM105" s="113"/>
      <c r="AN105" s="113"/>
      <c r="AO105" s="113"/>
      <c r="AP105" s="113"/>
      <c r="AQ105" s="113"/>
      <c r="AR105" s="113"/>
      <c r="AS105" s="554"/>
    </row>
    <row r="106" spans="1:45" ht="33" customHeight="1" thickBot="1">
      <c r="A106" s="520">
        <f t="shared" si="4"/>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50"/>
      <c r="S106" s="551"/>
      <c r="T106" s="552" t="str">
        <f>IFERROR(IF(R106="","",VLOOKUP(P106,【参考】数式用!$A$5:$H$34,MATCH(S106,【参考】数式用!$F$4:$H$4,0)+5,0)),"")</f>
        <v/>
      </c>
      <c r="U106" s="569" t="str">
        <f>IF(S106="特定加算Ⅰ",VLOOKUP(P106,【参考】数式用!$A$5:$I$28,9,FALSE),"-")</f>
        <v>-</v>
      </c>
      <c r="V106" s="102" t="s">
        <v>155</v>
      </c>
      <c r="W106" s="553"/>
      <c r="X106" s="144" t="s">
        <v>156</v>
      </c>
      <c r="Y106" s="553"/>
      <c r="Z106" s="305" t="s">
        <v>157</v>
      </c>
      <c r="AA106" s="553"/>
      <c r="AB106" s="144" t="s">
        <v>156</v>
      </c>
      <c r="AC106" s="553"/>
      <c r="AD106" s="144" t="s">
        <v>158</v>
      </c>
      <c r="AE106" s="532" t="s">
        <v>159</v>
      </c>
      <c r="AF106" s="533" t="str">
        <f t="shared" si="7"/>
        <v/>
      </c>
      <c r="AG106" s="534" t="s">
        <v>160</v>
      </c>
      <c r="AH106" s="535" t="str">
        <f t="shared" si="8"/>
        <v/>
      </c>
      <c r="AJ106" s="111" t="str">
        <f t="shared" si="9"/>
        <v>○</v>
      </c>
      <c r="AK106" s="113" t="str">
        <f t="shared" si="6"/>
        <v/>
      </c>
      <c r="AL106" s="113"/>
      <c r="AM106" s="113"/>
      <c r="AN106" s="113"/>
      <c r="AO106" s="113"/>
      <c r="AP106" s="113"/>
      <c r="AQ106" s="113"/>
      <c r="AR106" s="113"/>
      <c r="AS106" s="554"/>
    </row>
    <row r="107" spans="1:45" ht="33" customHeight="1" thickBot="1">
      <c r="A107" s="520">
        <f t="shared" si="4"/>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50"/>
      <c r="S107" s="551"/>
      <c r="T107" s="552" t="str">
        <f>IFERROR(IF(R107="","",VLOOKUP(P107,【参考】数式用!$A$5:$H$34,MATCH(S107,【参考】数式用!$F$4:$H$4,0)+5,0)),"")</f>
        <v/>
      </c>
      <c r="U107" s="569" t="str">
        <f>IF(S107="特定加算Ⅰ",VLOOKUP(P107,【参考】数式用!$A$5:$I$28,9,FALSE),"-")</f>
        <v>-</v>
      </c>
      <c r="V107" s="102" t="s">
        <v>155</v>
      </c>
      <c r="W107" s="553"/>
      <c r="X107" s="144" t="s">
        <v>156</v>
      </c>
      <c r="Y107" s="553"/>
      <c r="Z107" s="305" t="s">
        <v>157</v>
      </c>
      <c r="AA107" s="553"/>
      <c r="AB107" s="144" t="s">
        <v>156</v>
      </c>
      <c r="AC107" s="553"/>
      <c r="AD107" s="144" t="s">
        <v>158</v>
      </c>
      <c r="AE107" s="532" t="s">
        <v>159</v>
      </c>
      <c r="AF107" s="533" t="str">
        <f t="shared" si="7"/>
        <v/>
      </c>
      <c r="AG107" s="534" t="s">
        <v>160</v>
      </c>
      <c r="AH107" s="535" t="str">
        <f t="shared" si="8"/>
        <v/>
      </c>
      <c r="AJ107" s="111" t="str">
        <f t="shared" si="9"/>
        <v>○</v>
      </c>
      <c r="AK107" s="113" t="str">
        <f t="shared" si="6"/>
        <v/>
      </c>
      <c r="AL107" s="113"/>
      <c r="AM107" s="113"/>
      <c r="AN107" s="113"/>
      <c r="AO107" s="113"/>
      <c r="AP107" s="113"/>
      <c r="AQ107" s="113"/>
      <c r="AR107" s="113"/>
      <c r="AS107" s="554"/>
    </row>
    <row r="108" spans="1:45" ht="33" customHeight="1" thickBot="1">
      <c r="A108" s="520">
        <f t="shared" si="4"/>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50"/>
      <c r="S108" s="551"/>
      <c r="T108" s="552" t="str">
        <f>IFERROR(IF(R108="","",VLOOKUP(P108,【参考】数式用!$A$5:$H$34,MATCH(S108,【参考】数式用!$F$4:$H$4,0)+5,0)),"")</f>
        <v/>
      </c>
      <c r="U108" s="569" t="str">
        <f>IF(S108="特定加算Ⅰ",VLOOKUP(P108,【参考】数式用!$A$5:$I$28,9,FALSE),"-")</f>
        <v>-</v>
      </c>
      <c r="V108" s="102" t="s">
        <v>155</v>
      </c>
      <c r="W108" s="553"/>
      <c r="X108" s="144" t="s">
        <v>156</v>
      </c>
      <c r="Y108" s="553"/>
      <c r="Z108" s="305" t="s">
        <v>157</v>
      </c>
      <c r="AA108" s="553"/>
      <c r="AB108" s="144" t="s">
        <v>156</v>
      </c>
      <c r="AC108" s="553"/>
      <c r="AD108" s="144" t="s">
        <v>158</v>
      </c>
      <c r="AE108" s="532" t="s">
        <v>159</v>
      </c>
      <c r="AF108" s="533" t="str">
        <f t="shared" si="7"/>
        <v/>
      </c>
      <c r="AG108" s="534" t="s">
        <v>160</v>
      </c>
      <c r="AH108" s="535" t="str">
        <f t="shared" si="8"/>
        <v/>
      </c>
      <c r="AJ108" s="111" t="str">
        <f t="shared" si="9"/>
        <v>○</v>
      </c>
      <c r="AK108" s="113" t="str">
        <f t="shared" si="6"/>
        <v/>
      </c>
      <c r="AL108" s="113"/>
      <c r="AM108" s="113"/>
      <c r="AN108" s="113"/>
      <c r="AO108" s="113"/>
      <c r="AP108" s="113"/>
      <c r="AQ108" s="113"/>
      <c r="AR108" s="113"/>
      <c r="AS108" s="554"/>
    </row>
    <row r="109" spans="1:45" ht="33" customHeight="1" thickBot="1">
      <c r="A109" s="520">
        <f t="shared" si="4"/>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50"/>
      <c r="S109" s="551"/>
      <c r="T109" s="552" t="str">
        <f>IFERROR(IF(R109="","",VLOOKUP(P109,【参考】数式用!$A$5:$H$34,MATCH(S109,【参考】数式用!$F$4:$H$4,0)+5,0)),"")</f>
        <v/>
      </c>
      <c r="U109" s="569" t="str">
        <f>IF(S109="特定加算Ⅰ",VLOOKUP(P109,【参考】数式用!$A$5:$I$28,9,FALSE),"-")</f>
        <v>-</v>
      </c>
      <c r="V109" s="102" t="s">
        <v>155</v>
      </c>
      <c r="W109" s="553"/>
      <c r="X109" s="144" t="s">
        <v>156</v>
      </c>
      <c r="Y109" s="553"/>
      <c r="Z109" s="305" t="s">
        <v>157</v>
      </c>
      <c r="AA109" s="553"/>
      <c r="AB109" s="144" t="s">
        <v>156</v>
      </c>
      <c r="AC109" s="553"/>
      <c r="AD109" s="144" t="s">
        <v>158</v>
      </c>
      <c r="AE109" s="532" t="s">
        <v>159</v>
      </c>
      <c r="AF109" s="533" t="str">
        <f t="shared" si="7"/>
        <v/>
      </c>
      <c r="AG109" s="534" t="s">
        <v>160</v>
      </c>
      <c r="AH109" s="535" t="str">
        <f t="shared" si="8"/>
        <v/>
      </c>
      <c r="AJ109" s="111" t="str">
        <f t="shared" si="9"/>
        <v>○</v>
      </c>
      <c r="AK109" s="113" t="str">
        <f t="shared" si="6"/>
        <v/>
      </c>
      <c r="AL109" s="113"/>
      <c r="AM109" s="113"/>
      <c r="AN109" s="113"/>
      <c r="AO109" s="113"/>
      <c r="AP109" s="113"/>
      <c r="AQ109" s="113"/>
      <c r="AR109" s="113"/>
      <c r="AS109" s="554"/>
    </row>
    <row r="110" spans="1:45" ht="33" customHeight="1" thickBot="1">
      <c r="A110" s="520">
        <f t="shared" si="4"/>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50"/>
      <c r="S110" s="551"/>
      <c r="T110" s="552" t="str">
        <f>IFERROR(IF(R110="","",VLOOKUP(P110,【参考】数式用!$A$5:$H$34,MATCH(S110,【参考】数式用!$F$4:$H$4,0)+5,0)),"")</f>
        <v/>
      </c>
      <c r="U110" s="569" t="str">
        <f>IF(S110="特定加算Ⅰ",VLOOKUP(P110,【参考】数式用!$A$5:$I$28,9,FALSE),"-")</f>
        <v>-</v>
      </c>
      <c r="V110" s="102" t="s">
        <v>155</v>
      </c>
      <c r="W110" s="553"/>
      <c r="X110" s="144" t="s">
        <v>156</v>
      </c>
      <c r="Y110" s="553"/>
      <c r="Z110" s="305" t="s">
        <v>157</v>
      </c>
      <c r="AA110" s="553"/>
      <c r="AB110" s="144" t="s">
        <v>156</v>
      </c>
      <c r="AC110" s="553"/>
      <c r="AD110" s="144" t="s">
        <v>158</v>
      </c>
      <c r="AE110" s="532" t="s">
        <v>159</v>
      </c>
      <c r="AF110" s="533" t="str">
        <f t="shared" si="7"/>
        <v/>
      </c>
      <c r="AG110" s="534" t="s">
        <v>160</v>
      </c>
      <c r="AH110" s="535" t="str">
        <f t="shared" si="8"/>
        <v/>
      </c>
      <c r="AJ110" s="111" t="str">
        <f t="shared" si="9"/>
        <v>○</v>
      </c>
      <c r="AK110" s="113" t="str">
        <f t="shared" si="6"/>
        <v/>
      </c>
      <c r="AL110" s="113"/>
      <c r="AM110" s="113"/>
      <c r="AN110" s="113"/>
      <c r="AO110" s="113"/>
      <c r="AP110" s="113"/>
      <c r="AQ110" s="113"/>
      <c r="AR110" s="113"/>
      <c r="AS110" s="554"/>
    </row>
    <row r="111" spans="1:45" ht="33" customHeight="1" thickBot="1">
      <c r="A111" s="520">
        <f t="shared" si="4"/>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67"/>
      <c r="S111" s="555"/>
      <c r="T111" s="556" t="str">
        <f>IFERROR(IF(R111="","",VLOOKUP(P111,【参考】数式用!$A$5:$H$34,MATCH(S111,【参考】数式用!$F$4:$H$4,0)+5,0)),"")</f>
        <v/>
      </c>
      <c r="U111" s="570" t="str">
        <f>IF(S111="特定加算Ⅰ",VLOOKUP(P111,【参考】数式用!$A$5:$I$28,9,FALSE),"-")</f>
        <v>-</v>
      </c>
      <c r="V111" s="557" t="s">
        <v>155</v>
      </c>
      <c r="W111" s="558"/>
      <c r="X111" s="559" t="s">
        <v>156</v>
      </c>
      <c r="Y111" s="558"/>
      <c r="Z111" s="560" t="s">
        <v>157</v>
      </c>
      <c r="AA111" s="558"/>
      <c r="AB111" s="559" t="s">
        <v>156</v>
      </c>
      <c r="AC111" s="558"/>
      <c r="AD111" s="559" t="s">
        <v>158</v>
      </c>
      <c r="AE111" s="561" t="s">
        <v>159</v>
      </c>
      <c r="AF111" s="562" t="str">
        <f t="shared" si="7"/>
        <v/>
      </c>
      <c r="AG111" s="563" t="s">
        <v>160</v>
      </c>
      <c r="AH111" s="564" t="str">
        <f t="shared" si="8"/>
        <v/>
      </c>
      <c r="AJ111" s="111" t="str">
        <f t="shared" si="9"/>
        <v>○</v>
      </c>
      <c r="AK111" s="113" t="str">
        <f t="shared" si="6"/>
        <v/>
      </c>
      <c r="AL111" s="113"/>
      <c r="AM111" s="113"/>
      <c r="AN111" s="113"/>
      <c r="AO111" s="113"/>
      <c r="AP111" s="113"/>
      <c r="AQ111" s="113"/>
      <c r="AR111" s="113"/>
      <c r="AS111" s="554"/>
    </row>
    <row r="112" spans="1:45" ht="10.5" customHeight="1"/>
    <row r="113" spans="34:34" ht="20.25" customHeight="1">
      <c r="AH113" s="91"/>
    </row>
    <row r="114" spans="34:34" ht="20.25" customHeight="1">
      <c r="AH114" s="565"/>
    </row>
    <row r="115" spans="34:34" ht="21" customHeight="1"/>
  </sheetData>
  <sheetProtection formatCells="0" formatColumns="0" formatRows="0" insertRows="0" deleteRows="0" autoFilter="0"/>
  <autoFilter ref="L11:AH11"/>
  <mergeCells count="17">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85" zoomScaleNormal="85" zoomScaleSheetLayoutView="85" workbookViewId="0">
      <selection activeCell="L31" sqref="L31"/>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2" width="9" style="5"/>
    <col min="13" max="13" width="17.5" style="5" customWidth="1"/>
    <col min="14" max="14" width="15.625" style="5" customWidth="1"/>
    <col min="15" max="15" width="28.75" style="5" customWidth="1"/>
    <col min="16" max="16384" width="9" style="5"/>
  </cols>
  <sheetData>
    <row r="1" spans="1:15" ht="14.25" thickBot="1">
      <c r="A1" s="6" t="s">
        <v>70</v>
      </c>
      <c r="B1" s="6"/>
      <c r="C1" s="6"/>
      <c r="D1" s="6"/>
      <c r="E1" s="6"/>
      <c r="M1" s="5" t="s">
        <v>469</v>
      </c>
    </row>
    <row r="2" spans="1:15" ht="27.75" customHeight="1">
      <c r="A2" s="1126" t="s">
        <v>255</v>
      </c>
      <c r="B2" s="1127"/>
      <c r="C2" s="1131" t="s">
        <v>256</v>
      </c>
      <c r="D2" s="1131"/>
      <c r="E2" s="1131"/>
      <c r="F2" s="1123" t="s">
        <v>257</v>
      </c>
      <c r="G2" s="1124"/>
      <c r="H2" s="1124"/>
      <c r="I2" s="1125"/>
      <c r="M2" s="1114" t="s">
        <v>255</v>
      </c>
      <c r="N2" s="1115"/>
      <c r="O2" s="1120" t="s">
        <v>468</v>
      </c>
    </row>
    <row r="3" spans="1:15" ht="39" customHeight="1">
      <c r="A3" s="1128"/>
      <c r="B3" s="1117"/>
      <c r="C3" s="1132" t="s">
        <v>280</v>
      </c>
      <c r="D3" s="1132"/>
      <c r="E3" s="1132"/>
      <c r="F3" s="1133" t="s">
        <v>258</v>
      </c>
      <c r="G3" s="1129"/>
      <c r="H3" s="1129"/>
      <c r="I3" s="41" t="s">
        <v>259</v>
      </c>
      <c r="M3" s="1116"/>
      <c r="N3" s="1117"/>
      <c r="O3" s="1121"/>
    </row>
    <row r="4" spans="1:15" ht="18" customHeight="1" thickBot="1">
      <c r="A4" s="1129"/>
      <c r="B4" s="1130"/>
      <c r="C4" s="41" t="s">
        <v>65</v>
      </c>
      <c r="D4" s="41" t="s">
        <v>66</v>
      </c>
      <c r="E4" s="41" t="s">
        <v>67</v>
      </c>
      <c r="F4" s="41" t="s">
        <v>21</v>
      </c>
      <c r="G4" s="46" t="s">
        <v>22</v>
      </c>
      <c r="H4" s="46" t="s">
        <v>326</v>
      </c>
      <c r="I4" s="41" t="s">
        <v>21</v>
      </c>
      <c r="K4" s="583" t="s">
        <v>369</v>
      </c>
      <c r="M4" s="1118"/>
      <c r="N4" s="1119"/>
      <c r="O4" s="1122"/>
    </row>
    <row r="5" spans="1:15" ht="16.899999999999999" customHeight="1">
      <c r="A5" s="47" t="s">
        <v>260</v>
      </c>
      <c r="B5" s="48"/>
      <c r="C5" s="49">
        <v>0.27400000000000002</v>
      </c>
      <c r="D5" s="49">
        <v>0.2</v>
      </c>
      <c r="E5" s="49">
        <v>0.111</v>
      </c>
      <c r="F5" s="49">
        <v>7.0000000000000007E-2</v>
      </c>
      <c r="G5" s="49">
        <v>5.5E-2</v>
      </c>
      <c r="H5" s="51" t="s">
        <v>327</v>
      </c>
      <c r="I5" s="584" t="s">
        <v>261</v>
      </c>
      <c r="K5" s="5">
        <v>1</v>
      </c>
      <c r="M5" s="645" t="s">
        <v>260</v>
      </c>
      <c r="N5" s="646"/>
      <c r="O5" s="647">
        <v>3.5999999999999997E-2</v>
      </c>
    </row>
    <row r="6" spans="1:15" ht="16.899999999999999" customHeight="1">
      <c r="A6" s="47" t="s">
        <v>262</v>
      </c>
      <c r="B6" s="48"/>
      <c r="C6" s="49">
        <v>0.2</v>
      </c>
      <c r="D6" s="49">
        <v>0.14599999999999999</v>
      </c>
      <c r="E6" s="49">
        <v>8.1000000000000003E-2</v>
      </c>
      <c r="F6" s="49">
        <v>7.0000000000000007E-2</v>
      </c>
      <c r="G6" s="49">
        <v>5.5E-2</v>
      </c>
      <c r="H6" s="51" t="s">
        <v>327</v>
      </c>
      <c r="I6" s="584" t="s">
        <v>261</v>
      </c>
      <c r="K6" s="5">
        <v>2</v>
      </c>
      <c r="M6" s="648" t="s">
        <v>262</v>
      </c>
      <c r="N6" s="649"/>
      <c r="O6" s="650">
        <v>3.5999999999999997E-2</v>
      </c>
    </row>
    <row r="7" spans="1:15" ht="16.899999999999999" customHeight="1">
      <c r="A7" s="47" t="s">
        <v>357</v>
      </c>
      <c r="B7" s="48"/>
      <c r="C7" s="49">
        <v>0.27400000000000002</v>
      </c>
      <c r="D7" s="49">
        <v>0.2</v>
      </c>
      <c r="E7" s="49">
        <v>0.111</v>
      </c>
      <c r="F7" s="49">
        <v>7.0000000000000007E-2</v>
      </c>
      <c r="G7" s="49">
        <v>5.5E-2</v>
      </c>
      <c r="H7" s="51" t="s">
        <v>327</v>
      </c>
      <c r="I7" s="584" t="s">
        <v>261</v>
      </c>
      <c r="K7" s="5">
        <v>3</v>
      </c>
      <c r="M7" s="648" t="s">
        <v>357</v>
      </c>
      <c r="N7" s="649"/>
      <c r="O7" s="650">
        <v>3.5999999999999997E-2</v>
      </c>
    </row>
    <row r="8" spans="1:15" ht="16.899999999999999" customHeight="1">
      <c r="A8" s="47" t="s">
        <v>263</v>
      </c>
      <c r="B8" s="48"/>
      <c r="C8" s="49">
        <v>0.23899999999999999</v>
      </c>
      <c r="D8" s="49">
        <v>0.17499999999999999</v>
      </c>
      <c r="E8" s="49">
        <v>9.7000000000000003E-2</v>
      </c>
      <c r="F8" s="49">
        <v>7.0000000000000007E-2</v>
      </c>
      <c r="G8" s="49">
        <v>5.5E-2</v>
      </c>
      <c r="H8" s="51" t="s">
        <v>327</v>
      </c>
      <c r="I8" s="584" t="s">
        <v>261</v>
      </c>
      <c r="K8" s="5">
        <v>4</v>
      </c>
      <c r="M8" s="648" t="s">
        <v>263</v>
      </c>
      <c r="N8" s="649"/>
      <c r="O8" s="650">
        <v>3.5999999999999997E-2</v>
      </c>
    </row>
    <row r="9" spans="1:15" ht="16.899999999999999" customHeight="1">
      <c r="A9" s="47" t="s">
        <v>267</v>
      </c>
      <c r="B9" s="48"/>
      <c r="C9" s="49">
        <v>8.8999999999999996E-2</v>
      </c>
      <c r="D9" s="49">
        <v>6.5000000000000002E-2</v>
      </c>
      <c r="E9" s="49">
        <v>3.5999999999999997E-2</v>
      </c>
      <c r="F9" s="51" t="s">
        <v>359</v>
      </c>
      <c r="G9" s="51" t="s">
        <v>359</v>
      </c>
      <c r="H9" s="49">
        <v>6.0999999999999999E-2</v>
      </c>
      <c r="I9" s="584" t="s">
        <v>182</v>
      </c>
      <c r="K9" s="5">
        <v>5</v>
      </c>
      <c r="M9" s="648" t="s">
        <v>267</v>
      </c>
      <c r="N9" s="649"/>
      <c r="O9" s="650">
        <v>3.5999999999999997E-2</v>
      </c>
    </row>
    <row r="10" spans="1:15" ht="16.899999999999999" customHeight="1">
      <c r="A10" s="47" t="s">
        <v>266</v>
      </c>
      <c r="B10" s="48"/>
      <c r="C10" s="49">
        <v>4.3999999999999997E-2</v>
      </c>
      <c r="D10" s="49">
        <v>3.2000000000000001E-2</v>
      </c>
      <c r="E10" s="49">
        <v>1.7999999999999999E-2</v>
      </c>
      <c r="F10" s="49">
        <v>1.4E-2</v>
      </c>
      <c r="G10" s="49">
        <v>1.2999999999999999E-2</v>
      </c>
      <c r="H10" s="51" t="s">
        <v>327</v>
      </c>
      <c r="I10" s="584" t="s">
        <v>265</v>
      </c>
      <c r="K10" s="5">
        <v>6</v>
      </c>
      <c r="M10" s="648" t="s">
        <v>266</v>
      </c>
      <c r="N10" s="649"/>
      <c r="O10" s="650">
        <v>1.0999999999999999E-2</v>
      </c>
    </row>
    <row r="11" spans="1:15" ht="16.899999999999999" customHeight="1">
      <c r="A11" s="47" t="s">
        <v>268</v>
      </c>
      <c r="B11" s="48"/>
      <c r="C11" s="49">
        <v>8.5999999999999993E-2</v>
      </c>
      <c r="D11" s="49">
        <v>6.3E-2</v>
      </c>
      <c r="E11" s="49">
        <v>3.5000000000000003E-2</v>
      </c>
      <c r="F11" s="51" t="s">
        <v>327</v>
      </c>
      <c r="G11" s="51" t="s">
        <v>327</v>
      </c>
      <c r="H11" s="50">
        <v>2.1000000000000001E-2</v>
      </c>
      <c r="I11" s="584" t="s">
        <v>333</v>
      </c>
      <c r="K11" s="5">
        <v>7</v>
      </c>
      <c r="M11" s="648" t="s">
        <v>268</v>
      </c>
      <c r="N11" s="649"/>
      <c r="O11" s="650">
        <v>2.5999999999999999E-2</v>
      </c>
    </row>
    <row r="12" spans="1:15" ht="16.899999999999999" customHeight="1">
      <c r="A12" s="47" t="s">
        <v>358</v>
      </c>
      <c r="B12" s="48"/>
      <c r="C12" s="49">
        <v>8.5999999999999993E-2</v>
      </c>
      <c r="D12" s="49">
        <v>6.3E-2</v>
      </c>
      <c r="E12" s="49">
        <v>3.5000000000000003E-2</v>
      </c>
      <c r="F12" s="51" t="s">
        <v>327</v>
      </c>
      <c r="G12" s="51" t="s">
        <v>327</v>
      </c>
      <c r="H12" s="50">
        <v>2.1000000000000001E-2</v>
      </c>
      <c r="I12" s="584" t="s">
        <v>334</v>
      </c>
      <c r="K12" s="5">
        <v>8</v>
      </c>
      <c r="M12" s="648" t="s">
        <v>358</v>
      </c>
      <c r="N12" s="649"/>
      <c r="O12" s="650">
        <v>2.5999999999999999E-2</v>
      </c>
    </row>
    <row r="13" spans="1:15" ht="16.899999999999999" customHeight="1">
      <c r="A13" s="47" t="s">
        <v>264</v>
      </c>
      <c r="B13" s="48"/>
      <c r="C13" s="49">
        <v>6.4000000000000001E-2</v>
      </c>
      <c r="D13" s="49">
        <v>4.7E-2</v>
      </c>
      <c r="E13" s="49">
        <v>2.5999999999999999E-2</v>
      </c>
      <c r="F13" s="49">
        <v>2.1000000000000001E-2</v>
      </c>
      <c r="G13" s="49">
        <v>1.9E-2</v>
      </c>
      <c r="H13" s="51" t="s">
        <v>327</v>
      </c>
      <c r="I13" s="584" t="s">
        <v>265</v>
      </c>
      <c r="K13" s="5">
        <v>9</v>
      </c>
      <c r="M13" s="648" t="s">
        <v>264</v>
      </c>
      <c r="N13" s="649"/>
      <c r="O13" s="650">
        <v>2.5999999999999999E-2</v>
      </c>
    </row>
    <row r="14" spans="1:15" ht="16.899999999999999" customHeight="1">
      <c r="A14" s="47" t="s">
        <v>386</v>
      </c>
      <c r="B14" s="48"/>
      <c r="C14" s="49">
        <v>6.7000000000000004E-2</v>
      </c>
      <c r="D14" s="49">
        <v>4.9000000000000002E-2</v>
      </c>
      <c r="E14" s="49">
        <v>2.7E-2</v>
      </c>
      <c r="F14" s="49">
        <v>0.04</v>
      </c>
      <c r="G14" s="49">
        <v>3.5999999999999997E-2</v>
      </c>
      <c r="H14" s="51" t="s">
        <v>327</v>
      </c>
      <c r="I14" s="584" t="s">
        <v>265</v>
      </c>
      <c r="K14" s="5">
        <v>10</v>
      </c>
      <c r="M14" s="648" t="s">
        <v>461</v>
      </c>
      <c r="N14" s="649"/>
      <c r="O14" s="650">
        <v>1.7000000000000001E-2</v>
      </c>
    </row>
    <row r="15" spans="1:15" ht="16.899999999999999" customHeight="1">
      <c r="A15" s="47" t="s">
        <v>269</v>
      </c>
      <c r="B15" s="48"/>
      <c r="C15" s="49">
        <v>6.7000000000000004E-2</v>
      </c>
      <c r="D15" s="49">
        <v>4.9000000000000002E-2</v>
      </c>
      <c r="E15" s="49">
        <v>2.7E-2</v>
      </c>
      <c r="F15" s="49">
        <v>0.04</v>
      </c>
      <c r="G15" s="49">
        <v>3.5999999999999997E-2</v>
      </c>
      <c r="H15" s="51" t="s">
        <v>327</v>
      </c>
      <c r="I15" s="584" t="s">
        <v>265</v>
      </c>
      <c r="K15" s="5">
        <v>11</v>
      </c>
      <c r="M15" s="648" t="s">
        <v>269</v>
      </c>
      <c r="N15" s="649"/>
      <c r="O15" s="650">
        <v>1.7000000000000001E-2</v>
      </c>
    </row>
    <row r="16" spans="1:15" ht="16.899999999999999" customHeight="1">
      <c r="A16" s="47" t="s">
        <v>270</v>
      </c>
      <c r="B16" s="48"/>
      <c r="C16" s="49">
        <v>6.4000000000000001E-2</v>
      </c>
      <c r="D16" s="49">
        <v>4.7E-2</v>
      </c>
      <c r="E16" s="49">
        <v>2.5999999999999999E-2</v>
      </c>
      <c r="F16" s="49">
        <v>1.7000000000000001E-2</v>
      </c>
      <c r="G16" s="49">
        <v>1.4999999999999999E-2</v>
      </c>
      <c r="H16" s="51" t="s">
        <v>327</v>
      </c>
      <c r="I16" s="584" t="s">
        <v>265</v>
      </c>
      <c r="K16" s="5">
        <v>12</v>
      </c>
      <c r="M16" s="648" t="s">
        <v>270</v>
      </c>
      <c r="N16" s="649"/>
      <c r="O16" s="650">
        <v>1.2999999999999999E-2</v>
      </c>
    </row>
    <row r="17" spans="1:15" ht="16.899999999999999" customHeight="1">
      <c r="A17" s="47" t="s">
        <v>271</v>
      </c>
      <c r="B17" s="48"/>
      <c r="C17" s="49">
        <v>5.7000000000000002E-2</v>
      </c>
      <c r="D17" s="49">
        <v>4.1000000000000002E-2</v>
      </c>
      <c r="E17" s="49">
        <v>2.3E-2</v>
      </c>
      <c r="F17" s="49">
        <v>1.7000000000000001E-2</v>
      </c>
      <c r="G17" s="49">
        <v>1.4999999999999999E-2</v>
      </c>
      <c r="H17" s="51" t="s">
        <v>327</v>
      </c>
      <c r="I17" s="584" t="s">
        <v>265</v>
      </c>
      <c r="M17" s="648" t="s">
        <v>271</v>
      </c>
      <c r="N17" s="649"/>
      <c r="O17" s="650">
        <v>1.2999999999999999E-2</v>
      </c>
    </row>
    <row r="18" spans="1:15" ht="16.899999999999999" customHeight="1">
      <c r="A18" s="47" t="s">
        <v>272</v>
      </c>
      <c r="B18" s="48"/>
      <c r="C18" s="49">
        <v>5.3999999999999999E-2</v>
      </c>
      <c r="D18" s="49">
        <v>0.04</v>
      </c>
      <c r="E18" s="49">
        <v>2.1999999999999999E-2</v>
      </c>
      <c r="F18" s="49">
        <v>1.7000000000000001E-2</v>
      </c>
      <c r="G18" s="49">
        <v>1.4999999999999999E-2</v>
      </c>
      <c r="H18" s="51" t="s">
        <v>327</v>
      </c>
      <c r="I18" s="584" t="s">
        <v>265</v>
      </c>
      <c r="M18" s="648" t="s">
        <v>272</v>
      </c>
      <c r="N18" s="649"/>
      <c r="O18" s="650">
        <v>1.2999999999999999E-2</v>
      </c>
    </row>
    <row r="19" spans="1:15" ht="16.899999999999999" customHeight="1">
      <c r="A19" s="47" t="s">
        <v>387</v>
      </c>
      <c r="B19" s="48"/>
      <c r="C19" s="49">
        <v>8.5999999999999993E-2</v>
      </c>
      <c r="D19" s="49">
        <v>6.3E-2</v>
      </c>
      <c r="E19" s="49">
        <v>3.5000000000000003E-2</v>
      </c>
      <c r="F19" s="49">
        <v>1.9E-2</v>
      </c>
      <c r="G19" s="49">
        <v>1.6E-2</v>
      </c>
      <c r="H19" s="51" t="s">
        <v>327</v>
      </c>
      <c r="I19" s="584" t="s">
        <v>265</v>
      </c>
      <c r="M19" s="648" t="s">
        <v>387</v>
      </c>
      <c r="N19" s="649"/>
      <c r="O19" s="650">
        <v>2.4E-2</v>
      </c>
    </row>
    <row r="20" spans="1:15" ht="16.899999999999999" customHeight="1">
      <c r="A20" s="47" t="s">
        <v>384</v>
      </c>
      <c r="B20" s="48"/>
      <c r="C20" s="49">
        <v>8.5999999999999993E-2</v>
      </c>
      <c r="D20" s="49">
        <v>6.3E-2</v>
      </c>
      <c r="E20" s="49">
        <v>3.5000000000000003E-2</v>
      </c>
      <c r="F20" s="49">
        <v>1.9E-2</v>
      </c>
      <c r="G20" s="49">
        <v>1.6E-2</v>
      </c>
      <c r="H20" s="51" t="s">
        <v>327</v>
      </c>
      <c r="I20" s="584" t="s">
        <v>265</v>
      </c>
      <c r="M20" s="648" t="s">
        <v>384</v>
      </c>
      <c r="N20" s="649"/>
      <c r="O20" s="650">
        <v>2.4E-2</v>
      </c>
    </row>
    <row r="21" spans="1:15" ht="16.899999999999999" customHeight="1">
      <c r="A21" s="47" t="s">
        <v>385</v>
      </c>
      <c r="B21" s="48"/>
      <c r="C21" s="49">
        <v>0.15</v>
      </c>
      <c r="D21" s="49">
        <v>0.11</v>
      </c>
      <c r="E21" s="49">
        <v>6.0999999999999999E-2</v>
      </c>
      <c r="F21" s="49">
        <v>1.9E-2</v>
      </c>
      <c r="G21" s="49">
        <v>1.6E-2</v>
      </c>
      <c r="H21" s="51" t="s">
        <v>327</v>
      </c>
      <c r="I21" s="584" t="s">
        <v>265</v>
      </c>
      <c r="M21" s="648" t="s">
        <v>385</v>
      </c>
      <c r="N21" s="649"/>
      <c r="O21" s="650">
        <v>2.4E-2</v>
      </c>
    </row>
    <row r="22" spans="1:15" ht="16.899999999999999" customHeight="1">
      <c r="A22" s="47" t="s">
        <v>273</v>
      </c>
      <c r="B22" s="48"/>
      <c r="C22" s="49">
        <v>8.1000000000000003E-2</v>
      </c>
      <c r="D22" s="49">
        <v>5.8999999999999997E-2</v>
      </c>
      <c r="E22" s="49">
        <v>3.3000000000000002E-2</v>
      </c>
      <c r="F22" s="49">
        <v>1.2999999999999999E-2</v>
      </c>
      <c r="G22" s="49">
        <v>0.01</v>
      </c>
      <c r="H22" s="51" t="s">
        <v>327</v>
      </c>
      <c r="I22" s="584" t="s">
        <v>265</v>
      </c>
      <c r="M22" s="648" t="s">
        <v>273</v>
      </c>
      <c r="N22" s="649"/>
      <c r="O22" s="650">
        <v>1.9E-2</v>
      </c>
    </row>
    <row r="23" spans="1:15" ht="16.899999999999999" customHeight="1">
      <c r="A23" s="47" t="s">
        <v>274</v>
      </c>
      <c r="B23" s="48"/>
      <c r="C23" s="49">
        <v>0.126</v>
      </c>
      <c r="D23" s="49">
        <v>9.1999999999999998E-2</v>
      </c>
      <c r="E23" s="49">
        <v>5.0999999999999997E-2</v>
      </c>
      <c r="F23" s="49">
        <v>1.2999999999999999E-2</v>
      </c>
      <c r="G23" s="49">
        <v>0.01</v>
      </c>
      <c r="H23" s="51" t="s">
        <v>327</v>
      </c>
      <c r="I23" s="584" t="s">
        <v>265</v>
      </c>
      <c r="M23" s="648" t="s">
        <v>274</v>
      </c>
      <c r="N23" s="649"/>
      <c r="O23" s="650">
        <v>1.9E-2</v>
      </c>
    </row>
    <row r="24" spans="1:15" ht="16.899999999999999" customHeight="1">
      <c r="A24" s="47" t="s">
        <v>275</v>
      </c>
      <c r="B24" s="48"/>
      <c r="C24" s="49">
        <v>8.4000000000000005E-2</v>
      </c>
      <c r="D24" s="49">
        <v>6.0999999999999999E-2</v>
      </c>
      <c r="E24" s="49">
        <v>3.4000000000000002E-2</v>
      </c>
      <c r="F24" s="49">
        <v>1.2999999999999999E-2</v>
      </c>
      <c r="G24" s="49">
        <v>0.01</v>
      </c>
      <c r="H24" s="51" t="s">
        <v>327</v>
      </c>
      <c r="I24" s="584" t="s">
        <v>265</v>
      </c>
      <c r="M24" s="648" t="s">
        <v>275</v>
      </c>
      <c r="N24" s="649"/>
      <c r="O24" s="650">
        <v>1.9E-2</v>
      </c>
    </row>
    <row r="25" spans="1:15" ht="16.899999999999999" customHeight="1">
      <c r="A25" s="47" t="s">
        <v>276</v>
      </c>
      <c r="B25" s="48"/>
      <c r="C25" s="49">
        <v>8.1000000000000003E-2</v>
      </c>
      <c r="D25" s="49">
        <v>5.8999999999999997E-2</v>
      </c>
      <c r="E25" s="49">
        <v>3.3000000000000002E-2</v>
      </c>
      <c r="F25" s="51" t="s">
        <v>327</v>
      </c>
      <c r="G25" s="51" t="s">
        <v>327</v>
      </c>
      <c r="H25" s="49">
        <v>1.0999999999999999E-2</v>
      </c>
      <c r="I25" s="584" t="s">
        <v>333</v>
      </c>
      <c r="M25" s="648" t="s">
        <v>276</v>
      </c>
      <c r="N25" s="649"/>
      <c r="O25" s="650">
        <v>1.9E-2</v>
      </c>
    </row>
    <row r="26" spans="1:15" ht="16.899999999999999" customHeight="1">
      <c r="A26" s="47" t="s">
        <v>277</v>
      </c>
      <c r="B26" s="48"/>
      <c r="C26" s="49">
        <v>8.1000000000000003E-2</v>
      </c>
      <c r="D26" s="49">
        <v>5.8999999999999997E-2</v>
      </c>
      <c r="E26" s="49">
        <v>3.3000000000000002E-2</v>
      </c>
      <c r="F26" s="51" t="s">
        <v>327</v>
      </c>
      <c r="G26" s="51" t="s">
        <v>327</v>
      </c>
      <c r="H26" s="49">
        <v>1.0999999999999999E-2</v>
      </c>
      <c r="I26" s="584" t="s">
        <v>182</v>
      </c>
      <c r="M26" s="648" t="s">
        <v>277</v>
      </c>
      <c r="N26" s="649"/>
      <c r="O26" s="650">
        <v>1.9E-2</v>
      </c>
    </row>
    <row r="27" spans="1:15" ht="16.899999999999999" customHeight="1">
      <c r="A27" s="47" t="s">
        <v>278</v>
      </c>
      <c r="B27" s="48"/>
      <c r="C27" s="49">
        <v>9.9000000000000005E-2</v>
      </c>
      <c r="D27" s="49">
        <v>7.1999999999999995E-2</v>
      </c>
      <c r="E27" s="49">
        <v>0.04</v>
      </c>
      <c r="F27" s="49">
        <v>4.2999999999999997E-2</v>
      </c>
      <c r="G27" s="49">
        <v>3.9E-2</v>
      </c>
      <c r="H27" s="51" t="s">
        <v>359</v>
      </c>
      <c r="I27" s="584" t="s">
        <v>265</v>
      </c>
      <c r="M27" s="651" t="s">
        <v>278</v>
      </c>
      <c r="N27" s="646"/>
      <c r="O27" s="647">
        <v>3.5000000000000003E-2</v>
      </c>
    </row>
    <row r="28" spans="1:15" ht="16.899999999999999" customHeight="1" thickBot="1">
      <c r="A28" s="622" t="s">
        <v>279</v>
      </c>
      <c r="B28" s="623"/>
      <c r="C28" s="624">
        <v>7.9000000000000001E-2</v>
      </c>
      <c r="D28" s="624">
        <v>5.8000000000000003E-2</v>
      </c>
      <c r="E28" s="624">
        <v>3.2000000000000001E-2</v>
      </c>
      <c r="F28" s="624">
        <v>4.2999999999999997E-2</v>
      </c>
      <c r="G28" s="624">
        <v>3.9E-2</v>
      </c>
      <c r="H28" s="625" t="s">
        <v>359</v>
      </c>
      <c r="I28" s="626" t="s">
        <v>265</v>
      </c>
      <c r="M28" s="652" t="s">
        <v>279</v>
      </c>
      <c r="N28" s="653"/>
      <c r="O28" s="654">
        <v>3.5000000000000003E-2</v>
      </c>
    </row>
    <row r="29" spans="1:15" s="612" customFormat="1" ht="17.100000000000001" customHeight="1" thickTop="1">
      <c r="A29" s="616" t="s">
        <v>397</v>
      </c>
      <c r="B29" s="617"/>
      <c r="C29" s="618">
        <v>6.1000000000000006E-2</v>
      </c>
      <c r="D29" s="618">
        <v>4.4000000000000004E-2</v>
      </c>
      <c r="E29" s="618">
        <v>2.5000000000000001E-2</v>
      </c>
      <c r="F29" s="619" t="s">
        <v>327</v>
      </c>
      <c r="G29" s="619" t="s">
        <v>327</v>
      </c>
      <c r="H29" s="620">
        <v>1.7000000000000001E-2</v>
      </c>
      <c r="I29" s="621" t="s">
        <v>396</v>
      </c>
      <c r="M29" s="655" t="s">
        <v>462</v>
      </c>
      <c r="N29" s="656"/>
      <c r="O29" s="650">
        <v>1.0999999999999999E-2</v>
      </c>
    </row>
    <row r="30" spans="1:15" s="612" customFormat="1" ht="17.100000000000001" customHeight="1">
      <c r="A30" s="47" t="s">
        <v>398</v>
      </c>
      <c r="B30" s="615"/>
      <c r="C30" s="613">
        <v>6.8000000000000005E-2</v>
      </c>
      <c r="D30" s="613">
        <v>0.05</v>
      </c>
      <c r="E30" s="613">
        <v>2.8000000000000001E-2</v>
      </c>
      <c r="F30" s="51" t="s">
        <v>327</v>
      </c>
      <c r="G30" s="51" t="s">
        <v>327</v>
      </c>
      <c r="H30" s="614">
        <v>2.5999999999999999E-2</v>
      </c>
      <c r="I30" s="584" t="s">
        <v>396</v>
      </c>
      <c r="M30" s="657" t="s">
        <v>463</v>
      </c>
      <c r="N30" s="658"/>
      <c r="O30" s="650">
        <v>1.7000000000000001E-2</v>
      </c>
    </row>
    <row r="31" spans="1:15" s="612" customFormat="1" ht="17.100000000000001" customHeight="1">
      <c r="A31" s="47" t="s">
        <v>399</v>
      </c>
      <c r="B31" s="615"/>
      <c r="C31" s="613">
        <v>6.8000000000000005E-2</v>
      </c>
      <c r="D31" s="613">
        <v>0.05</v>
      </c>
      <c r="E31" s="613">
        <v>2.8000000000000001E-2</v>
      </c>
      <c r="F31" s="51" t="s">
        <v>327</v>
      </c>
      <c r="G31" s="51" t="s">
        <v>327</v>
      </c>
      <c r="H31" s="614">
        <v>2.5999999999999999E-2</v>
      </c>
      <c r="I31" s="584" t="s">
        <v>396</v>
      </c>
      <c r="M31" s="659" t="s">
        <v>464</v>
      </c>
      <c r="N31" s="660"/>
      <c r="O31" s="650">
        <v>1.7000000000000001E-2</v>
      </c>
    </row>
    <row r="32" spans="1:15" s="612" customFormat="1" ht="17.100000000000001" customHeight="1">
      <c r="A32" s="47" t="s">
        <v>400</v>
      </c>
      <c r="B32" s="615"/>
      <c r="C32" s="613">
        <v>6.7000000000000004E-2</v>
      </c>
      <c r="D32" s="613">
        <v>4.9000000000000002E-2</v>
      </c>
      <c r="E32" s="613">
        <v>2.7E-2</v>
      </c>
      <c r="F32" s="51" t="s">
        <v>327</v>
      </c>
      <c r="G32" s="51" t="s">
        <v>327</v>
      </c>
      <c r="H32" s="614">
        <v>1.7999999999999999E-2</v>
      </c>
      <c r="I32" s="584" t="s">
        <v>396</v>
      </c>
      <c r="M32" s="659" t="s">
        <v>465</v>
      </c>
      <c r="N32" s="660"/>
      <c r="O32" s="650">
        <v>1.2999999999999999E-2</v>
      </c>
    </row>
    <row r="33" spans="1:15" s="612" customFormat="1" ht="17.100000000000001" customHeight="1">
      <c r="A33" s="47" t="s">
        <v>401</v>
      </c>
      <c r="B33" s="615"/>
      <c r="C33" s="613">
        <v>6.5000000000000002E-2</v>
      </c>
      <c r="D33" s="613">
        <v>4.7E-2</v>
      </c>
      <c r="E33" s="613">
        <v>2.6000000000000002E-2</v>
      </c>
      <c r="F33" s="51" t="s">
        <v>327</v>
      </c>
      <c r="G33" s="51" t="s">
        <v>327</v>
      </c>
      <c r="H33" s="614">
        <v>1.7999999999999999E-2</v>
      </c>
      <c r="I33" s="584" t="s">
        <v>396</v>
      </c>
      <c r="M33" s="659" t="s">
        <v>466</v>
      </c>
      <c r="N33" s="660"/>
      <c r="O33" s="650">
        <v>1.2999999999999999E-2</v>
      </c>
    </row>
    <row r="34" spans="1:15" s="612" customFormat="1" ht="17.100000000000001" customHeight="1" thickBot="1">
      <c r="A34" s="47" t="s">
        <v>402</v>
      </c>
      <c r="B34" s="615"/>
      <c r="C34" s="613">
        <v>6.4000000000000001E-2</v>
      </c>
      <c r="D34" s="613">
        <v>4.7E-2</v>
      </c>
      <c r="E34" s="613">
        <v>2.6000000000000002E-2</v>
      </c>
      <c r="F34" s="51" t="s">
        <v>327</v>
      </c>
      <c r="G34" s="51" t="s">
        <v>327</v>
      </c>
      <c r="H34" s="614">
        <v>1.7999999999999999E-2</v>
      </c>
      <c r="I34" s="584" t="s">
        <v>396</v>
      </c>
      <c r="M34" s="661" t="s">
        <v>467</v>
      </c>
      <c r="N34" s="662"/>
      <c r="O34" s="654">
        <v>1.2999999999999999E-2</v>
      </c>
    </row>
  </sheetData>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北九州市</cp:lastModifiedBy>
  <cp:lastPrinted>2022-03-18T04:33:44Z</cp:lastPrinted>
  <dcterms:created xsi:type="dcterms:W3CDTF">2020-02-21T08:37:11Z</dcterms:created>
  <dcterms:modified xsi:type="dcterms:W3CDTF">2022-03-23T02:21:32Z</dcterms:modified>
</cp:coreProperties>
</file>