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5.112\gikankanri\3000_技術第三係\3100_プラント関連\週休２日試行工事\市ホームページ掲載\"/>
    </mc:Choice>
  </mc:AlternateContent>
  <bookViews>
    <workbookView xWindow="0" yWindow="0" windowWidth="20490" windowHeight="6930"/>
  </bookViews>
  <sheets>
    <sheet name="様式１" sheetId="1" r:id="rId1"/>
    <sheet name="使い方" sheetId="3" r:id="rId2"/>
    <sheet name="syukujitu" sheetId="2" r:id="rId3"/>
  </sheets>
  <definedNames>
    <definedName name="_xlnm.Print_Area" localSheetId="0">様式１!$A$1:$AJ$76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2" i="1" l="1"/>
  <c r="AX1" i="1"/>
  <c r="AS5" i="1"/>
  <c r="AS3" i="1" s="1"/>
  <c r="P7" i="1" l="1"/>
  <c r="AX3" i="1"/>
  <c r="B11" i="1" s="1"/>
  <c r="AS7" i="1"/>
  <c r="AS6" i="1"/>
  <c r="AS4" i="1"/>
  <c r="AH10" i="1"/>
  <c r="AA10" i="1"/>
  <c r="AJ16" i="1" l="1"/>
  <c r="AJ14" i="1"/>
  <c r="AJ12" i="1"/>
  <c r="AJ13" i="1" s="1"/>
  <c r="B18" i="1"/>
  <c r="E13" i="1"/>
  <c r="AF13" i="1"/>
  <c r="C13" i="1"/>
  <c r="AF153" i="1"/>
  <c r="AF77" i="1"/>
  <c r="AJ15" i="1" l="1"/>
  <c r="AJ23" i="1"/>
  <c r="AJ21" i="1"/>
  <c r="AJ19" i="1"/>
  <c r="B25" i="1"/>
  <c r="AJ26" i="1" l="1"/>
  <c r="AJ30" i="1"/>
  <c r="AJ28" i="1"/>
  <c r="B32" i="1"/>
  <c r="AJ37" i="1" l="1"/>
  <c r="AJ33" i="1"/>
  <c r="AJ35" i="1"/>
  <c r="B39" i="1"/>
  <c r="AI10" i="1"/>
  <c r="AJ40" i="1" l="1"/>
  <c r="AJ44" i="1"/>
  <c r="AJ42" i="1"/>
  <c r="B46" i="1"/>
  <c r="AF40" i="1"/>
  <c r="AJ49" i="1" l="1"/>
  <c r="AJ47" i="1"/>
  <c r="AJ51" i="1"/>
  <c r="B53" i="1"/>
  <c r="AJ58" i="1" l="1"/>
  <c r="AJ56" i="1"/>
  <c r="AJ54" i="1"/>
  <c r="B60" i="1"/>
  <c r="AF1" i="1"/>
  <c r="E2" i="2"/>
  <c r="AJ65" i="1" l="1"/>
  <c r="AJ63" i="1"/>
  <c r="AJ61" i="1"/>
  <c r="B67" i="1"/>
  <c r="AJ17" i="1"/>
  <c r="R19" i="1"/>
  <c r="U4" i="2" s="1"/>
  <c r="U5" i="2" s="1"/>
  <c r="F12" i="1"/>
  <c r="I2" i="2" s="1"/>
  <c r="I3" i="2" s="1"/>
  <c r="J12" i="1"/>
  <c r="M2" i="2" s="1"/>
  <c r="M3" i="2" s="1"/>
  <c r="N12" i="1"/>
  <c r="Q2" i="2" s="1"/>
  <c r="Q3" i="2" s="1"/>
  <c r="R12" i="1"/>
  <c r="U2" i="2" s="1"/>
  <c r="U3" i="2" s="1"/>
  <c r="V12" i="1"/>
  <c r="Y2" i="2" s="1"/>
  <c r="Y3" i="2" s="1"/>
  <c r="Z12" i="1"/>
  <c r="AC2" i="2" s="1"/>
  <c r="AC3" i="2" s="1"/>
  <c r="AD12" i="1"/>
  <c r="AG2" i="2" s="1"/>
  <c r="AG3" i="2" s="1"/>
  <c r="F13" i="1"/>
  <c r="J13" i="1"/>
  <c r="N13" i="1"/>
  <c r="R13" i="1"/>
  <c r="V13" i="1"/>
  <c r="Z13" i="1"/>
  <c r="AD13" i="1"/>
  <c r="AE12" i="1"/>
  <c r="AH2" i="2" s="1"/>
  <c r="AH3" i="2" s="1"/>
  <c r="C12" i="1"/>
  <c r="F2" i="2" s="1"/>
  <c r="F3" i="2" s="1"/>
  <c r="G12" i="1"/>
  <c r="J2" i="2" s="1"/>
  <c r="J3" i="2" s="1"/>
  <c r="O12" i="1"/>
  <c r="R2" i="2" s="1"/>
  <c r="R3" i="2" s="1"/>
  <c r="W12" i="1"/>
  <c r="Z2" i="2" s="1"/>
  <c r="Z3" i="2" s="1"/>
  <c r="K13" i="1"/>
  <c r="S13" i="1"/>
  <c r="AA13" i="1"/>
  <c r="H12" i="1"/>
  <c r="K2" i="2" s="1"/>
  <c r="K3" i="2" s="1"/>
  <c r="L12" i="1"/>
  <c r="O2" i="2" s="1"/>
  <c r="O3" i="2" s="1"/>
  <c r="T12" i="1"/>
  <c r="W2" i="2" s="1"/>
  <c r="W3" i="2" s="1"/>
  <c r="AB12" i="1"/>
  <c r="AE2" i="2" s="1"/>
  <c r="AE3" i="2" s="1"/>
  <c r="H13" i="1"/>
  <c r="P13" i="1"/>
  <c r="X13" i="1"/>
  <c r="AG13" i="1"/>
  <c r="K12" i="1"/>
  <c r="N2" i="2" s="1"/>
  <c r="N3" i="2" s="1"/>
  <c r="S12" i="1"/>
  <c r="V2" i="2" s="1"/>
  <c r="V3" i="2" s="1"/>
  <c r="AA12" i="1"/>
  <c r="AD2" i="2" s="1"/>
  <c r="AD3" i="2" s="1"/>
  <c r="G13" i="1"/>
  <c r="O13" i="1"/>
  <c r="W13" i="1"/>
  <c r="AG12" i="1"/>
  <c r="AJ2" i="2" s="1"/>
  <c r="AJ3" i="2" s="1"/>
  <c r="AF12" i="1"/>
  <c r="AI2" i="2" s="1"/>
  <c r="AI3" i="2" s="1"/>
  <c r="D12" i="1"/>
  <c r="G2" i="2" s="1"/>
  <c r="G3" i="2" s="1"/>
  <c r="P12" i="1"/>
  <c r="S2" i="2" s="1"/>
  <c r="S3" i="2" s="1"/>
  <c r="X12" i="1"/>
  <c r="AA2" i="2" s="1"/>
  <c r="AA3" i="2" s="1"/>
  <c r="D13" i="1"/>
  <c r="L13" i="1"/>
  <c r="T13" i="1"/>
  <c r="AB13" i="1"/>
  <c r="E12" i="1"/>
  <c r="H2" i="2" s="1"/>
  <c r="H3" i="2" s="1"/>
  <c r="I12" i="1"/>
  <c r="L2" i="2" s="1"/>
  <c r="L3" i="2" s="1"/>
  <c r="M12" i="1"/>
  <c r="P2" i="2" s="1"/>
  <c r="P3" i="2" s="1"/>
  <c r="Q12" i="1"/>
  <c r="T2" i="2" s="1"/>
  <c r="T3" i="2" s="1"/>
  <c r="U12" i="1"/>
  <c r="X2" i="2" s="1"/>
  <c r="X3" i="2" s="1"/>
  <c r="Y12" i="1"/>
  <c r="AB2" i="2" s="1"/>
  <c r="AB3" i="2" s="1"/>
  <c r="AC12" i="1"/>
  <c r="AF2" i="2" s="1"/>
  <c r="AF3" i="2" s="1"/>
  <c r="I13" i="1"/>
  <c r="M13" i="1"/>
  <c r="Q13" i="1"/>
  <c r="U13" i="1"/>
  <c r="Y13" i="1"/>
  <c r="AC13" i="1"/>
  <c r="AE13" i="1"/>
  <c r="AJ68" i="1" l="1"/>
  <c r="AJ72" i="1"/>
  <c r="AJ70" i="1"/>
  <c r="B87" i="1"/>
  <c r="T19" i="1"/>
  <c r="W4" i="2" s="1"/>
  <c r="W5" i="2" s="1"/>
  <c r="R20" i="1"/>
  <c r="E4" i="2"/>
  <c r="S19" i="1"/>
  <c r="V4" i="2" s="1"/>
  <c r="V5" i="2" s="1"/>
  <c r="AG19" i="1"/>
  <c r="AJ4" i="2" s="1"/>
  <c r="AJ5" i="2" s="1"/>
  <c r="S20" i="1"/>
  <c r="Q20" i="1"/>
  <c r="F20" i="1"/>
  <c r="T20" i="1"/>
  <c r="AC19" i="1"/>
  <c r="AF4" i="2" s="1"/>
  <c r="AF5" i="2" s="1"/>
  <c r="V19" i="1"/>
  <c r="Y4" i="2" s="1"/>
  <c r="Y5" i="2" s="1"/>
  <c r="W20" i="1"/>
  <c r="W19" i="1"/>
  <c r="Z4" i="2" s="1"/>
  <c r="Z5" i="2" s="1"/>
  <c r="X20" i="1"/>
  <c r="L19" i="1"/>
  <c r="O4" i="2" s="1"/>
  <c r="O5" i="2" s="1"/>
  <c r="AF19" i="1"/>
  <c r="AI4" i="2" s="1"/>
  <c r="AI5" i="2" s="1"/>
  <c r="Q19" i="1"/>
  <c r="T4" i="2" s="1"/>
  <c r="T5" i="2" s="1"/>
  <c r="AC20" i="1"/>
  <c r="E19" i="1"/>
  <c r="H4" i="2" s="1"/>
  <c r="H5" i="2" s="1"/>
  <c r="C20" i="1"/>
  <c r="C19" i="1"/>
  <c r="D20" i="1"/>
  <c r="U20" i="1"/>
  <c r="J20" i="1"/>
  <c r="I20" i="1"/>
  <c r="AD20" i="1"/>
  <c r="F19" i="1"/>
  <c r="I4" i="2" s="1"/>
  <c r="I5" i="2" s="1"/>
  <c r="G20" i="1"/>
  <c r="G19" i="1"/>
  <c r="J4" i="2" s="1"/>
  <c r="J5" i="2" s="1"/>
  <c r="H20" i="1"/>
  <c r="M20" i="1"/>
  <c r="Y19" i="1"/>
  <c r="AB4" i="2" s="1"/>
  <c r="AB5" i="2" s="1"/>
  <c r="X19" i="1"/>
  <c r="AA4" i="2" s="1"/>
  <c r="AA5" i="2" s="1"/>
  <c r="V20" i="1"/>
  <c r="U19" i="1"/>
  <c r="X4" i="2" s="1"/>
  <c r="X5" i="2" s="1"/>
  <c r="J19" i="1"/>
  <c r="M4" i="2" s="1"/>
  <c r="M5" i="2" s="1"/>
  <c r="Z19" i="1"/>
  <c r="AC4" i="2" s="1"/>
  <c r="AC5" i="2" s="1"/>
  <c r="K20" i="1"/>
  <c r="AA20" i="1"/>
  <c r="K19" i="1"/>
  <c r="N4" i="2" s="1"/>
  <c r="N5" i="2" s="1"/>
  <c r="AA19" i="1"/>
  <c r="AD4" i="2" s="1"/>
  <c r="AD5" i="2" s="1"/>
  <c r="L20" i="1"/>
  <c r="AB20" i="1"/>
  <c r="E20" i="1"/>
  <c r="D19" i="1"/>
  <c r="G4" i="2" s="1"/>
  <c r="G5" i="2" s="1"/>
  <c r="I19" i="1"/>
  <c r="L4" i="2" s="1"/>
  <c r="L5" i="2" s="1"/>
  <c r="P19" i="1"/>
  <c r="S4" i="2" s="1"/>
  <c r="S5" i="2" s="1"/>
  <c r="H19" i="1"/>
  <c r="K4" i="2" s="1"/>
  <c r="K5" i="2" s="1"/>
  <c r="N20" i="1"/>
  <c r="M19" i="1"/>
  <c r="P4" i="2" s="1"/>
  <c r="P5" i="2" s="1"/>
  <c r="N19" i="1"/>
  <c r="Q4" i="2" s="1"/>
  <c r="Q5" i="2" s="1"/>
  <c r="AD19" i="1"/>
  <c r="AG4" i="2" s="1"/>
  <c r="AG5" i="2" s="1"/>
  <c r="O20" i="1"/>
  <c r="AE20" i="1"/>
  <c r="O19" i="1"/>
  <c r="R4" i="2" s="1"/>
  <c r="R5" i="2" s="1"/>
  <c r="AE19" i="1"/>
  <c r="AH4" i="2" s="1"/>
  <c r="AH5" i="2" s="1"/>
  <c r="P20" i="1"/>
  <c r="AF20" i="1"/>
  <c r="AB19" i="1"/>
  <c r="AE4" i="2" s="1"/>
  <c r="AE5" i="2" s="1"/>
  <c r="Z20" i="1"/>
  <c r="AG20" i="1"/>
  <c r="Y20" i="1"/>
  <c r="X27" i="1"/>
  <c r="AJ90" i="1" l="1"/>
  <c r="AJ88" i="1"/>
  <c r="AJ92" i="1"/>
  <c r="AJ20" i="1"/>
  <c r="B94" i="1"/>
  <c r="F4" i="2"/>
  <c r="F5" i="2" s="1"/>
  <c r="AD27" i="1"/>
  <c r="E6" i="2"/>
  <c r="L27" i="1"/>
  <c r="M27" i="1"/>
  <c r="AD26" i="1"/>
  <c r="AG6" i="2" s="1"/>
  <c r="AG7" i="2" s="1"/>
  <c r="AC27" i="1"/>
  <c r="W26" i="1"/>
  <c r="Z6" i="2" s="1"/>
  <c r="Z7" i="2" s="1"/>
  <c r="N27" i="1"/>
  <c r="R26" i="1"/>
  <c r="U6" i="2" s="1"/>
  <c r="U7" i="2" s="1"/>
  <c r="AE27" i="1"/>
  <c r="L26" i="1"/>
  <c r="O6" i="2" s="1"/>
  <c r="O7" i="2" s="1"/>
  <c r="M26" i="1"/>
  <c r="P6" i="2" s="1"/>
  <c r="P7" i="2" s="1"/>
  <c r="S27" i="1"/>
  <c r="T27" i="1"/>
  <c r="AB26" i="1"/>
  <c r="AE6" i="2" s="1"/>
  <c r="AE7" i="2" s="1"/>
  <c r="AC26" i="1"/>
  <c r="AF6" i="2" s="1"/>
  <c r="AF7" i="2" s="1"/>
  <c r="Z26" i="1"/>
  <c r="AC6" i="2" s="1"/>
  <c r="AC7" i="2" s="1"/>
  <c r="AA27" i="1"/>
  <c r="F26" i="1"/>
  <c r="I6" i="2" s="1"/>
  <c r="I7" i="2" s="1"/>
  <c r="G27" i="1"/>
  <c r="K26" i="1"/>
  <c r="N6" i="2" s="1"/>
  <c r="N7" i="2" s="1"/>
  <c r="AB27" i="1"/>
  <c r="AE26" i="1"/>
  <c r="AH6" i="2" s="1"/>
  <c r="AH7" i="2" s="1"/>
  <c r="AF27" i="1"/>
  <c r="P26" i="1"/>
  <c r="S6" i="2" s="1"/>
  <c r="S7" i="2" s="1"/>
  <c r="AF26" i="1"/>
  <c r="AI6" i="2" s="1"/>
  <c r="AI7" i="2" s="1"/>
  <c r="Q27" i="1"/>
  <c r="AG27" i="1"/>
  <c r="Q26" i="1"/>
  <c r="T6" i="2" s="1"/>
  <c r="T7" i="2" s="1"/>
  <c r="AG26" i="1"/>
  <c r="AJ6" i="2" s="1"/>
  <c r="AJ7" i="2" s="1"/>
  <c r="R27" i="1"/>
  <c r="C27" i="1"/>
  <c r="C26" i="1"/>
  <c r="N26" i="1"/>
  <c r="Q6" i="2" s="1"/>
  <c r="Q7" i="2" s="1"/>
  <c r="O27" i="1"/>
  <c r="AA26" i="1"/>
  <c r="AD6" i="2" s="1"/>
  <c r="AD7" i="2" s="1"/>
  <c r="G26" i="1"/>
  <c r="J6" i="2" s="1"/>
  <c r="J7" i="2" s="1"/>
  <c r="H27" i="1"/>
  <c r="D26" i="1"/>
  <c r="G6" i="2" s="1"/>
  <c r="G7" i="2" s="1"/>
  <c r="T26" i="1"/>
  <c r="W6" i="2" s="1"/>
  <c r="W7" i="2" s="1"/>
  <c r="E27" i="1"/>
  <c r="U27" i="1"/>
  <c r="E26" i="1"/>
  <c r="H6" i="2" s="1"/>
  <c r="H7" i="2" s="1"/>
  <c r="U26" i="1"/>
  <c r="X6" i="2" s="1"/>
  <c r="X7" i="2" s="1"/>
  <c r="F27" i="1"/>
  <c r="V27" i="1"/>
  <c r="J26" i="1"/>
  <c r="M6" i="2" s="1"/>
  <c r="M7" i="2" s="1"/>
  <c r="K27" i="1"/>
  <c r="S26" i="1"/>
  <c r="V6" i="2" s="1"/>
  <c r="V7" i="2" s="1"/>
  <c r="V26" i="1"/>
  <c r="Y6" i="2" s="1"/>
  <c r="Y7" i="2" s="1"/>
  <c r="W27" i="1"/>
  <c r="D27" i="1"/>
  <c r="O26" i="1"/>
  <c r="R6" i="2" s="1"/>
  <c r="R7" i="2" s="1"/>
  <c r="P27" i="1"/>
  <c r="H26" i="1"/>
  <c r="K6" i="2" s="1"/>
  <c r="K7" i="2" s="1"/>
  <c r="X26" i="1"/>
  <c r="AA6" i="2" s="1"/>
  <c r="AA7" i="2" s="1"/>
  <c r="I27" i="1"/>
  <c r="Y27" i="1"/>
  <c r="I26" i="1"/>
  <c r="L6" i="2" s="1"/>
  <c r="L7" i="2" s="1"/>
  <c r="Y26" i="1"/>
  <c r="AB6" i="2" s="1"/>
  <c r="AB7" i="2" s="1"/>
  <c r="J27" i="1"/>
  <c r="Z27" i="1"/>
  <c r="AJ99" i="1" l="1"/>
  <c r="AJ97" i="1"/>
  <c r="AJ95" i="1"/>
  <c r="B101" i="1"/>
  <c r="AJ27" i="1"/>
  <c r="AJ24" i="1"/>
  <c r="AJ22" i="1"/>
  <c r="F6" i="2"/>
  <c r="F7" i="2" s="1"/>
  <c r="R34" i="1"/>
  <c r="E8" i="2"/>
  <c r="AB34" i="1"/>
  <c r="E34" i="1"/>
  <c r="H33" i="1"/>
  <c r="K8" i="2" s="1"/>
  <c r="K9" i="2" s="1"/>
  <c r="K34" i="1"/>
  <c r="D33" i="1"/>
  <c r="G8" i="2" s="1"/>
  <c r="G9" i="2" s="1"/>
  <c r="M33" i="1"/>
  <c r="P8" i="2" s="1"/>
  <c r="P9" i="2" s="1"/>
  <c r="AG33" i="1"/>
  <c r="AJ8" i="2" s="1"/>
  <c r="AJ9" i="2" s="1"/>
  <c r="V33" i="1"/>
  <c r="Y8" i="2" s="1"/>
  <c r="Y9" i="2" s="1"/>
  <c r="H34" i="1"/>
  <c r="S33" i="1"/>
  <c r="V8" i="2" s="1"/>
  <c r="V9" i="2" s="1"/>
  <c r="D34" i="1"/>
  <c r="AE34" i="1"/>
  <c r="V34" i="1"/>
  <c r="P34" i="1"/>
  <c r="U34" i="1"/>
  <c r="I33" i="1"/>
  <c r="L8" i="2" s="1"/>
  <c r="L9" i="2" s="1"/>
  <c r="J33" i="1"/>
  <c r="M8" i="2" s="1"/>
  <c r="M9" i="2" s="1"/>
  <c r="Z33" i="1"/>
  <c r="AC8" i="2" s="1"/>
  <c r="AC9" i="2" s="1"/>
  <c r="G33" i="1"/>
  <c r="J8" i="2" s="1"/>
  <c r="J9" i="2" s="1"/>
  <c r="I34" i="1"/>
  <c r="F34" i="1"/>
  <c r="Z34" i="1"/>
  <c r="T33" i="1"/>
  <c r="W8" i="2" s="1"/>
  <c r="W9" i="2" s="1"/>
  <c r="X33" i="1"/>
  <c r="AA8" i="2" s="1"/>
  <c r="AA9" i="2" s="1"/>
  <c r="G34" i="1"/>
  <c r="N33" i="1"/>
  <c r="Q8" i="2" s="1"/>
  <c r="Q9" i="2" s="1"/>
  <c r="K33" i="1"/>
  <c r="N8" i="2" s="1"/>
  <c r="N9" i="2" s="1"/>
  <c r="J34" i="1"/>
  <c r="F33" i="1"/>
  <c r="I8" i="2" s="1"/>
  <c r="I9" i="2" s="1"/>
  <c r="AC34" i="1"/>
  <c r="L33" i="1"/>
  <c r="O8" i="2" s="1"/>
  <c r="O9" i="2" s="1"/>
  <c r="P33" i="1"/>
  <c r="S8" i="2" s="1"/>
  <c r="S9" i="2" s="1"/>
  <c r="AC33" i="1"/>
  <c r="AF8" i="2" s="1"/>
  <c r="AF9" i="2" s="1"/>
  <c r="L34" i="1"/>
  <c r="M34" i="1"/>
  <c r="W33" i="1"/>
  <c r="Z8" i="2" s="1"/>
  <c r="Z9" i="2" s="1"/>
  <c r="AA34" i="1"/>
  <c r="AF34" i="1"/>
  <c r="Q33" i="1"/>
  <c r="T8" i="2" s="1"/>
  <c r="T9" i="2" s="1"/>
  <c r="W34" i="1"/>
  <c r="AD33" i="1"/>
  <c r="AG8" i="2" s="1"/>
  <c r="AG9" i="2" s="1"/>
  <c r="S34" i="1"/>
  <c r="AA33" i="1"/>
  <c r="AD8" i="2" s="1"/>
  <c r="AD9" i="2" s="1"/>
  <c r="O34" i="1"/>
  <c r="AB33" i="1"/>
  <c r="AE8" i="2" s="1"/>
  <c r="AE9" i="2" s="1"/>
  <c r="U33" i="1"/>
  <c r="X8" i="2" s="1"/>
  <c r="X9" i="2" s="1"/>
  <c r="AF33" i="1"/>
  <c r="AI8" i="2" s="1"/>
  <c r="AI9" i="2" s="1"/>
  <c r="E33" i="1"/>
  <c r="H8" i="2" s="1"/>
  <c r="H9" i="2" s="1"/>
  <c r="Q34" i="1"/>
  <c r="Y33" i="1"/>
  <c r="AB8" i="2" s="1"/>
  <c r="AB9" i="2" s="1"/>
  <c r="AG34" i="1"/>
  <c r="R33" i="1"/>
  <c r="U8" i="2" s="1"/>
  <c r="U9" i="2" s="1"/>
  <c r="C34" i="1"/>
  <c r="X34" i="1"/>
  <c r="O33" i="1"/>
  <c r="R8" i="2" s="1"/>
  <c r="R9" i="2" s="1"/>
  <c r="AE33" i="1"/>
  <c r="AH8" i="2" s="1"/>
  <c r="AH9" i="2" s="1"/>
  <c r="T34" i="1"/>
  <c r="Y34" i="1"/>
  <c r="N34" i="1"/>
  <c r="AD34" i="1"/>
  <c r="AG40" i="1"/>
  <c r="AJ10" i="2" s="1"/>
  <c r="AJ11" i="2" s="1"/>
  <c r="C33" i="1"/>
  <c r="AJ34" i="1" l="1"/>
  <c r="AJ106" i="1"/>
  <c r="AJ104" i="1"/>
  <c r="AJ102" i="1"/>
  <c r="B108" i="1"/>
  <c r="AJ31" i="1"/>
  <c r="AJ29" i="1"/>
  <c r="F8" i="2"/>
  <c r="F9" i="2" s="1"/>
  <c r="G41" i="1"/>
  <c r="Q41" i="1"/>
  <c r="E10" i="2"/>
  <c r="AA41" i="1"/>
  <c r="G40" i="1"/>
  <c r="J10" i="2" s="1"/>
  <c r="J11" i="2" s="1"/>
  <c r="M40" i="1"/>
  <c r="P10" i="2" s="1"/>
  <c r="P11" i="2" s="1"/>
  <c r="AE40" i="1"/>
  <c r="AH10" i="2" s="1"/>
  <c r="AH11" i="2" s="1"/>
  <c r="AD41" i="1"/>
  <c r="T41" i="1"/>
  <c r="Y40" i="1"/>
  <c r="AB10" i="2" s="1"/>
  <c r="AB11" i="2" s="1"/>
  <c r="R41" i="1"/>
  <c r="R40" i="1"/>
  <c r="U10" i="2" s="1"/>
  <c r="U11" i="2" s="1"/>
  <c r="AC40" i="1"/>
  <c r="AF10" i="2" s="1"/>
  <c r="AF11" i="2" s="1"/>
  <c r="F40" i="1"/>
  <c r="I10" i="2" s="1"/>
  <c r="I11" i="2" s="1"/>
  <c r="O41" i="1"/>
  <c r="O40" i="1"/>
  <c r="R10" i="2" s="1"/>
  <c r="R11" i="2" s="1"/>
  <c r="D41" i="1"/>
  <c r="X41" i="1"/>
  <c r="P40" i="1"/>
  <c r="S10" i="2" s="1"/>
  <c r="S11" i="2" s="1"/>
  <c r="E41" i="1"/>
  <c r="Y41" i="1"/>
  <c r="J41" i="1"/>
  <c r="S41" i="1"/>
  <c r="N40" i="1"/>
  <c r="Q10" i="2" s="1"/>
  <c r="Q11" i="2" s="1"/>
  <c r="S40" i="1"/>
  <c r="V10" i="2" s="1"/>
  <c r="V11" i="2" s="1"/>
  <c r="H41" i="1"/>
  <c r="T40" i="1"/>
  <c r="W10" i="2" s="1"/>
  <c r="W11" i="2" s="1"/>
  <c r="AG41" i="1"/>
  <c r="H40" i="1"/>
  <c r="K10" i="2" s="1"/>
  <c r="K11" i="2" s="1"/>
  <c r="AI10" i="2"/>
  <c r="AI11" i="2" s="1"/>
  <c r="U41" i="1"/>
  <c r="J40" i="1"/>
  <c r="M10" i="2" s="1"/>
  <c r="M11" i="2" s="1"/>
  <c r="F41" i="1"/>
  <c r="AE41" i="1"/>
  <c r="AF41" i="1"/>
  <c r="I41" i="1"/>
  <c r="Z41" i="1"/>
  <c r="K41" i="1"/>
  <c r="E40" i="1"/>
  <c r="H10" i="2" s="1"/>
  <c r="H11" i="2" s="1"/>
  <c r="N41" i="1"/>
  <c r="AD40" i="1"/>
  <c r="AG10" i="2" s="1"/>
  <c r="AG11" i="2" s="1"/>
  <c r="C40" i="1"/>
  <c r="W40" i="1"/>
  <c r="Z10" i="2" s="1"/>
  <c r="Z11" i="2" s="1"/>
  <c r="P41" i="1"/>
  <c r="D40" i="1"/>
  <c r="G10" i="2" s="1"/>
  <c r="G11" i="2" s="1"/>
  <c r="X40" i="1"/>
  <c r="AA10" i="2" s="1"/>
  <c r="AA11" i="2" s="1"/>
  <c r="I40" i="1"/>
  <c r="L10" i="2" s="1"/>
  <c r="L11" i="2" s="1"/>
  <c r="Q40" i="1"/>
  <c r="T10" i="2" s="1"/>
  <c r="T11" i="2" s="1"/>
  <c r="Z40" i="1"/>
  <c r="AC10" i="2" s="1"/>
  <c r="AC11" i="2" s="1"/>
  <c r="C41" i="1"/>
  <c r="U40" i="1"/>
  <c r="X10" i="2" s="1"/>
  <c r="X11" i="2" s="1"/>
  <c r="V41" i="1"/>
  <c r="V40" i="1"/>
  <c r="Y10" i="2" s="1"/>
  <c r="Y11" i="2" s="1"/>
  <c r="W41" i="1"/>
  <c r="K40" i="1"/>
  <c r="N10" i="2" s="1"/>
  <c r="N11" i="2" s="1"/>
  <c r="AA40" i="1"/>
  <c r="AD10" i="2" s="1"/>
  <c r="AD11" i="2" s="1"/>
  <c r="L41" i="1"/>
  <c r="AB41" i="1"/>
  <c r="L40" i="1"/>
  <c r="O10" i="2" s="1"/>
  <c r="O11" i="2" s="1"/>
  <c r="AB40" i="1"/>
  <c r="AE10" i="2" s="1"/>
  <c r="AE11" i="2" s="1"/>
  <c r="M41" i="1"/>
  <c r="AC41" i="1"/>
  <c r="E12" i="2"/>
  <c r="AJ109" i="1" l="1"/>
  <c r="AJ113" i="1"/>
  <c r="AJ111" i="1"/>
  <c r="AJ41" i="1"/>
  <c r="B115" i="1"/>
  <c r="AJ38" i="1"/>
  <c r="AJ36" i="1"/>
  <c r="F10" i="2"/>
  <c r="F11" i="2" s="1"/>
  <c r="C47" i="1"/>
  <c r="T47" i="1"/>
  <c r="W12" i="2" s="1"/>
  <c r="W13" i="2" s="1"/>
  <c r="M47" i="1"/>
  <c r="P12" i="2" s="1"/>
  <c r="P13" i="2" s="1"/>
  <c r="R47" i="1"/>
  <c r="U12" i="2" s="1"/>
  <c r="U13" i="2" s="1"/>
  <c r="T48" i="1"/>
  <c r="U48" i="1"/>
  <c r="AC47" i="1"/>
  <c r="AF12" i="2" s="1"/>
  <c r="AF13" i="2" s="1"/>
  <c r="C48" i="1"/>
  <c r="P48" i="1"/>
  <c r="Y48" i="1"/>
  <c r="AD48" i="1"/>
  <c r="O47" i="1"/>
  <c r="R12" i="2" s="1"/>
  <c r="R13" i="2" s="1"/>
  <c r="X47" i="1"/>
  <c r="AA12" i="2" s="1"/>
  <c r="AA13" i="2" s="1"/>
  <c r="N48" i="1"/>
  <c r="S48" i="1"/>
  <c r="AE55" i="1"/>
  <c r="AB48" i="1"/>
  <c r="AE47" i="1"/>
  <c r="AH12" i="2" s="1"/>
  <c r="AH13" i="2" s="1"/>
  <c r="E48" i="1"/>
  <c r="E47" i="1"/>
  <c r="H12" i="2" s="1"/>
  <c r="H13" i="2" s="1"/>
  <c r="J47" i="1"/>
  <c r="M12" i="2" s="1"/>
  <c r="M13" i="2" s="1"/>
  <c r="AA47" i="1"/>
  <c r="AD12" i="2" s="1"/>
  <c r="AD13" i="2" s="1"/>
  <c r="D47" i="1"/>
  <c r="G12" i="2" s="1"/>
  <c r="G13" i="2" s="1"/>
  <c r="W47" i="1"/>
  <c r="Z12" i="2" s="1"/>
  <c r="Z13" i="2" s="1"/>
  <c r="X48" i="1"/>
  <c r="AB47" i="1"/>
  <c r="AE12" i="2" s="1"/>
  <c r="AE13" i="2" s="1"/>
  <c r="AC48" i="1"/>
  <c r="AF47" i="1"/>
  <c r="AI12" i="2" s="1"/>
  <c r="AI13" i="2" s="1"/>
  <c r="AG48" i="1"/>
  <c r="Q47" i="1"/>
  <c r="T12" i="2" s="1"/>
  <c r="T13" i="2" s="1"/>
  <c r="AG47" i="1"/>
  <c r="AJ12" i="2" s="1"/>
  <c r="AJ13" i="2" s="1"/>
  <c r="R48" i="1"/>
  <c r="F47" i="1"/>
  <c r="I12" i="2" s="1"/>
  <c r="I13" i="2" s="1"/>
  <c r="V47" i="1"/>
  <c r="Y12" i="2" s="1"/>
  <c r="Y13" i="2" s="1"/>
  <c r="G48" i="1"/>
  <c r="W48" i="1"/>
  <c r="K47" i="1"/>
  <c r="N12" i="2" s="1"/>
  <c r="N13" i="2" s="1"/>
  <c r="D48" i="1"/>
  <c r="AF48" i="1"/>
  <c r="H47" i="1"/>
  <c r="K12" i="2" s="1"/>
  <c r="K13" i="2" s="1"/>
  <c r="I48" i="1"/>
  <c r="U47" i="1"/>
  <c r="X12" i="2" s="1"/>
  <c r="X13" i="2" s="1"/>
  <c r="F48" i="1"/>
  <c r="V48" i="1"/>
  <c r="Z47" i="1"/>
  <c r="AC12" i="2" s="1"/>
  <c r="AC13" i="2" s="1"/>
  <c r="K48" i="1"/>
  <c r="AA48" i="1"/>
  <c r="L48" i="1"/>
  <c r="S47" i="1"/>
  <c r="V12" i="2" s="1"/>
  <c r="V13" i="2" s="1"/>
  <c r="G47" i="1"/>
  <c r="J12" i="2" s="1"/>
  <c r="J13" i="2" s="1"/>
  <c r="H48" i="1"/>
  <c r="L47" i="1"/>
  <c r="O12" i="2" s="1"/>
  <c r="O13" i="2" s="1"/>
  <c r="M48" i="1"/>
  <c r="P47" i="1"/>
  <c r="S12" i="2" s="1"/>
  <c r="S13" i="2" s="1"/>
  <c r="Q48" i="1"/>
  <c r="I47" i="1"/>
  <c r="L12" i="2" s="1"/>
  <c r="L13" i="2" s="1"/>
  <c r="Y47" i="1"/>
  <c r="AB12" i="2" s="1"/>
  <c r="AB13" i="2" s="1"/>
  <c r="J48" i="1"/>
  <c r="Z48" i="1"/>
  <c r="N47" i="1"/>
  <c r="Q12" i="2" s="1"/>
  <c r="Q13" i="2" s="1"/>
  <c r="AD47" i="1"/>
  <c r="AG12" i="2" s="1"/>
  <c r="AG13" i="2" s="1"/>
  <c r="O48" i="1"/>
  <c r="AE48" i="1"/>
  <c r="AJ118" i="1" l="1"/>
  <c r="AJ116" i="1"/>
  <c r="AJ120" i="1"/>
  <c r="AJ48" i="1"/>
  <c r="B122" i="1"/>
  <c r="AJ45" i="1"/>
  <c r="AJ43" i="1"/>
  <c r="AC55" i="1"/>
  <c r="F12" i="2"/>
  <c r="F13" i="2" s="1"/>
  <c r="G55" i="1"/>
  <c r="W54" i="1"/>
  <c r="Z14" i="2" s="1"/>
  <c r="Z15" i="2" s="1"/>
  <c r="S54" i="1"/>
  <c r="V14" i="2" s="1"/>
  <c r="V15" i="2" s="1"/>
  <c r="U54" i="1"/>
  <c r="X14" i="2" s="1"/>
  <c r="X15" i="2" s="1"/>
  <c r="H54" i="1"/>
  <c r="K14" i="2" s="1"/>
  <c r="K15" i="2" s="1"/>
  <c r="Y54" i="1"/>
  <c r="AB14" i="2" s="1"/>
  <c r="AB15" i="2" s="1"/>
  <c r="T54" i="1"/>
  <c r="W14" i="2" s="1"/>
  <c r="W15" i="2" s="1"/>
  <c r="S55" i="1"/>
  <c r="R55" i="1"/>
  <c r="L55" i="1"/>
  <c r="I55" i="1"/>
  <c r="Z54" i="1"/>
  <c r="AC14" i="2" s="1"/>
  <c r="AC15" i="2" s="1"/>
  <c r="Z55" i="1"/>
  <c r="T55" i="1"/>
  <c r="M55" i="1"/>
  <c r="AD54" i="1"/>
  <c r="AG14" i="2" s="1"/>
  <c r="AG15" i="2" s="1"/>
  <c r="W55" i="1"/>
  <c r="K55" i="1"/>
  <c r="F55" i="1"/>
  <c r="C54" i="1"/>
  <c r="AA54" i="1"/>
  <c r="AD14" i="2" s="1"/>
  <c r="AD15" i="2" s="1"/>
  <c r="AB55" i="1"/>
  <c r="X54" i="1"/>
  <c r="AA14" i="2" s="1"/>
  <c r="AA15" i="2" s="1"/>
  <c r="U55" i="1"/>
  <c r="E54" i="1"/>
  <c r="H14" i="2" s="1"/>
  <c r="H15" i="2" s="1"/>
  <c r="R54" i="1"/>
  <c r="U14" i="2" s="1"/>
  <c r="U15" i="2" s="1"/>
  <c r="Q54" i="1"/>
  <c r="T14" i="2" s="1"/>
  <c r="T15" i="2" s="1"/>
  <c r="J55" i="1"/>
  <c r="G54" i="1"/>
  <c r="J14" i="2" s="1"/>
  <c r="J15" i="2" s="1"/>
  <c r="H55" i="1"/>
  <c r="D54" i="1"/>
  <c r="G14" i="2" s="1"/>
  <c r="G15" i="2" s="1"/>
  <c r="AB54" i="1"/>
  <c r="AE14" i="2" s="1"/>
  <c r="AE15" i="2" s="1"/>
  <c r="AG55" i="1"/>
  <c r="E14" i="2"/>
  <c r="N54" i="1"/>
  <c r="Q14" i="2" s="1"/>
  <c r="Q15" i="2" s="1"/>
  <c r="V54" i="1"/>
  <c r="Y14" i="2" s="1"/>
  <c r="Y15" i="2" s="1"/>
  <c r="C55" i="1"/>
  <c r="AA55" i="1"/>
  <c r="AG54" i="1"/>
  <c r="AJ14" i="2" s="1"/>
  <c r="AJ15" i="2" s="1"/>
  <c r="V55" i="1"/>
  <c r="K54" i="1"/>
  <c r="N14" i="2" s="1"/>
  <c r="N15" i="2" s="1"/>
  <c r="D55" i="1"/>
  <c r="X55" i="1"/>
  <c r="L54" i="1"/>
  <c r="O14" i="2" s="1"/>
  <c r="O15" i="2" s="1"/>
  <c r="E55" i="1"/>
  <c r="Y55" i="1"/>
  <c r="O55" i="1"/>
  <c r="I54" i="1"/>
  <c r="L14" i="2" s="1"/>
  <c r="L15" i="2" s="1"/>
  <c r="F54" i="1"/>
  <c r="J54" i="1"/>
  <c r="M14" i="2" s="1"/>
  <c r="M15" i="2" s="1"/>
  <c r="M54" i="1"/>
  <c r="P14" i="2" s="1"/>
  <c r="P15" i="2" s="1"/>
  <c r="AC54" i="1"/>
  <c r="AF14" i="2" s="1"/>
  <c r="AF15" i="2" s="1"/>
  <c r="N55" i="1"/>
  <c r="AD55" i="1"/>
  <c r="O54" i="1"/>
  <c r="R14" i="2" s="1"/>
  <c r="R15" i="2" s="1"/>
  <c r="AE54" i="1"/>
  <c r="AH14" i="2" s="1"/>
  <c r="AH15" i="2" s="1"/>
  <c r="P55" i="1"/>
  <c r="AF55" i="1"/>
  <c r="P54" i="1"/>
  <c r="S14" i="2" s="1"/>
  <c r="S15" i="2" s="1"/>
  <c r="AF54" i="1"/>
  <c r="AI14" i="2" s="1"/>
  <c r="AI15" i="2" s="1"/>
  <c r="Q55" i="1"/>
  <c r="AJ127" i="1" l="1"/>
  <c r="AJ125" i="1"/>
  <c r="AJ123" i="1"/>
  <c r="F14" i="2"/>
  <c r="F15" i="2" s="1"/>
  <c r="AJ55" i="1"/>
  <c r="B129" i="1"/>
  <c r="AJ52" i="1"/>
  <c r="AJ50" i="1"/>
  <c r="E16" i="2"/>
  <c r="I14" i="2"/>
  <c r="I15" i="2" s="1"/>
  <c r="P61" i="1"/>
  <c r="S16" i="2" s="1"/>
  <c r="S17" i="2" s="1"/>
  <c r="H61" i="1"/>
  <c r="K16" i="2" s="1"/>
  <c r="K17" i="2" s="1"/>
  <c r="AA62" i="1"/>
  <c r="K62" i="1"/>
  <c r="Z61" i="1"/>
  <c r="AC16" i="2" s="1"/>
  <c r="AC17" i="2" s="1"/>
  <c r="J61" i="1"/>
  <c r="M16" i="2" s="1"/>
  <c r="M17" i="2" s="1"/>
  <c r="V62" i="1"/>
  <c r="F62" i="1"/>
  <c r="U61" i="1"/>
  <c r="X16" i="2" s="1"/>
  <c r="X17" i="2" s="1"/>
  <c r="E61" i="1"/>
  <c r="H16" i="2" s="1"/>
  <c r="H17" i="2" s="1"/>
  <c r="T62" i="1"/>
  <c r="D62" i="1"/>
  <c r="S61" i="1"/>
  <c r="V16" i="2" s="1"/>
  <c r="V17" i="2" s="1"/>
  <c r="C61" i="1"/>
  <c r="AC62" i="1"/>
  <c r="T61" i="1"/>
  <c r="W16" i="2" s="1"/>
  <c r="W17" i="2" s="1"/>
  <c r="W62" i="1"/>
  <c r="G62" i="1"/>
  <c r="V61" i="1"/>
  <c r="Y16" i="2" s="1"/>
  <c r="Y17" i="2" s="1"/>
  <c r="R62" i="1"/>
  <c r="AG61" i="1"/>
  <c r="AJ16" i="2" s="1"/>
  <c r="AJ17" i="2" s="1"/>
  <c r="AF62" i="1"/>
  <c r="AE61" i="1"/>
  <c r="AH16" i="2" s="1"/>
  <c r="AH17" i="2" s="1"/>
  <c r="Y62" i="1"/>
  <c r="AG62" i="1"/>
  <c r="E62" i="1"/>
  <c r="S62" i="1"/>
  <c r="R61" i="1"/>
  <c r="U16" i="2" s="1"/>
  <c r="U17" i="2" s="1"/>
  <c r="N62" i="1"/>
  <c r="M61" i="1"/>
  <c r="P16" i="2" s="1"/>
  <c r="P17" i="2" s="1"/>
  <c r="L62" i="1"/>
  <c r="K61" i="1"/>
  <c r="N16" i="2" s="1"/>
  <c r="N17" i="2" s="1"/>
  <c r="AB61" i="1"/>
  <c r="AE16" i="2" s="1"/>
  <c r="AE17" i="2" s="1"/>
  <c r="Q62" i="1"/>
  <c r="U62" i="1"/>
  <c r="O62" i="1"/>
  <c r="AD61" i="1"/>
  <c r="AG16" i="2" s="1"/>
  <c r="AG17" i="2" s="1"/>
  <c r="Z62" i="1"/>
  <c r="Y61" i="1"/>
  <c r="AB16" i="2" s="1"/>
  <c r="AB17" i="2" s="1"/>
  <c r="X62" i="1"/>
  <c r="W61" i="1"/>
  <c r="Z16" i="2" s="1"/>
  <c r="Z17" i="2" s="1"/>
  <c r="M62" i="1"/>
  <c r="X61" i="1"/>
  <c r="AA16" i="2" s="1"/>
  <c r="AA17" i="2" s="1"/>
  <c r="F61" i="1"/>
  <c r="I16" i="2" s="1"/>
  <c r="I17" i="2" s="1"/>
  <c r="Q61" i="1"/>
  <c r="T16" i="2" s="1"/>
  <c r="T17" i="2" s="1"/>
  <c r="P62" i="1"/>
  <c r="O61" i="1"/>
  <c r="R16" i="2" s="1"/>
  <c r="R17" i="2" s="1"/>
  <c r="L61" i="1"/>
  <c r="O16" i="2" s="1"/>
  <c r="O17" i="2" s="1"/>
  <c r="D61" i="1"/>
  <c r="G16" i="2" s="1"/>
  <c r="G17" i="2" s="1"/>
  <c r="AF61" i="1"/>
  <c r="AI16" i="2" s="1"/>
  <c r="AI17" i="2" s="1"/>
  <c r="I62" i="1"/>
  <c r="C62" i="1"/>
  <c r="AD62" i="1"/>
  <c r="AC61" i="1"/>
  <c r="AF16" i="2" s="1"/>
  <c r="AF17" i="2" s="1"/>
  <c r="AB62" i="1"/>
  <c r="AA61" i="1"/>
  <c r="AD16" i="2" s="1"/>
  <c r="AD17" i="2" s="1"/>
  <c r="AE62" i="1"/>
  <c r="N61" i="1"/>
  <c r="Q16" i="2" s="1"/>
  <c r="Q17" i="2" s="1"/>
  <c r="J62" i="1"/>
  <c r="I61" i="1"/>
  <c r="L16" i="2" s="1"/>
  <c r="L17" i="2" s="1"/>
  <c r="H62" i="1"/>
  <c r="G61" i="1"/>
  <c r="J16" i="2" s="1"/>
  <c r="J17" i="2" s="1"/>
  <c r="AJ132" i="1" l="1"/>
  <c r="AJ130" i="1"/>
  <c r="AJ134" i="1"/>
  <c r="B136" i="1"/>
  <c r="F16" i="2"/>
  <c r="F17" i="2" s="1"/>
  <c r="AJ62" i="1"/>
  <c r="AJ59" i="1"/>
  <c r="AJ57" i="1"/>
  <c r="E18" i="2"/>
  <c r="C68" i="1"/>
  <c r="C69" i="1"/>
  <c r="U69" i="1"/>
  <c r="E69" i="1"/>
  <c r="T68" i="1"/>
  <c r="W18" i="2" s="1"/>
  <c r="W19" i="2" s="1"/>
  <c r="D68" i="1"/>
  <c r="G18" i="2" s="1"/>
  <c r="G19" i="2" s="1"/>
  <c r="T69" i="1"/>
  <c r="D69" i="1"/>
  <c r="S68" i="1"/>
  <c r="V18" i="2" s="1"/>
  <c r="V19" i="2" s="1"/>
  <c r="R69" i="1"/>
  <c r="AG68" i="1"/>
  <c r="AJ18" i="2" s="1"/>
  <c r="AJ19" i="2" s="1"/>
  <c r="Q68" i="1"/>
  <c r="T18" i="2" s="1"/>
  <c r="T19" i="2" s="1"/>
  <c r="AE69" i="1"/>
  <c r="AA69" i="1"/>
  <c r="W69" i="1"/>
  <c r="S69" i="1"/>
  <c r="AF68" i="1"/>
  <c r="AI18" i="2" s="1"/>
  <c r="AI19" i="2" s="1"/>
  <c r="AF69" i="1"/>
  <c r="AE68" i="1"/>
  <c r="AH18" i="2" s="1"/>
  <c r="AH19" i="2" s="1"/>
  <c r="AD69" i="1"/>
  <c r="AC68" i="1"/>
  <c r="AF18" i="2" s="1"/>
  <c r="AF19" i="2" s="1"/>
  <c r="M68" i="1"/>
  <c r="P18" i="2" s="1"/>
  <c r="P19" i="2" s="1"/>
  <c r="K69" i="1"/>
  <c r="L68" i="1"/>
  <c r="O18" i="2" s="1"/>
  <c r="O19" i="2" s="1"/>
  <c r="AA68" i="1"/>
  <c r="AD18" i="2" s="1"/>
  <c r="AD19" i="2" s="1"/>
  <c r="Z69" i="1"/>
  <c r="Y68" i="1"/>
  <c r="AB18" i="2" s="1"/>
  <c r="AB19" i="2" s="1"/>
  <c r="AD68" i="1"/>
  <c r="AG18" i="2" s="1"/>
  <c r="AG19" i="2" s="1"/>
  <c r="Z68" i="1"/>
  <c r="AC18" i="2" s="1"/>
  <c r="AC19" i="2" s="1"/>
  <c r="Y69" i="1"/>
  <c r="I69" i="1"/>
  <c r="X68" i="1"/>
  <c r="AA18" i="2" s="1"/>
  <c r="AA19" i="2" s="1"/>
  <c r="H68" i="1"/>
  <c r="K18" i="2" s="1"/>
  <c r="K19" i="2" s="1"/>
  <c r="X69" i="1"/>
  <c r="H69" i="1"/>
  <c r="G68" i="1"/>
  <c r="J18" i="2" s="1"/>
  <c r="J19" i="2" s="1"/>
  <c r="V69" i="1"/>
  <c r="U68" i="1"/>
  <c r="X18" i="2" s="1"/>
  <c r="X19" i="2" s="1"/>
  <c r="E68" i="1"/>
  <c r="H18" i="2" s="1"/>
  <c r="H19" i="2" s="1"/>
  <c r="J68" i="1"/>
  <c r="M18" i="2" s="1"/>
  <c r="M19" i="2" s="1"/>
  <c r="R68" i="1"/>
  <c r="U18" i="2" s="1"/>
  <c r="U19" i="2" s="1"/>
  <c r="AG69" i="1"/>
  <c r="Q69" i="1"/>
  <c r="P68" i="1"/>
  <c r="S18" i="2" s="1"/>
  <c r="S19" i="2" s="1"/>
  <c r="P69" i="1"/>
  <c r="O68" i="1"/>
  <c r="R18" i="2" s="1"/>
  <c r="R19" i="2" s="1"/>
  <c r="N69" i="1"/>
  <c r="O69" i="1"/>
  <c r="G69" i="1"/>
  <c r="AC69" i="1"/>
  <c r="M69" i="1"/>
  <c r="AB68" i="1"/>
  <c r="AE18" i="2" s="1"/>
  <c r="AE19" i="2" s="1"/>
  <c r="AB69" i="1"/>
  <c r="L69" i="1"/>
  <c r="K68" i="1"/>
  <c r="N18" i="2" s="1"/>
  <c r="N19" i="2" s="1"/>
  <c r="J69" i="1"/>
  <c r="I68" i="1"/>
  <c r="L18" i="2" s="1"/>
  <c r="L19" i="2" s="1"/>
  <c r="V68" i="1"/>
  <c r="Y18" i="2" s="1"/>
  <c r="Y19" i="2" s="1"/>
  <c r="W68" i="1"/>
  <c r="Z18" i="2" s="1"/>
  <c r="Z19" i="2" s="1"/>
  <c r="F69" i="1"/>
  <c r="N68" i="1"/>
  <c r="Q18" i="2" s="1"/>
  <c r="Q19" i="2" s="1"/>
  <c r="F68" i="1"/>
  <c r="I18" i="2" s="1"/>
  <c r="I19" i="2" s="1"/>
  <c r="AJ137" i="1" l="1"/>
  <c r="AJ141" i="1"/>
  <c r="AJ139" i="1"/>
  <c r="F18" i="2"/>
  <c r="F19" i="2" s="1"/>
  <c r="AJ69" i="1"/>
  <c r="B143" i="1"/>
  <c r="AJ66" i="1"/>
  <c r="AJ64" i="1"/>
  <c r="E20" i="2"/>
  <c r="P88" i="1"/>
  <c r="S20" i="2" s="1"/>
  <c r="S21" i="2" s="1"/>
  <c r="AA88" i="1"/>
  <c r="AD20" i="2" s="1"/>
  <c r="AD21" i="2" s="1"/>
  <c r="E89" i="1"/>
  <c r="J89" i="1"/>
  <c r="D89" i="1"/>
  <c r="M88" i="1"/>
  <c r="P20" i="2" s="1"/>
  <c r="P21" i="2" s="1"/>
  <c r="F89" i="1"/>
  <c r="H89" i="1"/>
  <c r="Q88" i="1"/>
  <c r="T20" i="2" s="1"/>
  <c r="T21" i="2" s="1"/>
  <c r="N89" i="1"/>
  <c r="C88" i="1"/>
  <c r="M89" i="1"/>
  <c r="O88" i="1"/>
  <c r="R20" i="2" s="1"/>
  <c r="R21" i="2" s="1"/>
  <c r="K88" i="1"/>
  <c r="N20" i="2" s="1"/>
  <c r="N21" i="2" s="1"/>
  <c r="Q89" i="1"/>
  <c r="AF88" i="1"/>
  <c r="AI20" i="2" s="1"/>
  <c r="AI21" i="2" s="1"/>
  <c r="S89" i="1"/>
  <c r="U89" i="1"/>
  <c r="Z89" i="1"/>
  <c r="X89" i="1"/>
  <c r="AG88" i="1"/>
  <c r="AJ20" i="2" s="1"/>
  <c r="AJ21" i="2" s="1"/>
  <c r="AD89" i="1"/>
  <c r="AB89" i="1"/>
  <c r="I89" i="1"/>
  <c r="D88" i="1"/>
  <c r="G20" i="2" s="1"/>
  <c r="G21" i="2" s="1"/>
  <c r="K89" i="1"/>
  <c r="AG89" i="1"/>
  <c r="H88" i="1"/>
  <c r="K20" i="2" s="1"/>
  <c r="K21" i="2" s="1"/>
  <c r="O89" i="1"/>
  <c r="J88" i="1"/>
  <c r="M20" i="2" s="1"/>
  <c r="M21" i="2" s="1"/>
  <c r="G88" i="1"/>
  <c r="J20" i="2" s="1"/>
  <c r="J21" i="2" s="1"/>
  <c r="P89" i="1"/>
  <c r="E88" i="1"/>
  <c r="H20" i="2" s="1"/>
  <c r="H21" i="2" s="1"/>
  <c r="F88" i="1"/>
  <c r="I20" i="2" s="1"/>
  <c r="I21" i="2" s="1"/>
  <c r="W88" i="1"/>
  <c r="Z20" i="2" s="1"/>
  <c r="Z21" i="2" s="1"/>
  <c r="S88" i="1"/>
  <c r="V20" i="2" s="1"/>
  <c r="V21" i="2" s="1"/>
  <c r="Y89" i="1"/>
  <c r="AE88" i="1"/>
  <c r="AH20" i="2" s="1"/>
  <c r="AH21" i="2" s="1"/>
  <c r="C89" i="1"/>
  <c r="AC89" i="1"/>
  <c r="X88" i="1"/>
  <c r="AA20" i="2" s="1"/>
  <c r="AA21" i="2" s="1"/>
  <c r="AE89" i="1"/>
  <c r="Z88" i="1"/>
  <c r="AC20" i="2" s="1"/>
  <c r="AC21" i="2" s="1"/>
  <c r="AB88" i="1"/>
  <c r="AE20" i="2" s="1"/>
  <c r="AE21" i="2" s="1"/>
  <c r="I88" i="1"/>
  <c r="L20" i="2" s="1"/>
  <c r="L21" i="2" s="1"/>
  <c r="AD88" i="1"/>
  <c r="AG20" i="2" s="1"/>
  <c r="AG21" i="2" s="1"/>
  <c r="G89" i="1"/>
  <c r="AF89" i="1"/>
  <c r="U88" i="1"/>
  <c r="X20" i="2" s="1"/>
  <c r="X21" i="2" s="1"/>
  <c r="V88" i="1"/>
  <c r="Y20" i="2" s="1"/>
  <c r="Y21" i="2" s="1"/>
  <c r="L88" i="1"/>
  <c r="O20" i="2" s="1"/>
  <c r="O21" i="2" s="1"/>
  <c r="W89" i="1"/>
  <c r="N88" i="1"/>
  <c r="Q20" i="2" s="1"/>
  <c r="Q21" i="2" s="1"/>
  <c r="T88" i="1"/>
  <c r="W20" i="2" s="1"/>
  <c r="W21" i="2" s="1"/>
  <c r="AA89" i="1"/>
  <c r="R88" i="1"/>
  <c r="U20" i="2" s="1"/>
  <c r="U21" i="2" s="1"/>
  <c r="L89" i="1"/>
  <c r="Y88" i="1"/>
  <c r="AB20" i="2" s="1"/>
  <c r="AB21" i="2" s="1"/>
  <c r="R89" i="1"/>
  <c r="T89" i="1"/>
  <c r="AC88" i="1"/>
  <c r="AF20" i="2" s="1"/>
  <c r="AF21" i="2" s="1"/>
  <c r="V89" i="1"/>
  <c r="AJ146" i="1" l="1"/>
  <c r="AJ144" i="1"/>
  <c r="AJ148" i="1"/>
  <c r="B163" i="1"/>
  <c r="AJ89" i="1"/>
  <c r="F20" i="2"/>
  <c r="F21" i="2" s="1"/>
  <c r="AJ73" i="1"/>
  <c r="AJ71" i="1"/>
  <c r="E22" i="2"/>
  <c r="AG96" i="1"/>
  <c r="G96" i="1"/>
  <c r="AF96" i="1"/>
  <c r="W96" i="1"/>
  <c r="Y96" i="1"/>
  <c r="D95" i="1"/>
  <c r="G22" i="2" s="1"/>
  <c r="G23" i="2" s="1"/>
  <c r="J95" i="1"/>
  <c r="M22" i="2" s="1"/>
  <c r="M23" i="2" s="1"/>
  <c r="N96" i="1"/>
  <c r="S95" i="1"/>
  <c r="V22" i="2" s="1"/>
  <c r="V23" i="2" s="1"/>
  <c r="AC96" i="1"/>
  <c r="J96" i="1"/>
  <c r="M96" i="1"/>
  <c r="X96" i="1"/>
  <c r="AC95" i="1"/>
  <c r="AF22" i="2" s="1"/>
  <c r="AF23" i="2" s="1"/>
  <c r="AB95" i="1"/>
  <c r="AE22" i="2" s="1"/>
  <c r="AE23" i="2" s="1"/>
  <c r="AG95" i="1"/>
  <c r="AJ22" i="2" s="1"/>
  <c r="AJ23" i="2" s="1"/>
  <c r="F95" i="1"/>
  <c r="I22" i="2" s="1"/>
  <c r="I23" i="2" s="1"/>
  <c r="P95" i="1"/>
  <c r="S22" i="2" s="1"/>
  <c r="S23" i="2" s="1"/>
  <c r="R96" i="1"/>
  <c r="I95" i="1"/>
  <c r="L22" i="2" s="1"/>
  <c r="L23" i="2" s="1"/>
  <c r="N95" i="1"/>
  <c r="Q22" i="2" s="1"/>
  <c r="Q23" i="2" s="1"/>
  <c r="T95" i="1"/>
  <c r="W22" i="2" s="1"/>
  <c r="W23" i="2" s="1"/>
  <c r="V96" i="1"/>
  <c r="H95" i="1"/>
  <c r="K22" i="2" s="1"/>
  <c r="K23" i="2" s="1"/>
  <c r="AA96" i="1"/>
  <c r="Z96" i="1"/>
  <c r="AA95" i="1"/>
  <c r="AD22" i="2" s="1"/>
  <c r="AD23" i="2" s="1"/>
  <c r="V95" i="1"/>
  <c r="Y22" i="2" s="1"/>
  <c r="Y23" i="2" s="1"/>
  <c r="AD96" i="1"/>
  <c r="Q96" i="1"/>
  <c r="AB96" i="1"/>
  <c r="U96" i="1"/>
  <c r="AD95" i="1"/>
  <c r="AG22" i="2" s="1"/>
  <c r="AG23" i="2" s="1"/>
  <c r="AF95" i="1"/>
  <c r="AI22" i="2" s="1"/>
  <c r="AI23" i="2" s="1"/>
  <c r="C95" i="1"/>
  <c r="Y95" i="1"/>
  <c r="AB22" i="2" s="1"/>
  <c r="AB23" i="2" s="1"/>
  <c r="F96" i="1"/>
  <c r="D96" i="1"/>
  <c r="K95" i="1"/>
  <c r="N22" i="2" s="1"/>
  <c r="N23" i="2" s="1"/>
  <c r="H96" i="1"/>
  <c r="Q95" i="1"/>
  <c r="T22" i="2" s="1"/>
  <c r="T23" i="2" s="1"/>
  <c r="L95" i="1"/>
  <c r="O22" i="2" s="1"/>
  <c r="O23" i="2" s="1"/>
  <c r="AE96" i="1"/>
  <c r="W95" i="1"/>
  <c r="Z22" i="2" s="1"/>
  <c r="Z23" i="2" s="1"/>
  <c r="O96" i="1"/>
  <c r="Z95" i="1"/>
  <c r="AC22" i="2" s="1"/>
  <c r="AC23" i="2" s="1"/>
  <c r="S96" i="1"/>
  <c r="G95" i="1"/>
  <c r="J22" i="2" s="1"/>
  <c r="J23" i="2" s="1"/>
  <c r="P96" i="1"/>
  <c r="C96" i="1"/>
  <c r="I96" i="1"/>
  <c r="O95" i="1"/>
  <c r="R22" i="2" s="1"/>
  <c r="R23" i="2" s="1"/>
  <c r="T96" i="1"/>
  <c r="K96" i="1"/>
  <c r="R95" i="1"/>
  <c r="U22" i="2" s="1"/>
  <c r="U23" i="2" s="1"/>
  <c r="E96" i="1"/>
  <c r="L96" i="1"/>
  <c r="U95" i="1"/>
  <c r="X22" i="2" s="1"/>
  <c r="X23" i="2" s="1"/>
  <c r="X95" i="1"/>
  <c r="AA22" i="2" s="1"/>
  <c r="AA23" i="2" s="1"/>
  <c r="E95" i="1"/>
  <c r="H22" i="2" s="1"/>
  <c r="H23" i="2" s="1"/>
  <c r="AE95" i="1"/>
  <c r="AH22" i="2" s="1"/>
  <c r="AH23" i="2" s="1"/>
  <c r="M95" i="1"/>
  <c r="P22" i="2" s="1"/>
  <c r="P23" i="2" s="1"/>
  <c r="AJ168" i="1" l="1"/>
  <c r="AJ166" i="1"/>
  <c r="AJ164" i="1"/>
  <c r="F22" i="2"/>
  <c r="F23" i="2" s="1"/>
  <c r="AJ96" i="1"/>
  <c r="B170" i="1"/>
  <c r="C164" i="1"/>
  <c r="AJ93" i="1"/>
  <c r="AJ91" i="1"/>
  <c r="E24" i="2"/>
  <c r="S102" i="1"/>
  <c r="V24" i="2" s="1"/>
  <c r="V25" i="2" s="1"/>
  <c r="T103" i="1"/>
  <c r="M102" i="1"/>
  <c r="P24" i="2" s="1"/>
  <c r="P25" i="2" s="1"/>
  <c r="N102" i="1"/>
  <c r="Q24" i="2" s="1"/>
  <c r="Q25" i="2" s="1"/>
  <c r="H102" i="1"/>
  <c r="K24" i="2" s="1"/>
  <c r="K25" i="2" s="1"/>
  <c r="O102" i="1"/>
  <c r="R24" i="2" s="1"/>
  <c r="R25" i="2" s="1"/>
  <c r="AG102" i="1"/>
  <c r="AJ24" i="2" s="1"/>
  <c r="AJ25" i="2" s="1"/>
  <c r="F103" i="1"/>
  <c r="AB103" i="1"/>
  <c r="V102" i="1"/>
  <c r="Y24" i="2" s="1"/>
  <c r="Y25" i="2" s="1"/>
  <c r="AF103" i="1"/>
  <c r="Z102" i="1"/>
  <c r="AC24" i="2" s="1"/>
  <c r="AC25" i="2" s="1"/>
  <c r="L103" i="1"/>
  <c r="F102" i="1"/>
  <c r="I24" i="2" s="1"/>
  <c r="I25" i="2" s="1"/>
  <c r="P103" i="1"/>
  <c r="J102" i="1"/>
  <c r="M24" i="2" s="1"/>
  <c r="M25" i="2" s="1"/>
  <c r="D102" i="1"/>
  <c r="G24" i="2" s="1"/>
  <c r="G25" i="2" s="1"/>
  <c r="C102" i="1"/>
  <c r="AC102" i="1"/>
  <c r="AF24" i="2" s="1"/>
  <c r="AF25" i="2" s="1"/>
  <c r="AD102" i="1"/>
  <c r="AG24" i="2" s="1"/>
  <c r="AG25" i="2" s="1"/>
  <c r="X102" i="1"/>
  <c r="AA24" i="2" s="1"/>
  <c r="AA25" i="2" s="1"/>
  <c r="O103" i="1"/>
  <c r="Q103" i="1"/>
  <c r="V103" i="1"/>
  <c r="S103" i="1"/>
  <c r="Z103" i="1"/>
  <c r="W103" i="1"/>
  <c r="AD103" i="1"/>
  <c r="W102" i="1"/>
  <c r="Z24" i="2" s="1"/>
  <c r="Z25" i="2" s="1"/>
  <c r="J103" i="1"/>
  <c r="AE102" i="1"/>
  <c r="AH24" i="2" s="1"/>
  <c r="AH25" i="2" s="1"/>
  <c r="N103" i="1"/>
  <c r="T102" i="1"/>
  <c r="W24" i="2" s="1"/>
  <c r="W25" i="2" s="1"/>
  <c r="G103" i="1"/>
  <c r="M103" i="1"/>
  <c r="R103" i="1"/>
  <c r="H103" i="1"/>
  <c r="AE103" i="1"/>
  <c r="AG103" i="1"/>
  <c r="C103" i="1"/>
  <c r="U102" i="1"/>
  <c r="X24" i="2" s="1"/>
  <c r="X25" i="2" s="1"/>
  <c r="K103" i="1"/>
  <c r="Y102" i="1"/>
  <c r="AB24" i="2" s="1"/>
  <c r="AB25" i="2" s="1"/>
  <c r="G102" i="1"/>
  <c r="J24" i="2" s="1"/>
  <c r="J25" i="2" s="1"/>
  <c r="E102" i="1"/>
  <c r="H24" i="2" s="1"/>
  <c r="H25" i="2" s="1"/>
  <c r="K102" i="1"/>
  <c r="N24" i="2" s="1"/>
  <c r="N25" i="2" s="1"/>
  <c r="I102" i="1"/>
  <c r="L24" i="2" s="1"/>
  <c r="L25" i="2" s="1"/>
  <c r="D103" i="1"/>
  <c r="AA103" i="1"/>
  <c r="AC103" i="1"/>
  <c r="AA102" i="1"/>
  <c r="AD24" i="2" s="1"/>
  <c r="AD25" i="2" s="1"/>
  <c r="X103" i="1"/>
  <c r="Q102" i="1"/>
  <c r="T24" i="2" s="1"/>
  <c r="T25" i="2" s="1"/>
  <c r="R102" i="1"/>
  <c r="U24" i="2" s="1"/>
  <c r="U25" i="2" s="1"/>
  <c r="AB102" i="1"/>
  <c r="AE24" i="2" s="1"/>
  <c r="AE25" i="2" s="1"/>
  <c r="U103" i="1"/>
  <c r="AF102" i="1"/>
  <c r="AI24" i="2" s="1"/>
  <c r="AI25" i="2" s="1"/>
  <c r="Y103" i="1"/>
  <c r="L102" i="1"/>
  <c r="O24" i="2" s="1"/>
  <c r="O25" i="2" s="1"/>
  <c r="E103" i="1"/>
  <c r="P102" i="1"/>
  <c r="S24" i="2" s="1"/>
  <c r="S25" i="2" s="1"/>
  <c r="I103" i="1"/>
  <c r="AJ173" i="1" l="1"/>
  <c r="AJ171" i="1"/>
  <c r="AJ175" i="1"/>
  <c r="B177" i="1"/>
  <c r="C171" i="1"/>
  <c r="F24" i="2"/>
  <c r="F25" i="2" s="1"/>
  <c r="AJ103" i="1"/>
  <c r="AJ100" i="1"/>
  <c r="AJ98" i="1"/>
  <c r="E26" i="2"/>
  <c r="W110" i="1"/>
  <c r="X109" i="1"/>
  <c r="AA26" i="2" s="1"/>
  <c r="AA27" i="2" s="1"/>
  <c r="T110" i="1"/>
  <c r="W109" i="1"/>
  <c r="Z26" i="2" s="1"/>
  <c r="Z27" i="2" s="1"/>
  <c r="S110" i="1"/>
  <c r="T109" i="1"/>
  <c r="W26" i="2" s="1"/>
  <c r="W27" i="2" s="1"/>
  <c r="P110" i="1"/>
  <c r="K109" i="1"/>
  <c r="N26" i="2" s="1"/>
  <c r="N27" i="2" s="1"/>
  <c r="I109" i="1"/>
  <c r="L26" i="2" s="1"/>
  <c r="L27" i="2" s="1"/>
  <c r="N109" i="1"/>
  <c r="Q26" i="2" s="1"/>
  <c r="Q27" i="2" s="1"/>
  <c r="AG109" i="1"/>
  <c r="AJ26" i="2" s="1"/>
  <c r="AJ27" i="2" s="1"/>
  <c r="F110" i="1"/>
  <c r="V109" i="1"/>
  <c r="Y26" i="2" s="1"/>
  <c r="Y27" i="2" s="1"/>
  <c r="Z109" i="1"/>
  <c r="AC26" i="2" s="1"/>
  <c r="AC27" i="2" s="1"/>
  <c r="J110" i="1"/>
  <c r="N110" i="1"/>
  <c r="O110" i="1"/>
  <c r="P109" i="1"/>
  <c r="S26" i="2" s="1"/>
  <c r="S27" i="2" s="1"/>
  <c r="L110" i="1"/>
  <c r="O109" i="1"/>
  <c r="R26" i="2" s="1"/>
  <c r="R27" i="2" s="1"/>
  <c r="K110" i="1"/>
  <c r="L109" i="1"/>
  <c r="O26" i="2" s="1"/>
  <c r="O27" i="2" s="1"/>
  <c r="H110" i="1"/>
  <c r="C109" i="1"/>
  <c r="AC109" i="1"/>
  <c r="AF26" i="2" s="1"/>
  <c r="AF27" i="2" s="1"/>
  <c r="AD109" i="1"/>
  <c r="AG26" i="2" s="1"/>
  <c r="AG27" i="2" s="1"/>
  <c r="Q110" i="1"/>
  <c r="V110" i="1"/>
  <c r="Z110" i="1"/>
  <c r="AD110" i="1"/>
  <c r="AF110" i="1"/>
  <c r="G110" i="1"/>
  <c r="H109" i="1"/>
  <c r="K26" i="2" s="1"/>
  <c r="K27" i="2" s="1"/>
  <c r="D110" i="1"/>
  <c r="G109" i="1"/>
  <c r="J26" i="2" s="1"/>
  <c r="J27" i="2" s="1"/>
  <c r="C110" i="1"/>
  <c r="D109" i="1"/>
  <c r="G26" i="2" s="1"/>
  <c r="G27" i="2" s="1"/>
  <c r="AA109" i="1"/>
  <c r="AD26" i="2" s="1"/>
  <c r="AD27" i="2" s="1"/>
  <c r="E109" i="1"/>
  <c r="H26" i="2" s="1"/>
  <c r="H27" i="2" s="1"/>
  <c r="M110" i="1"/>
  <c r="R110" i="1"/>
  <c r="AG110" i="1"/>
  <c r="Q109" i="1"/>
  <c r="T26" i="2" s="1"/>
  <c r="T27" i="2" s="1"/>
  <c r="Y109" i="1"/>
  <c r="AB26" i="2" s="1"/>
  <c r="AB27" i="2" s="1"/>
  <c r="E110" i="1"/>
  <c r="I110" i="1"/>
  <c r="AE110" i="1"/>
  <c r="AF109" i="1"/>
  <c r="AI26" i="2" s="1"/>
  <c r="AI27" i="2" s="1"/>
  <c r="AB110" i="1"/>
  <c r="AE109" i="1"/>
  <c r="AH26" i="2" s="1"/>
  <c r="AH27" i="2" s="1"/>
  <c r="AA110" i="1"/>
  <c r="AB109" i="1"/>
  <c r="AE26" i="2" s="1"/>
  <c r="AE27" i="2" s="1"/>
  <c r="X110" i="1"/>
  <c r="S109" i="1"/>
  <c r="V26" i="2" s="1"/>
  <c r="V27" i="2" s="1"/>
  <c r="U109" i="1"/>
  <c r="X26" i="2" s="1"/>
  <c r="X27" i="2" s="1"/>
  <c r="AC110" i="1"/>
  <c r="M109" i="1"/>
  <c r="P26" i="2" s="1"/>
  <c r="P27" i="2" s="1"/>
  <c r="R109" i="1"/>
  <c r="U26" i="2" s="1"/>
  <c r="U27" i="2" s="1"/>
  <c r="U110" i="1"/>
  <c r="Y110" i="1"/>
  <c r="F109" i="1"/>
  <c r="I26" i="2" s="1"/>
  <c r="I27" i="2" s="1"/>
  <c r="J109" i="1"/>
  <c r="M26" i="2" s="1"/>
  <c r="M27" i="2" s="1"/>
  <c r="AJ178" i="1" l="1"/>
  <c r="AJ180" i="1"/>
  <c r="AJ182" i="1"/>
  <c r="F26" i="2"/>
  <c r="F27" i="2" s="1"/>
  <c r="AJ110" i="1"/>
  <c r="B184" i="1"/>
  <c r="AJ107" i="1"/>
  <c r="AJ105" i="1"/>
  <c r="G124" i="1"/>
  <c r="E28" i="2"/>
  <c r="C116" i="1"/>
  <c r="C117" i="1"/>
  <c r="AB117" i="1"/>
  <c r="AG116" i="1"/>
  <c r="AJ28" i="2" s="1"/>
  <c r="AJ29" i="2" s="1"/>
  <c r="F117" i="1"/>
  <c r="AF116" i="1"/>
  <c r="AI28" i="2" s="1"/>
  <c r="AI29" i="2" s="1"/>
  <c r="Y116" i="1"/>
  <c r="AB28" i="2" s="1"/>
  <c r="AB29" i="2" s="1"/>
  <c r="R117" i="1"/>
  <c r="X117" i="1"/>
  <c r="U117" i="1"/>
  <c r="T116" i="1"/>
  <c r="W28" i="2" s="1"/>
  <c r="W29" i="2" s="1"/>
  <c r="J117" i="1"/>
  <c r="AC117" i="1"/>
  <c r="W117" i="1"/>
  <c r="D116" i="1"/>
  <c r="G28" i="2" s="1"/>
  <c r="G29" i="2" s="1"/>
  <c r="V116" i="1"/>
  <c r="Y28" i="2" s="1"/>
  <c r="Y29" i="2" s="1"/>
  <c r="O116" i="1"/>
  <c r="R28" i="2" s="1"/>
  <c r="R29" i="2" s="1"/>
  <c r="L116" i="1"/>
  <c r="O28" i="2" s="1"/>
  <c r="O29" i="2" s="1"/>
  <c r="K117" i="1"/>
  <c r="Q117" i="1"/>
  <c r="V117" i="1"/>
  <c r="T117" i="1"/>
  <c r="M117" i="1"/>
  <c r="AA116" i="1"/>
  <c r="AD28" i="2" s="1"/>
  <c r="AD29" i="2" s="1"/>
  <c r="S117" i="1"/>
  <c r="J116" i="1"/>
  <c r="M28" i="2" s="1"/>
  <c r="M29" i="2" s="1"/>
  <c r="AF117" i="1"/>
  <c r="X116" i="1"/>
  <c r="AA28" i="2" s="1"/>
  <c r="AA29" i="2" s="1"/>
  <c r="N117" i="1"/>
  <c r="E117" i="1"/>
  <c r="P117" i="1"/>
  <c r="K116" i="1"/>
  <c r="N28" i="2" s="1"/>
  <c r="N29" i="2" s="1"/>
  <c r="AB116" i="1"/>
  <c r="AE28" i="2" s="1"/>
  <c r="AE29" i="2" s="1"/>
  <c r="AE117" i="1"/>
  <c r="AG117" i="1"/>
  <c r="W116" i="1"/>
  <c r="Z28" i="2" s="1"/>
  <c r="Z29" i="2" s="1"/>
  <c r="G117" i="1"/>
  <c r="F116" i="1"/>
  <c r="I28" i="2" s="1"/>
  <c r="I29" i="2" s="1"/>
  <c r="P116" i="1"/>
  <c r="S28" i="2" s="1"/>
  <c r="S29" i="2" s="1"/>
  <c r="I116" i="1"/>
  <c r="L28" i="2" s="1"/>
  <c r="L29" i="2" s="1"/>
  <c r="AD116" i="1"/>
  <c r="AG28" i="2" s="1"/>
  <c r="AG29" i="2" s="1"/>
  <c r="M116" i="1"/>
  <c r="P28" i="2" s="1"/>
  <c r="P29" i="2" s="1"/>
  <c r="AE116" i="1"/>
  <c r="AH28" i="2" s="1"/>
  <c r="AH29" i="2" s="1"/>
  <c r="O117" i="1"/>
  <c r="N116" i="1"/>
  <c r="Q28" i="2" s="1"/>
  <c r="Q29" i="2" s="1"/>
  <c r="AA117" i="1"/>
  <c r="S116" i="1"/>
  <c r="V28" i="2" s="1"/>
  <c r="V29" i="2" s="1"/>
  <c r="G116" i="1"/>
  <c r="J28" i="2" s="1"/>
  <c r="J29" i="2" s="1"/>
  <c r="L117" i="1"/>
  <c r="Q116" i="1"/>
  <c r="T28" i="2" s="1"/>
  <c r="T29" i="2" s="1"/>
  <c r="R116" i="1"/>
  <c r="U28" i="2" s="1"/>
  <c r="U29" i="2" s="1"/>
  <c r="H116" i="1"/>
  <c r="K28" i="2" s="1"/>
  <c r="K29" i="2" s="1"/>
  <c r="E116" i="1"/>
  <c r="H28" i="2" s="1"/>
  <c r="H29" i="2" s="1"/>
  <c r="Z116" i="1"/>
  <c r="AC28" i="2" s="1"/>
  <c r="AC29" i="2" s="1"/>
  <c r="D117" i="1"/>
  <c r="AC116" i="1"/>
  <c r="AF28" i="2" s="1"/>
  <c r="AF29" i="2" s="1"/>
  <c r="Z117" i="1"/>
  <c r="Y117" i="1"/>
  <c r="U116" i="1"/>
  <c r="X28" i="2" s="1"/>
  <c r="X29" i="2" s="1"/>
  <c r="H117" i="1"/>
  <c r="AD117" i="1"/>
  <c r="I117" i="1"/>
  <c r="AJ187" i="1" l="1"/>
  <c r="AJ189" i="1"/>
  <c r="AJ185" i="1"/>
  <c r="B191" i="1"/>
  <c r="F28" i="2"/>
  <c r="F29" i="2" s="1"/>
  <c r="AJ117" i="1"/>
  <c r="O130" i="1"/>
  <c r="R32" i="2" s="1"/>
  <c r="R33" i="2" s="1"/>
  <c r="Q124" i="1"/>
  <c r="P124" i="1"/>
  <c r="AJ114" i="1"/>
  <c r="AJ112" i="1"/>
  <c r="E123" i="1"/>
  <c r="H30" i="2" s="1"/>
  <c r="H31" i="2" s="1"/>
  <c r="C123" i="1"/>
  <c r="S123" i="1"/>
  <c r="V30" i="2" s="1"/>
  <c r="V31" i="2" s="1"/>
  <c r="X123" i="1"/>
  <c r="AA30" i="2" s="1"/>
  <c r="AA31" i="2" s="1"/>
  <c r="O123" i="1"/>
  <c r="R30" i="2" s="1"/>
  <c r="R31" i="2" s="1"/>
  <c r="AE124" i="1"/>
  <c r="F123" i="1"/>
  <c r="I30" i="2" s="1"/>
  <c r="I31" i="2" s="1"/>
  <c r="J124" i="1"/>
  <c r="V124" i="1"/>
  <c r="D123" i="1"/>
  <c r="G30" i="2" s="1"/>
  <c r="G31" i="2" s="1"/>
  <c r="Q123" i="1"/>
  <c r="T30" i="2" s="1"/>
  <c r="T31" i="2" s="1"/>
  <c r="V123" i="1"/>
  <c r="Y30" i="2" s="1"/>
  <c r="Y31" i="2" s="1"/>
  <c r="H124" i="1"/>
  <c r="L124" i="1"/>
  <c r="U124" i="1"/>
  <c r="M124" i="1"/>
  <c r="AA124" i="1"/>
  <c r="AF123" i="1"/>
  <c r="AI30" i="2" s="1"/>
  <c r="AI31" i="2" s="1"/>
  <c r="AG124" i="1"/>
  <c r="T123" i="1"/>
  <c r="W30" i="2" s="1"/>
  <c r="W31" i="2" s="1"/>
  <c r="W124" i="1"/>
  <c r="U123" i="1"/>
  <c r="X30" i="2" s="1"/>
  <c r="X31" i="2" s="1"/>
  <c r="G123" i="1"/>
  <c r="J30" i="2" s="1"/>
  <c r="J31" i="2" s="1"/>
  <c r="R123" i="1"/>
  <c r="U30" i="2" s="1"/>
  <c r="U31" i="2" s="1"/>
  <c r="AD124" i="1"/>
  <c r="L123" i="1"/>
  <c r="O30" i="2" s="1"/>
  <c r="O31" i="2" s="1"/>
  <c r="P123" i="1"/>
  <c r="S30" i="2" s="1"/>
  <c r="S31" i="2" s="1"/>
  <c r="Z124" i="1"/>
  <c r="Z123" i="1"/>
  <c r="AC30" i="2" s="1"/>
  <c r="AC31" i="2" s="1"/>
  <c r="AB123" i="1"/>
  <c r="AE30" i="2" s="1"/>
  <c r="AE31" i="2" s="1"/>
  <c r="F124" i="1"/>
  <c r="N124" i="1"/>
  <c r="S124" i="1"/>
  <c r="M123" i="1"/>
  <c r="P30" i="2" s="1"/>
  <c r="P31" i="2" s="1"/>
  <c r="J123" i="1"/>
  <c r="M30" i="2" s="1"/>
  <c r="M31" i="2" s="1"/>
  <c r="D124" i="1"/>
  <c r="AG123" i="1"/>
  <c r="AJ30" i="2" s="1"/>
  <c r="AJ31" i="2" s="1"/>
  <c r="Y124" i="1"/>
  <c r="K124" i="1"/>
  <c r="O124" i="1"/>
  <c r="AD123" i="1"/>
  <c r="AG30" i="2" s="1"/>
  <c r="AG31" i="2" s="1"/>
  <c r="Y123" i="1"/>
  <c r="AB30" i="2" s="1"/>
  <c r="AB31" i="2" s="1"/>
  <c r="AE123" i="1"/>
  <c r="AH30" i="2" s="1"/>
  <c r="AH31" i="2" s="1"/>
  <c r="E124" i="1"/>
  <c r="I124" i="1"/>
  <c r="T124" i="1"/>
  <c r="N123" i="1"/>
  <c r="Q30" i="2" s="1"/>
  <c r="Q31" i="2" s="1"/>
  <c r="I123" i="1"/>
  <c r="L30" i="2" s="1"/>
  <c r="L31" i="2" s="1"/>
  <c r="AF124" i="1"/>
  <c r="AB124" i="1"/>
  <c r="X124" i="1"/>
  <c r="AC123" i="1"/>
  <c r="AF30" i="2" s="1"/>
  <c r="AF31" i="2" s="1"/>
  <c r="K123" i="1"/>
  <c r="N30" i="2" s="1"/>
  <c r="N31" i="2" s="1"/>
  <c r="W123" i="1"/>
  <c r="Z30" i="2" s="1"/>
  <c r="Z31" i="2" s="1"/>
  <c r="AC124" i="1"/>
  <c r="R124" i="1"/>
  <c r="AA123" i="1"/>
  <c r="AD30" i="2" s="1"/>
  <c r="AD31" i="2" s="1"/>
  <c r="H123" i="1"/>
  <c r="K30" i="2" s="1"/>
  <c r="K31" i="2" s="1"/>
  <c r="C124" i="1"/>
  <c r="E30" i="2"/>
  <c r="T138" i="1"/>
  <c r="AJ196" i="1" l="1"/>
  <c r="AJ194" i="1"/>
  <c r="AJ192" i="1"/>
  <c r="F30" i="2"/>
  <c r="F31" i="2" s="1"/>
  <c r="AJ124" i="1"/>
  <c r="B198" i="1"/>
  <c r="X131" i="1"/>
  <c r="S131" i="1"/>
  <c r="R131" i="1"/>
  <c r="R130" i="1"/>
  <c r="U32" i="2" s="1"/>
  <c r="U33" i="2" s="1"/>
  <c r="AA130" i="1"/>
  <c r="AD32" i="2" s="1"/>
  <c r="AD33" i="2" s="1"/>
  <c r="AE130" i="1"/>
  <c r="AH32" i="2" s="1"/>
  <c r="AH33" i="2" s="1"/>
  <c r="F130" i="1"/>
  <c r="I32" i="2" s="1"/>
  <c r="I33" i="2" s="1"/>
  <c r="AF131" i="1"/>
  <c r="I131" i="1"/>
  <c r="E131" i="1"/>
  <c r="F131" i="1"/>
  <c r="U131" i="1"/>
  <c r="H131" i="1"/>
  <c r="O131" i="1"/>
  <c r="M130" i="1"/>
  <c r="P32" i="2" s="1"/>
  <c r="P33" i="2" s="1"/>
  <c r="E32" i="2"/>
  <c r="L131" i="1"/>
  <c r="Q130" i="1"/>
  <c r="T32" i="2" s="1"/>
  <c r="T33" i="2" s="1"/>
  <c r="T131" i="1"/>
  <c r="AD131" i="1"/>
  <c r="N131" i="1"/>
  <c r="Y131" i="1"/>
  <c r="D130" i="1"/>
  <c r="G32" i="2" s="1"/>
  <c r="G33" i="2" s="1"/>
  <c r="D131" i="1"/>
  <c r="G131" i="1"/>
  <c r="AA131" i="1"/>
  <c r="Z131" i="1"/>
  <c r="L130" i="1"/>
  <c r="O32" i="2" s="1"/>
  <c r="O33" i="2" s="1"/>
  <c r="C130" i="1"/>
  <c r="G130" i="1"/>
  <c r="J32" i="2" s="1"/>
  <c r="J33" i="2" s="1"/>
  <c r="T130" i="1"/>
  <c r="W32" i="2" s="1"/>
  <c r="W33" i="2" s="1"/>
  <c r="U130" i="1"/>
  <c r="X32" i="2" s="1"/>
  <c r="X33" i="2" s="1"/>
  <c r="X130" i="1"/>
  <c r="AA32" i="2" s="1"/>
  <c r="AA33" i="2" s="1"/>
  <c r="P131" i="1"/>
  <c r="Q131" i="1"/>
  <c r="M131" i="1"/>
  <c r="AF130" i="1"/>
  <c r="AI32" i="2" s="1"/>
  <c r="AI33" i="2" s="1"/>
  <c r="W130" i="1"/>
  <c r="Z32" i="2" s="1"/>
  <c r="Z33" i="2" s="1"/>
  <c r="V130" i="1"/>
  <c r="Y32" i="2" s="1"/>
  <c r="Y33" i="2" s="1"/>
  <c r="P130" i="1"/>
  <c r="S32" i="2" s="1"/>
  <c r="S33" i="2" s="1"/>
  <c r="AG131" i="1"/>
  <c r="AC131" i="1"/>
  <c r="AB131" i="1"/>
  <c r="Y130" i="1"/>
  <c r="AB32" i="2" s="1"/>
  <c r="AB33" i="2" s="1"/>
  <c r="E130" i="1"/>
  <c r="H32" i="2" s="1"/>
  <c r="H33" i="2" s="1"/>
  <c r="AD130" i="1"/>
  <c r="AG32" i="2" s="1"/>
  <c r="AG33" i="2" s="1"/>
  <c r="AG130" i="1"/>
  <c r="AJ32" i="2" s="1"/>
  <c r="AJ33" i="2" s="1"/>
  <c r="Z130" i="1"/>
  <c r="AC32" i="2" s="1"/>
  <c r="AC33" i="2" s="1"/>
  <c r="N130" i="1"/>
  <c r="Q32" i="2" s="1"/>
  <c r="Q33" i="2" s="1"/>
  <c r="AE131" i="1"/>
  <c r="K131" i="1"/>
  <c r="W131" i="1"/>
  <c r="AC130" i="1"/>
  <c r="AF32" i="2" s="1"/>
  <c r="AF33" i="2" s="1"/>
  <c r="H130" i="1"/>
  <c r="K32" i="2" s="1"/>
  <c r="K33" i="2" s="1"/>
  <c r="J131" i="1"/>
  <c r="I130" i="1"/>
  <c r="L32" i="2" s="1"/>
  <c r="L33" i="2" s="1"/>
  <c r="C131" i="1"/>
  <c r="AB130" i="1"/>
  <c r="AE32" i="2" s="1"/>
  <c r="AE33" i="2" s="1"/>
  <c r="S130" i="1"/>
  <c r="V32" i="2" s="1"/>
  <c r="V33" i="2" s="1"/>
  <c r="J130" i="1"/>
  <c r="M32" i="2" s="1"/>
  <c r="M33" i="2" s="1"/>
  <c r="V131" i="1"/>
  <c r="K130" i="1"/>
  <c r="N32" i="2" s="1"/>
  <c r="N33" i="2" s="1"/>
  <c r="AJ121" i="1"/>
  <c r="AJ119" i="1"/>
  <c r="M137" i="1"/>
  <c r="P34" i="2" s="1"/>
  <c r="P35" i="2" s="1"/>
  <c r="AC138" i="1"/>
  <c r="J137" i="1"/>
  <c r="M34" i="2" s="1"/>
  <c r="M35" i="2" s="1"/>
  <c r="C137" i="1"/>
  <c r="G137" i="1"/>
  <c r="J34" i="2" s="1"/>
  <c r="J35" i="2" s="1"/>
  <c r="S137" i="1"/>
  <c r="V34" i="2" s="1"/>
  <c r="V35" i="2" s="1"/>
  <c r="AB138" i="1"/>
  <c r="U137" i="1"/>
  <c r="X34" i="2" s="1"/>
  <c r="X35" i="2" s="1"/>
  <c r="AD137" i="1"/>
  <c r="AG34" i="2" s="1"/>
  <c r="AG35" i="2" s="1"/>
  <c r="O138" i="1"/>
  <c r="AD138" i="1"/>
  <c r="AA137" i="1"/>
  <c r="AD34" i="2" s="1"/>
  <c r="AD35" i="2" s="1"/>
  <c r="K138" i="1"/>
  <c r="W138" i="1"/>
  <c r="Z138" i="1"/>
  <c r="Y138" i="1"/>
  <c r="H138" i="1"/>
  <c r="D138" i="1"/>
  <c r="E137" i="1"/>
  <c r="H34" i="2" s="1"/>
  <c r="H35" i="2" s="1"/>
  <c r="AF138" i="1"/>
  <c r="E138" i="1"/>
  <c r="Q138" i="1"/>
  <c r="AE138" i="1"/>
  <c r="O137" i="1"/>
  <c r="R34" i="2" s="1"/>
  <c r="R35" i="2" s="1"/>
  <c r="V138" i="1"/>
  <c r="T137" i="1"/>
  <c r="W34" i="2" s="1"/>
  <c r="W35" i="2" s="1"/>
  <c r="AG138" i="1"/>
  <c r="AA138" i="1"/>
  <c r="AG137" i="1"/>
  <c r="AJ34" i="2" s="1"/>
  <c r="AJ35" i="2" s="1"/>
  <c r="X137" i="1"/>
  <c r="AA34" i="2" s="1"/>
  <c r="AA35" i="2" s="1"/>
  <c r="D137" i="1"/>
  <c r="G34" i="2" s="1"/>
  <c r="G35" i="2" s="1"/>
  <c r="M138" i="1"/>
  <c r="I137" i="1"/>
  <c r="L34" i="2" s="1"/>
  <c r="L35" i="2" s="1"/>
  <c r="AB137" i="1"/>
  <c r="AE34" i="2" s="1"/>
  <c r="AE35" i="2" s="1"/>
  <c r="J138" i="1"/>
  <c r="N138" i="1"/>
  <c r="K137" i="1"/>
  <c r="N34" i="2" s="1"/>
  <c r="N35" i="2" s="1"/>
  <c r="V137" i="1"/>
  <c r="Y34" i="2" s="1"/>
  <c r="Y35" i="2" s="1"/>
  <c r="AC137" i="1"/>
  <c r="AF34" i="2" s="1"/>
  <c r="AF35" i="2" s="1"/>
  <c r="U138" i="1"/>
  <c r="R137" i="1"/>
  <c r="U34" i="2" s="1"/>
  <c r="U35" i="2" s="1"/>
  <c r="F137" i="1"/>
  <c r="I34" i="2" s="1"/>
  <c r="I35" i="2" s="1"/>
  <c r="H137" i="1"/>
  <c r="K34" i="2" s="1"/>
  <c r="K35" i="2" s="1"/>
  <c r="C138" i="1"/>
  <c r="Q137" i="1"/>
  <c r="T34" i="2" s="1"/>
  <c r="T35" i="2" s="1"/>
  <c r="G138" i="1"/>
  <c r="AE137" i="1"/>
  <c r="AH34" i="2" s="1"/>
  <c r="AH35" i="2" s="1"/>
  <c r="F138" i="1"/>
  <c r="I138" i="1"/>
  <c r="L137" i="1"/>
  <c r="O34" i="2" s="1"/>
  <c r="O35" i="2" s="1"/>
  <c r="R138" i="1"/>
  <c r="Z137" i="1"/>
  <c r="AC34" i="2" s="1"/>
  <c r="AC35" i="2" s="1"/>
  <c r="AF137" i="1"/>
  <c r="AI34" i="2" s="1"/>
  <c r="AI35" i="2" s="1"/>
  <c r="W137" i="1"/>
  <c r="Z34" i="2" s="1"/>
  <c r="Z35" i="2" s="1"/>
  <c r="P137" i="1"/>
  <c r="S34" i="2" s="1"/>
  <c r="S35" i="2" s="1"/>
  <c r="E34" i="2"/>
  <c r="P138" i="1"/>
  <c r="L138" i="1"/>
  <c r="N137" i="1"/>
  <c r="Q34" i="2" s="1"/>
  <c r="Q35" i="2" s="1"/>
  <c r="Y137" i="1"/>
  <c r="AB34" i="2" s="1"/>
  <c r="AB35" i="2" s="1"/>
  <c r="X138" i="1"/>
  <c r="S138" i="1"/>
  <c r="AJ203" i="1" l="1"/>
  <c r="AJ199" i="1"/>
  <c r="AJ201" i="1"/>
  <c r="F34" i="2"/>
  <c r="F35" i="2" s="1"/>
  <c r="AJ138" i="1"/>
  <c r="B205" i="1"/>
  <c r="F32" i="2"/>
  <c r="F33" i="2" s="1"/>
  <c r="AJ131" i="1"/>
  <c r="AJ135" i="1" s="1"/>
  <c r="W145" i="1"/>
  <c r="U145" i="1"/>
  <c r="Z145" i="1"/>
  <c r="AA144" i="1"/>
  <c r="AD36" i="2" s="1"/>
  <c r="AD37" i="2" s="1"/>
  <c r="G145" i="1"/>
  <c r="U144" i="1"/>
  <c r="X36" i="2" s="1"/>
  <c r="X37" i="2" s="1"/>
  <c r="F144" i="1"/>
  <c r="I36" i="2" s="1"/>
  <c r="I37" i="2" s="1"/>
  <c r="Y145" i="1"/>
  <c r="Q145" i="1"/>
  <c r="X145" i="1"/>
  <c r="E144" i="1"/>
  <c r="H36" i="2" s="1"/>
  <c r="H37" i="2" s="1"/>
  <c r="I145" i="1"/>
  <c r="G144" i="1"/>
  <c r="J36" i="2" s="1"/>
  <c r="J37" i="2" s="1"/>
  <c r="Z144" i="1"/>
  <c r="AC36" i="2" s="1"/>
  <c r="AC37" i="2" s="1"/>
  <c r="F145" i="1"/>
  <c r="P144" i="1"/>
  <c r="S36" i="2" s="1"/>
  <c r="S37" i="2" s="1"/>
  <c r="S144" i="1"/>
  <c r="V36" i="2" s="1"/>
  <c r="V37" i="2" s="1"/>
  <c r="R144" i="1"/>
  <c r="U36" i="2" s="1"/>
  <c r="U37" i="2" s="1"/>
  <c r="AA145" i="1"/>
  <c r="I144" i="1"/>
  <c r="L36" i="2" s="1"/>
  <c r="L37" i="2" s="1"/>
  <c r="T144" i="1"/>
  <c r="W36" i="2" s="1"/>
  <c r="W37" i="2" s="1"/>
  <c r="AF144" i="1"/>
  <c r="AI36" i="2" s="1"/>
  <c r="AI37" i="2" s="1"/>
  <c r="H145" i="1"/>
  <c r="AD145" i="1"/>
  <c r="V144" i="1"/>
  <c r="Y36" i="2" s="1"/>
  <c r="Y37" i="2" s="1"/>
  <c r="AG144" i="1"/>
  <c r="AJ36" i="2" s="1"/>
  <c r="AJ37" i="2" s="1"/>
  <c r="X144" i="1"/>
  <c r="AA36" i="2" s="1"/>
  <c r="AA37" i="2" s="1"/>
  <c r="AF145" i="1"/>
  <c r="M145" i="1"/>
  <c r="V145" i="1"/>
  <c r="H144" i="1"/>
  <c r="K36" i="2" s="1"/>
  <c r="K37" i="2" s="1"/>
  <c r="Q144" i="1"/>
  <c r="T36" i="2" s="1"/>
  <c r="T37" i="2" s="1"/>
  <c r="AE144" i="1"/>
  <c r="AH36" i="2" s="1"/>
  <c r="AH37" i="2" s="1"/>
  <c r="AG145" i="1"/>
  <c r="AC144" i="1"/>
  <c r="AF36" i="2" s="1"/>
  <c r="AF37" i="2" s="1"/>
  <c r="N144" i="1"/>
  <c r="Q36" i="2" s="1"/>
  <c r="Q37" i="2" s="1"/>
  <c r="L145" i="1"/>
  <c r="N145" i="1"/>
  <c r="W144" i="1"/>
  <c r="Z36" i="2" s="1"/>
  <c r="Z37" i="2" s="1"/>
  <c r="K145" i="1"/>
  <c r="J145" i="1"/>
  <c r="AB144" i="1"/>
  <c r="AE36" i="2" s="1"/>
  <c r="AE37" i="2" s="1"/>
  <c r="O145" i="1"/>
  <c r="AD144" i="1"/>
  <c r="AG36" i="2" s="1"/>
  <c r="AG37" i="2" s="1"/>
  <c r="AC145" i="1"/>
  <c r="D144" i="1"/>
  <c r="G36" i="2" s="1"/>
  <c r="G37" i="2" s="1"/>
  <c r="S145" i="1"/>
  <c r="AJ133" i="1"/>
  <c r="K144" i="1"/>
  <c r="N36" i="2" s="1"/>
  <c r="N37" i="2" s="1"/>
  <c r="D145" i="1"/>
  <c r="P145" i="1"/>
  <c r="O144" i="1"/>
  <c r="R36" i="2" s="1"/>
  <c r="R37" i="2" s="1"/>
  <c r="AB145" i="1"/>
  <c r="C144" i="1"/>
  <c r="R145" i="1"/>
  <c r="L144" i="1"/>
  <c r="O36" i="2" s="1"/>
  <c r="O37" i="2" s="1"/>
  <c r="Y144" i="1"/>
  <c r="AB36" i="2" s="1"/>
  <c r="AB37" i="2" s="1"/>
  <c r="C145" i="1"/>
  <c r="T145" i="1"/>
  <c r="E145" i="1"/>
  <c r="M144" i="1"/>
  <c r="P36" i="2" s="1"/>
  <c r="P37" i="2" s="1"/>
  <c r="J144" i="1"/>
  <c r="M36" i="2" s="1"/>
  <c r="M37" i="2" s="1"/>
  <c r="AE145" i="1"/>
  <c r="E36" i="2"/>
  <c r="AJ128" i="1"/>
  <c r="AJ126" i="1"/>
  <c r="AJ206" i="1" l="1"/>
  <c r="AJ210" i="1"/>
  <c r="AJ208" i="1"/>
  <c r="F36" i="2"/>
  <c r="F37" i="2" s="1"/>
  <c r="AJ145" i="1"/>
  <c r="AJ149" i="1" s="1"/>
  <c r="B212" i="1"/>
  <c r="AJ142" i="1"/>
  <c r="AJ140" i="1"/>
  <c r="E38" i="2"/>
  <c r="AF164" i="1"/>
  <c r="AI38" i="2" s="1"/>
  <c r="AI39" i="2" s="1"/>
  <c r="I164" i="1"/>
  <c r="L38" i="2" s="1"/>
  <c r="L39" i="2" s="1"/>
  <c r="L164" i="1"/>
  <c r="O38" i="2" s="1"/>
  <c r="O39" i="2" s="1"/>
  <c r="N164" i="1"/>
  <c r="Q38" i="2" s="1"/>
  <c r="Q39" i="2" s="1"/>
  <c r="P164" i="1"/>
  <c r="S38" i="2" s="1"/>
  <c r="S39" i="2" s="1"/>
  <c r="G165" i="1"/>
  <c r="O165" i="1"/>
  <c r="Y164" i="1"/>
  <c r="AB38" i="2" s="1"/>
  <c r="AB39" i="2" s="1"/>
  <c r="F38" i="2"/>
  <c r="F39" i="2" s="1"/>
  <c r="J164" i="1"/>
  <c r="M38" i="2" s="1"/>
  <c r="M39" i="2" s="1"/>
  <c r="F165" i="1"/>
  <c r="U164" i="1"/>
  <c r="X38" i="2" s="1"/>
  <c r="X39" i="2" s="1"/>
  <c r="AG165" i="1"/>
  <c r="K165" i="1"/>
  <c r="AD165" i="1"/>
  <c r="V164" i="1"/>
  <c r="Y38" i="2" s="1"/>
  <c r="Y39" i="2" s="1"/>
  <c r="T165" i="1"/>
  <c r="V165" i="1"/>
  <c r="O164" i="1"/>
  <c r="R38" i="2" s="1"/>
  <c r="R39" i="2" s="1"/>
  <c r="M165" i="1"/>
  <c r="Q164" i="1"/>
  <c r="T38" i="2" s="1"/>
  <c r="T39" i="2" s="1"/>
  <c r="I165" i="1"/>
  <c r="P165" i="1"/>
  <c r="AB164" i="1"/>
  <c r="AE38" i="2" s="1"/>
  <c r="AE39" i="2" s="1"/>
  <c r="K164" i="1"/>
  <c r="N38" i="2" s="1"/>
  <c r="N39" i="2" s="1"/>
  <c r="W165" i="1"/>
  <c r="G164" i="1"/>
  <c r="J38" i="2" s="1"/>
  <c r="J39" i="2" s="1"/>
  <c r="Z164" i="1"/>
  <c r="AC38" i="2" s="1"/>
  <c r="AC39" i="2" s="1"/>
  <c r="X165" i="1"/>
  <c r="AG164" i="1"/>
  <c r="AJ38" i="2" s="1"/>
  <c r="AJ39" i="2" s="1"/>
  <c r="AA164" i="1"/>
  <c r="AD38" i="2" s="1"/>
  <c r="AD39" i="2" s="1"/>
  <c r="D164" i="1"/>
  <c r="AF165" i="1"/>
  <c r="J165" i="1"/>
  <c r="R165" i="1"/>
  <c r="AC165" i="1"/>
  <c r="L165" i="1"/>
  <c r="E165" i="1"/>
  <c r="F164" i="1"/>
  <c r="I38" i="2" s="1"/>
  <c r="I39" i="2" s="1"/>
  <c r="H164" i="1"/>
  <c r="K38" i="2" s="1"/>
  <c r="K39" i="2" s="1"/>
  <c r="S165" i="1"/>
  <c r="AC164" i="1"/>
  <c r="AF38" i="2" s="1"/>
  <c r="AF39" i="2" s="1"/>
  <c r="U165" i="1"/>
  <c r="Y165" i="1"/>
  <c r="C165" i="1"/>
  <c r="W164" i="1"/>
  <c r="Z38" i="2" s="1"/>
  <c r="Z39" i="2" s="1"/>
  <c r="E164" i="1"/>
  <c r="H38" i="2" s="1"/>
  <c r="H39" i="2" s="1"/>
  <c r="Q165" i="1"/>
  <c r="AA165" i="1"/>
  <c r="N165" i="1"/>
  <c r="AE165" i="1"/>
  <c r="H165" i="1"/>
  <c r="S164" i="1"/>
  <c r="V38" i="2" s="1"/>
  <c r="V39" i="2" s="1"/>
  <c r="R164" i="1"/>
  <c r="U38" i="2" s="1"/>
  <c r="U39" i="2" s="1"/>
  <c r="AB165" i="1"/>
  <c r="AE164" i="1"/>
  <c r="AH38" i="2" s="1"/>
  <c r="AH39" i="2" s="1"/>
  <c r="D165" i="1"/>
  <c r="Z165" i="1"/>
  <c r="X164" i="1"/>
  <c r="AA38" i="2" s="1"/>
  <c r="AA39" i="2" s="1"/>
  <c r="M164" i="1"/>
  <c r="P38" i="2" s="1"/>
  <c r="P39" i="2" s="1"/>
  <c r="T164" i="1"/>
  <c r="W38" i="2" s="1"/>
  <c r="W39" i="2" s="1"/>
  <c r="AD164" i="1"/>
  <c r="AG38" i="2" s="1"/>
  <c r="AG39" i="2" s="1"/>
  <c r="AJ215" i="1" l="1"/>
  <c r="AJ217" i="1"/>
  <c r="AJ213" i="1"/>
  <c r="G38" i="2"/>
  <c r="G39" i="2" s="1"/>
  <c r="AJ165" i="1"/>
  <c r="B219" i="1"/>
  <c r="AJ147" i="1"/>
  <c r="E40" i="2"/>
  <c r="Y171" i="1"/>
  <c r="AB40" i="2" s="1"/>
  <c r="AB41" i="2" s="1"/>
  <c r="AE172" i="1"/>
  <c r="K172" i="1"/>
  <c r="S171" i="1"/>
  <c r="V40" i="2" s="1"/>
  <c r="V41" i="2" s="1"/>
  <c r="F172" i="1"/>
  <c r="R171" i="1"/>
  <c r="U40" i="2" s="1"/>
  <c r="U41" i="2" s="1"/>
  <c r="AA171" i="1"/>
  <c r="AD40" i="2" s="1"/>
  <c r="AD41" i="2" s="1"/>
  <c r="C172" i="1"/>
  <c r="F40" i="2"/>
  <c r="F41" i="2" s="1"/>
  <c r="J172" i="1"/>
  <c r="AF171" i="1"/>
  <c r="AI40" i="2" s="1"/>
  <c r="AI41" i="2" s="1"/>
  <c r="X172" i="1"/>
  <c r="AC172" i="1"/>
  <c r="E171" i="1"/>
  <c r="H40" i="2" s="1"/>
  <c r="H41" i="2" s="1"/>
  <c r="P171" i="1"/>
  <c r="S40" i="2" s="1"/>
  <c r="S41" i="2" s="1"/>
  <c r="Q171" i="1"/>
  <c r="T40" i="2" s="1"/>
  <c r="T41" i="2" s="1"/>
  <c r="V171" i="1"/>
  <c r="Y40" i="2" s="1"/>
  <c r="Y41" i="2" s="1"/>
  <c r="S172" i="1"/>
  <c r="K171" i="1"/>
  <c r="N40" i="2" s="1"/>
  <c r="N41" i="2" s="1"/>
  <c r="H171" i="1"/>
  <c r="K40" i="2" s="1"/>
  <c r="K41" i="2" s="1"/>
  <c r="AB172" i="1"/>
  <c r="AG172" i="1"/>
  <c r="O171" i="1"/>
  <c r="R40" i="2" s="1"/>
  <c r="R41" i="2" s="1"/>
  <c r="G172" i="1"/>
  <c r="M171" i="1"/>
  <c r="P40" i="2" s="1"/>
  <c r="P41" i="2" s="1"/>
  <c r="AA172" i="1"/>
  <c r="Q172" i="1"/>
  <c r="AB171" i="1"/>
  <c r="AE40" i="2" s="1"/>
  <c r="AE41" i="2" s="1"/>
  <c r="E172" i="1"/>
  <c r="T171" i="1"/>
  <c r="W40" i="2" s="1"/>
  <c r="W41" i="2" s="1"/>
  <c r="G171" i="1"/>
  <c r="J40" i="2" s="1"/>
  <c r="J41" i="2" s="1"/>
  <c r="H172" i="1"/>
  <c r="Z172" i="1"/>
  <c r="Y172" i="1"/>
  <c r="F171" i="1"/>
  <c r="I40" i="2" s="1"/>
  <c r="I41" i="2" s="1"/>
  <c r="Z171" i="1"/>
  <c r="AC40" i="2" s="1"/>
  <c r="AC41" i="2" s="1"/>
  <c r="I171" i="1"/>
  <c r="L40" i="2" s="1"/>
  <c r="L41" i="2" s="1"/>
  <c r="D172" i="1"/>
  <c r="AD172" i="1"/>
  <c r="M172" i="1"/>
  <c r="V172" i="1"/>
  <c r="AD171" i="1"/>
  <c r="AG40" i="2" s="1"/>
  <c r="AG41" i="2" s="1"/>
  <c r="AC171" i="1"/>
  <c r="AF40" i="2" s="1"/>
  <c r="AF41" i="2" s="1"/>
  <c r="I172" i="1"/>
  <c r="AF172" i="1"/>
  <c r="AG171" i="1"/>
  <c r="AJ40" i="2" s="1"/>
  <c r="AJ41" i="2" s="1"/>
  <c r="U171" i="1"/>
  <c r="X40" i="2" s="1"/>
  <c r="X41" i="2" s="1"/>
  <c r="AE171" i="1"/>
  <c r="AH40" i="2" s="1"/>
  <c r="AH41" i="2" s="1"/>
  <c r="X171" i="1"/>
  <c r="AA40" i="2" s="1"/>
  <c r="AA41" i="2" s="1"/>
  <c r="P172" i="1"/>
  <c r="J171" i="1"/>
  <c r="M40" i="2" s="1"/>
  <c r="M41" i="2" s="1"/>
  <c r="D171" i="1"/>
  <c r="O172" i="1"/>
  <c r="W172" i="1"/>
  <c r="W171" i="1"/>
  <c r="Z40" i="2" s="1"/>
  <c r="Z41" i="2" s="1"/>
  <c r="L171" i="1"/>
  <c r="O40" i="2" s="1"/>
  <c r="O41" i="2" s="1"/>
  <c r="U172" i="1"/>
  <c r="N171" i="1"/>
  <c r="Q40" i="2" s="1"/>
  <c r="Q41" i="2" s="1"/>
  <c r="T172" i="1"/>
  <c r="L172" i="1"/>
  <c r="R172" i="1"/>
  <c r="N172" i="1"/>
  <c r="AJ224" i="1" l="1"/>
  <c r="Z8" i="1" s="1"/>
  <c r="AJ222" i="1"/>
  <c r="Z7" i="1" s="1"/>
  <c r="AJ220" i="1"/>
  <c r="G40" i="2"/>
  <c r="G41" i="2" s="1"/>
  <c r="AJ172" i="1"/>
  <c r="N220" i="1"/>
  <c r="AD220" i="1"/>
  <c r="R221" i="1"/>
  <c r="E220" i="1"/>
  <c r="AC220" i="1"/>
  <c r="AG221" i="1"/>
  <c r="O220" i="1"/>
  <c r="AE220" i="1"/>
  <c r="O221" i="1"/>
  <c r="AE221" i="1"/>
  <c r="P220" i="1"/>
  <c r="AF220" i="1"/>
  <c r="P221" i="1"/>
  <c r="AF221" i="1"/>
  <c r="I221" i="1"/>
  <c r="S221" i="1"/>
  <c r="D221" i="1"/>
  <c r="I220" i="1"/>
  <c r="L221" i="1"/>
  <c r="AC221" i="1"/>
  <c r="R220" i="1"/>
  <c r="F221" i="1"/>
  <c r="V221" i="1"/>
  <c r="M220" i="1"/>
  <c r="E221" i="1"/>
  <c r="C220" i="1"/>
  <c r="S220" i="1"/>
  <c r="C221" i="1"/>
  <c r="D220" i="1"/>
  <c r="T220" i="1"/>
  <c r="T221" i="1"/>
  <c r="Q221" i="1"/>
  <c r="AB220" i="1"/>
  <c r="F220" i="1"/>
  <c r="V220" i="1"/>
  <c r="J221" i="1"/>
  <c r="Z221" i="1"/>
  <c r="Q220" i="1"/>
  <c r="M221" i="1"/>
  <c r="G220" i="1"/>
  <c r="W220" i="1"/>
  <c r="G221" i="1"/>
  <c r="W221" i="1"/>
  <c r="H220" i="1"/>
  <c r="X220" i="1"/>
  <c r="H221" i="1"/>
  <c r="X221" i="1"/>
  <c r="U220" i="1"/>
  <c r="Y221" i="1"/>
  <c r="J220" i="1"/>
  <c r="Z220" i="1"/>
  <c r="N221" i="1"/>
  <c r="AD221" i="1"/>
  <c r="Y220" i="1"/>
  <c r="U221" i="1"/>
  <c r="K220" i="1"/>
  <c r="AA220" i="1"/>
  <c r="K221" i="1"/>
  <c r="AA221" i="1"/>
  <c r="L220" i="1"/>
  <c r="AB221" i="1"/>
  <c r="AG220" i="1"/>
  <c r="AJ169" i="1"/>
  <c r="AJ167" i="1"/>
  <c r="E42" i="2"/>
  <c r="W178" i="1"/>
  <c r="Z42" i="2" s="1"/>
  <c r="Z43" i="2" s="1"/>
  <c r="AF179" i="1"/>
  <c r="AF178" i="1"/>
  <c r="AI42" i="2" s="1"/>
  <c r="AI43" i="2" s="1"/>
  <c r="AE178" i="1"/>
  <c r="AH42" i="2" s="1"/>
  <c r="AH43" i="2" s="1"/>
  <c r="AD178" i="1"/>
  <c r="AG42" i="2" s="1"/>
  <c r="AG43" i="2" s="1"/>
  <c r="J178" i="1"/>
  <c r="M42" i="2" s="1"/>
  <c r="M43" i="2" s="1"/>
  <c r="F178" i="1"/>
  <c r="I42" i="2" s="1"/>
  <c r="I43" i="2" s="1"/>
  <c r="W179" i="1"/>
  <c r="L179" i="1"/>
  <c r="J179" i="1"/>
  <c r="Y178" i="1"/>
  <c r="AB42" i="2" s="1"/>
  <c r="AB43" i="2" s="1"/>
  <c r="U178" i="1"/>
  <c r="X42" i="2" s="1"/>
  <c r="X43" i="2" s="1"/>
  <c r="AB178" i="1"/>
  <c r="AE42" i="2" s="1"/>
  <c r="AE43" i="2" s="1"/>
  <c r="G178" i="1"/>
  <c r="J42" i="2" s="1"/>
  <c r="J43" i="2" s="1"/>
  <c r="P178" i="1"/>
  <c r="S42" i="2" s="1"/>
  <c r="S43" i="2" s="1"/>
  <c r="G179" i="1"/>
  <c r="D178" i="1"/>
  <c r="G42" i="2" s="1"/>
  <c r="G43" i="2" s="1"/>
  <c r="K178" i="1"/>
  <c r="N42" i="2" s="1"/>
  <c r="N43" i="2" s="1"/>
  <c r="AE179" i="1"/>
  <c r="X179" i="1"/>
  <c r="U179" i="1"/>
  <c r="I178" i="1"/>
  <c r="L42" i="2" s="1"/>
  <c r="L43" i="2" s="1"/>
  <c r="K179" i="1"/>
  <c r="I179" i="1"/>
  <c r="R178" i="1"/>
  <c r="U42" i="2" s="1"/>
  <c r="U43" i="2" s="1"/>
  <c r="AC178" i="1"/>
  <c r="AF42" i="2" s="1"/>
  <c r="AF43" i="2" s="1"/>
  <c r="O179" i="1"/>
  <c r="E179" i="1"/>
  <c r="P179" i="1"/>
  <c r="F179" i="1"/>
  <c r="AB179" i="1"/>
  <c r="M178" i="1"/>
  <c r="P42" i="2" s="1"/>
  <c r="P43" i="2" s="1"/>
  <c r="T178" i="1"/>
  <c r="W42" i="2" s="1"/>
  <c r="W43" i="2" s="1"/>
  <c r="S178" i="1"/>
  <c r="V42" i="2" s="1"/>
  <c r="V43" i="2" s="1"/>
  <c r="H179" i="1"/>
  <c r="AG178" i="1"/>
  <c r="AJ42" i="2" s="1"/>
  <c r="AJ43" i="2" s="1"/>
  <c r="V178" i="1"/>
  <c r="Y42" i="2" s="1"/>
  <c r="Y43" i="2" s="1"/>
  <c r="N179" i="1"/>
  <c r="N178" i="1"/>
  <c r="Q42" i="2" s="1"/>
  <c r="Q43" i="2" s="1"/>
  <c r="R179" i="1"/>
  <c r="AA178" i="1"/>
  <c r="AD42" i="2" s="1"/>
  <c r="AD43" i="2" s="1"/>
  <c r="X178" i="1"/>
  <c r="AA42" i="2" s="1"/>
  <c r="AA43" i="2" s="1"/>
  <c r="T179" i="1"/>
  <c r="V179" i="1"/>
  <c r="AC179" i="1"/>
  <c r="S179" i="1"/>
  <c r="E178" i="1"/>
  <c r="H42" i="2" s="1"/>
  <c r="H43" i="2" s="1"/>
  <c r="H178" i="1"/>
  <c r="K42" i="2" s="1"/>
  <c r="K43" i="2" s="1"/>
  <c r="Z178" i="1"/>
  <c r="AC42" i="2" s="1"/>
  <c r="AC43" i="2" s="1"/>
  <c r="D179" i="1"/>
  <c r="Z179" i="1"/>
  <c r="Q178" i="1"/>
  <c r="T42" i="2" s="1"/>
  <c r="T43" i="2" s="1"/>
  <c r="O178" i="1"/>
  <c r="R42" i="2" s="1"/>
  <c r="R43" i="2" s="1"/>
  <c r="AD179" i="1"/>
  <c r="C179" i="1"/>
  <c r="M179" i="1"/>
  <c r="Y179" i="1"/>
  <c r="AA179" i="1"/>
  <c r="L178" i="1"/>
  <c r="O42" i="2" s="1"/>
  <c r="O43" i="2" s="1"/>
  <c r="AG179" i="1"/>
  <c r="Q179" i="1"/>
  <c r="C178" i="1"/>
  <c r="AJ221" i="1" l="1"/>
  <c r="AJ223" i="1" s="1"/>
  <c r="Z83" i="1"/>
  <c r="Z159" i="1"/>
  <c r="Z160" i="1"/>
  <c r="Z84" i="1"/>
  <c r="F42" i="2"/>
  <c r="F43" i="2" s="1"/>
  <c r="AJ179" i="1"/>
  <c r="AJ176" i="1"/>
  <c r="AJ174" i="1"/>
  <c r="E44" i="2"/>
  <c r="AC185" i="1"/>
  <c r="AF44" i="2" s="1"/>
  <c r="AF45" i="2" s="1"/>
  <c r="N185" i="1"/>
  <c r="Q44" i="2" s="1"/>
  <c r="Q45" i="2" s="1"/>
  <c r="AB186" i="1"/>
  <c r="I186" i="1"/>
  <c r="AC186" i="1"/>
  <c r="Q185" i="1"/>
  <c r="T44" i="2" s="1"/>
  <c r="T45" i="2" s="1"/>
  <c r="P185" i="1"/>
  <c r="S44" i="2" s="1"/>
  <c r="S45" i="2" s="1"/>
  <c r="AF185" i="1"/>
  <c r="AI44" i="2" s="1"/>
  <c r="AI45" i="2" s="1"/>
  <c r="Y186" i="1"/>
  <c r="AE186" i="1"/>
  <c r="L185" i="1"/>
  <c r="O44" i="2" s="1"/>
  <c r="O45" i="2" s="1"/>
  <c r="T186" i="1"/>
  <c r="P186" i="1"/>
  <c r="K186" i="1"/>
  <c r="AE185" i="1"/>
  <c r="AH44" i="2" s="1"/>
  <c r="AH45" i="2" s="1"/>
  <c r="U186" i="1"/>
  <c r="R186" i="1"/>
  <c r="AD186" i="1"/>
  <c r="AF186" i="1"/>
  <c r="V186" i="1"/>
  <c r="L186" i="1"/>
  <c r="U185" i="1"/>
  <c r="X44" i="2" s="1"/>
  <c r="X45" i="2" s="1"/>
  <c r="Q186" i="1"/>
  <c r="Y185" i="1"/>
  <c r="AB44" i="2" s="1"/>
  <c r="AB45" i="2" s="1"/>
  <c r="X185" i="1"/>
  <c r="AA44" i="2" s="1"/>
  <c r="AA45" i="2" s="1"/>
  <c r="X186" i="1"/>
  <c r="D185" i="1"/>
  <c r="G44" i="2" s="1"/>
  <c r="G45" i="2" s="1"/>
  <c r="O186" i="1"/>
  <c r="Z186" i="1"/>
  <c r="I185" i="1"/>
  <c r="L44" i="2" s="1"/>
  <c r="L45" i="2" s="1"/>
  <c r="S186" i="1"/>
  <c r="AA185" i="1"/>
  <c r="AD44" i="2" s="1"/>
  <c r="AD45" i="2" s="1"/>
  <c r="M185" i="1"/>
  <c r="P44" i="2" s="1"/>
  <c r="P45" i="2" s="1"/>
  <c r="H186" i="1"/>
  <c r="D186" i="1"/>
  <c r="W185" i="1"/>
  <c r="Z44" i="2" s="1"/>
  <c r="Z45" i="2" s="1"/>
  <c r="Z185" i="1"/>
  <c r="AC44" i="2" s="1"/>
  <c r="AC45" i="2" s="1"/>
  <c r="T185" i="1"/>
  <c r="W44" i="2" s="1"/>
  <c r="W45" i="2" s="1"/>
  <c r="H185" i="1"/>
  <c r="K44" i="2" s="1"/>
  <c r="K45" i="2" s="1"/>
  <c r="J185" i="1"/>
  <c r="M44" i="2" s="1"/>
  <c r="M45" i="2" s="1"/>
  <c r="C185" i="1"/>
  <c r="E185" i="1"/>
  <c r="H44" i="2" s="1"/>
  <c r="H45" i="2" s="1"/>
  <c r="AD185" i="1"/>
  <c r="AG44" i="2" s="1"/>
  <c r="AG45" i="2" s="1"/>
  <c r="N186" i="1"/>
  <c r="M186" i="1"/>
  <c r="AG185" i="1"/>
  <c r="AJ44" i="2" s="1"/>
  <c r="AJ45" i="2" s="1"/>
  <c r="AA186" i="1"/>
  <c r="V185" i="1"/>
  <c r="Y44" i="2" s="1"/>
  <c r="Y45" i="2" s="1"/>
  <c r="AG186" i="1"/>
  <c r="W186" i="1"/>
  <c r="R185" i="1"/>
  <c r="U44" i="2" s="1"/>
  <c r="U45" i="2" s="1"/>
  <c r="AB185" i="1"/>
  <c r="AE44" i="2" s="1"/>
  <c r="AE45" i="2" s="1"/>
  <c r="E186" i="1"/>
  <c r="J186" i="1"/>
  <c r="F186" i="1"/>
  <c r="C186" i="1"/>
  <c r="G185" i="1"/>
  <c r="J44" i="2" s="1"/>
  <c r="J45" i="2" s="1"/>
  <c r="S185" i="1"/>
  <c r="V44" i="2" s="1"/>
  <c r="V45" i="2" s="1"/>
  <c r="O185" i="1"/>
  <c r="R44" i="2" s="1"/>
  <c r="R45" i="2" s="1"/>
  <c r="G186" i="1"/>
  <c r="F185" i="1"/>
  <c r="I44" i="2" s="1"/>
  <c r="I45" i="2" s="1"/>
  <c r="K185" i="1"/>
  <c r="N44" i="2" s="1"/>
  <c r="N45" i="2" s="1"/>
  <c r="AJ225" i="1" l="1"/>
  <c r="F44" i="2"/>
  <c r="F45" i="2" s="1"/>
  <c r="AJ186" i="1"/>
  <c r="AJ183" i="1"/>
  <c r="AJ181" i="1"/>
  <c r="E46" i="2"/>
  <c r="Q193" i="1"/>
  <c r="X192" i="1"/>
  <c r="AA46" i="2" s="1"/>
  <c r="AA47" i="2" s="1"/>
  <c r="K192" i="1"/>
  <c r="N46" i="2" s="1"/>
  <c r="N47" i="2" s="1"/>
  <c r="AD192" i="1"/>
  <c r="AG46" i="2" s="1"/>
  <c r="AG47" i="2" s="1"/>
  <c r="G193" i="1"/>
  <c r="M192" i="1"/>
  <c r="P46" i="2" s="1"/>
  <c r="P47" i="2" s="1"/>
  <c r="U193" i="1"/>
  <c r="AC193" i="1"/>
  <c r="AF193" i="1"/>
  <c r="K193" i="1"/>
  <c r="X193" i="1"/>
  <c r="V192" i="1"/>
  <c r="Y46" i="2" s="1"/>
  <c r="Y47" i="2" s="1"/>
  <c r="O192" i="1"/>
  <c r="R46" i="2" s="1"/>
  <c r="R47" i="2" s="1"/>
  <c r="AC192" i="1"/>
  <c r="AF46" i="2" s="1"/>
  <c r="AF47" i="2" s="1"/>
  <c r="J193" i="1"/>
  <c r="E192" i="1"/>
  <c r="H46" i="2" s="1"/>
  <c r="H47" i="2" s="1"/>
  <c r="P193" i="1"/>
  <c r="I192" i="1"/>
  <c r="L46" i="2" s="1"/>
  <c r="L47" i="2" s="1"/>
  <c r="Q192" i="1"/>
  <c r="T46" i="2" s="1"/>
  <c r="T47" i="2" s="1"/>
  <c r="G192" i="1"/>
  <c r="J46" i="2" s="1"/>
  <c r="J47" i="2" s="1"/>
  <c r="AE193" i="1"/>
  <c r="AG193" i="1"/>
  <c r="L192" i="1"/>
  <c r="O46" i="2" s="1"/>
  <c r="O47" i="2" s="1"/>
  <c r="H192" i="1"/>
  <c r="K46" i="2" s="1"/>
  <c r="K47" i="2" s="1"/>
  <c r="Z192" i="1"/>
  <c r="AC46" i="2" s="1"/>
  <c r="AC47" i="2" s="1"/>
  <c r="AA192" i="1"/>
  <c r="AD46" i="2" s="1"/>
  <c r="AD47" i="2" s="1"/>
  <c r="C193" i="1"/>
  <c r="I193" i="1"/>
  <c r="E193" i="1"/>
  <c r="AE192" i="1"/>
  <c r="AH46" i="2" s="1"/>
  <c r="AH47" i="2" s="1"/>
  <c r="S192" i="1"/>
  <c r="V46" i="2" s="1"/>
  <c r="V47" i="2" s="1"/>
  <c r="D193" i="1"/>
  <c r="Y192" i="1"/>
  <c r="AB46" i="2" s="1"/>
  <c r="AB47" i="2" s="1"/>
  <c r="W192" i="1"/>
  <c r="Z46" i="2" s="1"/>
  <c r="Z47" i="2" s="1"/>
  <c r="V193" i="1"/>
  <c r="T192" i="1"/>
  <c r="W46" i="2" s="1"/>
  <c r="W47" i="2" s="1"/>
  <c r="N193" i="1"/>
  <c r="AB193" i="1"/>
  <c r="AD193" i="1"/>
  <c r="D192" i="1"/>
  <c r="G46" i="2" s="1"/>
  <c r="G47" i="2" s="1"/>
  <c r="F192" i="1"/>
  <c r="I46" i="2" s="1"/>
  <c r="I47" i="2" s="1"/>
  <c r="R193" i="1"/>
  <c r="Z193" i="1"/>
  <c r="R192" i="1"/>
  <c r="U46" i="2" s="1"/>
  <c r="U47" i="2" s="1"/>
  <c r="Y193" i="1"/>
  <c r="U192" i="1"/>
  <c r="X46" i="2" s="1"/>
  <c r="X47" i="2" s="1"/>
  <c r="N192" i="1"/>
  <c r="Q46" i="2" s="1"/>
  <c r="Q47" i="2" s="1"/>
  <c r="L193" i="1"/>
  <c r="J192" i="1"/>
  <c r="M46" i="2" s="1"/>
  <c r="M47" i="2" s="1"/>
  <c r="AB192" i="1"/>
  <c r="AE46" i="2" s="1"/>
  <c r="AE47" i="2" s="1"/>
  <c r="S193" i="1"/>
  <c r="F193" i="1"/>
  <c r="T193" i="1"/>
  <c r="H193" i="1"/>
  <c r="AA193" i="1"/>
  <c r="O193" i="1"/>
  <c r="AF192" i="1"/>
  <c r="AI46" i="2" s="1"/>
  <c r="AI47" i="2" s="1"/>
  <c r="C192" i="1"/>
  <c r="W193" i="1"/>
  <c r="AG192" i="1"/>
  <c r="AJ46" i="2" s="1"/>
  <c r="AJ47" i="2" s="1"/>
  <c r="P192" i="1"/>
  <c r="S46" i="2" s="1"/>
  <c r="S47" i="2" s="1"/>
  <c r="M193" i="1"/>
  <c r="F46" i="2" l="1"/>
  <c r="F47" i="2" s="1"/>
  <c r="AJ193" i="1"/>
  <c r="AJ190" i="1"/>
  <c r="AJ188" i="1"/>
  <c r="E48" i="2"/>
  <c r="I200" i="1"/>
  <c r="P200" i="1"/>
  <c r="W200" i="1"/>
  <c r="M199" i="1"/>
  <c r="P48" i="2" s="1"/>
  <c r="P49" i="2" s="1"/>
  <c r="C199" i="1"/>
  <c r="AB199" i="1"/>
  <c r="AE48" i="2" s="1"/>
  <c r="AE49" i="2" s="1"/>
  <c r="AB200" i="1"/>
  <c r="N199" i="1"/>
  <c r="Q48" i="2" s="1"/>
  <c r="Q49" i="2" s="1"/>
  <c r="H200" i="1"/>
  <c r="U199" i="1"/>
  <c r="X48" i="2" s="1"/>
  <c r="X49" i="2" s="1"/>
  <c r="L199" i="1"/>
  <c r="O48" i="2" s="1"/>
  <c r="O49" i="2" s="1"/>
  <c r="G199" i="1"/>
  <c r="J48" i="2" s="1"/>
  <c r="J49" i="2" s="1"/>
  <c r="O199" i="1"/>
  <c r="R48" i="2" s="1"/>
  <c r="R49" i="2" s="1"/>
  <c r="I199" i="1"/>
  <c r="L48" i="2" s="1"/>
  <c r="L49" i="2" s="1"/>
  <c r="AG200" i="1"/>
  <c r="G200" i="1"/>
  <c r="R199" i="1"/>
  <c r="U48" i="2" s="1"/>
  <c r="U49" i="2" s="1"/>
  <c r="Q199" i="1"/>
  <c r="T48" i="2" s="1"/>
  <c r="T49" i="2" s="1"/>
  <c r="E200" i="1"/>
  <c r="AC199" i="1"/>
  <c r="AF48" i="2" s="1"/>
  <c r="AF49" i="2" s="1"/>
  <c r="X200" i="1"/>
  <c r="O200" i="1"/>
  <c r="T200" i="1"/>
  <c r="Y199" i="1"/>
  <c r="AB48" i="2" s="1"/>
  <c r="AB49" i="2" s="1"/>
  <c r="AG199" i="1"/>
  <c r="AJ48" i="2" s="1"/>
  <c r="AJ49" i="2" s="1"/>
  <c r="T199" i="1"/>
  <c r="W48" i="2" s="1"/>
  <c r="W49" i="2" s="1"/>
  <c r="AA200" i="1"/>
  <c r="X199" i="1"/>
  <c r="AA48" i="2" s="1"/>
  <c r="AA49" i="2" s="1"/>
  <c r="V199" i="1"/>
  <c r="Y48" i="2" s="1"/>
  <c r="Y49" i="2" s="1"/>
  <c r="Y200" i="1"/>
  <c r="AA199" i="1"/>
  <c r="AD48" i="2" s="1"/>
  <c r="AD49" i="2" s="1"/>
  <c r="AC200" i="1"/>
  <c r="U200" i="1"/>
  <c r="E199" i="1"/>
  <c r="H48" i="2" s="1"/>
  <c r="H49" i="2" s="1"/>
  <c r="AE199" i="1"/>
  <c r="AH48" i="2" s="1"/>
  <c r="AH49" i="2" s="1"/>
  <c r="AF199" i="1"/>
  <c r="AI48" i="2" s="1"/>
  <c r="AI49" i="2" s="1"/>
  <c r="D199" i="1"/>
  <c r="G48" i="2" s="1"/>
  <c r="G49" i="2" s="1"/>
  <c r="S200" i="1"/>
  <c r="W199" i="1"/>
  <c r="Z48" i="2" s="1"/>
  <c r="Z49" i="2" s="1"/>
  <c r="K200" i="1"/>
  <c r="R200" i="1"/>
  <c r="H199" i="1"/>
  <c r="K48" i="2" s="1"/>
  <c r="K49" i="2" s="1"/>
  <c r="AF200" i="1"/>
  <c r="Z199" i="1"/>
  <c r="AC48" i="2" s="1"/>
  <c r="AC49" i="2" s="1"/>
  <c r="C200" i="1"/>
  <c r="V200" i="1"/>
  <c r="L200" i="1"/>
  <c r="D200" i="1"/>
  <c r="S199" i="1"/>
  <c r="V48" i="2" s="1"/>
  <c r="V49" i="2" s="1"/>
  <c r="J199" i="1"/>
  <c r="M48" i="2" s="1"/>
  <c r="M49" i="2" s="1"/>
  <c r="J200" i="1"/>
  <c r="Q200" i="1"/>
  <c r="M200" i="1"/>
  <c r="Z200" i="1"/>
  <c r="K199" i="1"/>
  <c r="N48" i="2" s="1"/>
  <c r="N49" i="2" s="1"/>
  <c r="AE200" i="1"/>
  <c r="F200" i="1"/>
  <c r="N200" i="1"/>
  <c r="F199" i="1"/>
  <c r="I48" i="2" s="1"/>
  <c r="I49" i="2" s="1"/>
  <c r="AD199" i="1"/>
  <c r="AG48" i="2" s="1"/>
  <c r="AG49" i="2" s="1"/>
  <c r="P199" i="1"/>
  <c r="S48" i="2" s="1"/>
  <c r="S49" i="2" s="1"/>
  <c r="AD200" i="1"/>
  <c r="F48" i="2" l="1"/>
  <c r="F49" i="2" s="1"/>
  <c r="AJ200" i="1"/>
  <c r="AJ197" i="1"/>
  <c r="AJ195" i="1"/>
  <c r="E50" i="2"/>
  <c r="C207" i="1"/>
  <c r="AG206" i="1"/>
  <c r="AJ50" i="2" s="1"/>
  <c r="AJ51" i="2" s="1"/>
  <c r="Q206" i="1"/>
  <c r="T50" i="2" s="1"/>
  <c r="T51" i="2" s="1"/>
  <c r="M207" i="1"/>
  <c r="Q207" i="1"/>
  <c r="N207" i="1"/>
  <c r="S206" i="1"/>
  <c r="V50" i="2" s="1"/>
  <c r="V51" i="2" s="1"/>
  <c r="AF207" i="1"/>
  <c r="U206" i="1"/>
  <c r="X50" i="2" s="1"/>
  <c r="X51" i="2" s="1"/>
  <c r="AD207" i="1"/>
  <c r="P207" i="1"/>
  <c r="AE206" i="1"/>
  <c r="AH50" i="2" s="1"/>
  <c r="AH51" i="2" s="1"/>
  <c r="D206" i="1"/>
  <c r="G50" i="2" s="1"/>
  <c r="G51" i="2" s="1"/>
  <c r="S207" i="1"/>
  <c r="G206" i="1"/>
  <c r="J50" i="2" s="1"/>
  <c r="J51" i="2" s="1"/>
  <c r="R206" i="1"/>
  <c r="U50" i="2" s="1"/>
  <c r="U51" i="2" s="1"/>
  <c r="C206" i="1"/>
  <c r="K206" i="1"/>
  <c r="N50" i="2" s="1"/>
  <c r="N51" i="2" s="1"/>
  <c r="AD206" i="1"/>
  <c r="AG50" i="2" s="1"/>
  <c r="AG51" i="2" s="1"/>
  <c r="AB206" i="1"/>
  <c r="AE50" i="2" s="1"/>
  <c r="AE51" i="2" s="1"/>
  <c r="Y206" i="1"/>
  <c r="AB50" i="2" s="1"/>
  <c r="AB51" i="2" s="1"/>
  <c r="L206" i="1"/>
  <c r="O50" i="2" s="1"/>
  <c r="O51" i="2" s="1"/>
  <c r="P206" i="1"/>
  <c r="S50" i="2" s="1"/>
  <c r="S51" i="2" s="1"/>
  <c r="Y207" i="1"/>
  <c r="I206" i="1"/>
  <c r="L50" i="2" s="1"/>
  <c r="L51" i="2" s="1"/>
  <c r="F206" i="1"/>
  <c r="I50" i="2" s="1"/>
  <c r="I51" i="2" s="1"/>
  <c r="W207" i="1"/>
  <c r="U207" i="1"/>
  <c r="AC207" i="1"/>
  <c r="N206" i="1"/>
  <c r="Q50" i="2" s="1"/>
  <c r="Q51" i="2" s="1"/>
  <c r="Z207" i="1"/>
  <c r="X206" i="1"/>
  <c r="AA50" i="2" s="1"/>
  <c r="AA51" i="2" s="1"/>
  <c r="Z206" i="1"/>
  <c r="AC50" i="2" s="1"/>
  <c r="AC51" i="2" s="1"/>
  <c r="AA206" i="1"/>
  <c r="AD50" i="2" s="1"/>
  <c r="AD51" i="2" s="1"/>
  <c r="AC206" i="1"/>
  <c r="AF50" i="2" s="1"/>
  <c r="AF51" i="2" s="1"/>
  <c r="E206" i="1"/>
  <c r="H50" i="2" s="1"/>
  <c r="H51" i="2" s="1"/>
  <c r="V207" i="1"/>
  <c r="R207" i="1"/>
  <c r="J206" i="1"/>
  <c r="M50" i="2" s="1"/>
  <c r="M51" i="2" s="1"/>
  <c r="H206" i="1"/>
  <c r="K50" i="2" s="1"/>
  <c r="K51" i="2" s="1"/>
  <c r="X207" i="1"/>
  <c r="V206" i="1"/>
  <c r="Y50" i="2" s="1"/>
  <c r="Y51" i="2" s="1"/>
  <c r="W206" i="1"/>
  <c r="Z50" i="2" s="1"/>
  <c r="Z51" i="2" s="1"/>
  <c r="T207" i="1"/>
  <c r="O206" i="1"/>
  <c r="R50" i="2" s="1"/>
  <c r="R51" i="2" s="1"/>
  <c r="O207" i="1"/>
  <c r="AB207" i="1"/>
  <c r="J207" i="1"/>
  <c r="AA207" i="1"/>
  <c r="M206" i="1"/>
  <c r="P50" i="2" s="1"/>
  <c r="P51" i="2" s="1"/>
  <c r="H207" i="1"/>
  <c r="G207" i="1"/>
  <c r="D207" i="1"/>
  <c r="E207" i="1"/>
  <c r="I207" i="1"/>
  <c r="L207" i="1"/>
  <c r="F207" i="1"/>
  <c r="T206" i="1"/>
  <c r="W50" i="2" s="1"/>
  <c r="W51" i="2" s="1"/>
  <c r="AE207" i="1"/>
  <c r="AF206" i="1"/>
  <c r="AI50" i="2" s="1"/>
  <c r="AI51" i="2" s="1"/>
  <c r="AG207" i="1"/>
  <c r="K207" i="1"/>
  <c r="F50" i="2" l="1"/>
  <c r="F51" i="2" s="1"/>
  <c r="AJ207" i="1"/>
  <c r="AJ204" i="1"/>
  <c r="AJ202" i="1"/>
  <c r="E52" i="2"/>
  <c r="U214" i="1"/>
  <c r="Q213" i="1"/>
  <c r="T52" i="2" s="1"/>
  <c r="T53" i="2" s="1"/>
  <c r="N214" i="1"/>
  <c r="W214" i="1"/>
  <c r="S213" i="1"/>
  <c r="V52" i="2" s="1"/>
  <c r="V53" i="2" s="1"/>
  <c r="U213" i="1"/>
  <c r="X52" i="2" s="1"/>
  <c r="X53" i="2" s="1"/>
  <c r="L214" i="1"/>
  <c r="AF214" i="1"/>
  <c r="AC213" i="1"/>
  <c r="AF52" i="2" s="1"/>
  <c r="AF53" i="2" s="1"/>
  <c r="AG214" i="1"/>
  <c r="V213" i="1"/>
  <c r="Y52" i="2" s="1"/>
  <c r="Y53" i="2" s="1"/>
  <c r="O214" i="1"/>
  <c r="M213" i="1"/>
  <c r="P52" i="2" s="1"/>
  <c r="P53" i="2" s="1"/>
  <c r="Y214" i="1"/>
  <c r="F213" i="1"/>
  <c r="I52" i="2" s="1"/>
  <c r="I53" i="2" s="1"/>
  <c r="AE214" i="1"/>
  <c r="X213" i="1"/>
  <c r="AA52" i="2" s="1"/>
  <c r="AA53" i="2" s="1"/>
  <c r="D214" i="1"/>
  <c r="R214" i="1"/>
  <c r="AE213" i="1"/>
  <c r="AH52" i="2" s="1"/>
  <c r="AH53" i="2" s="1"/>
  <c r="AA214" i="1"/>
  <c r="AF213" i="1"/>
  <c r="AI52" i="2" s="1"/>
  <c r="AI53" i="2" s="1"/>
  <c r="P214" i="1"/>
  <c r="H214" i="1"/>
  <c r="H213" i="1"/>
  <c r="K52" i="2" s="1"/>
  <c r="K53" i="2" s="1"/>
  <c r="P213" i="1"/>
  <c r="S52" i="2" s="1"/>
  <c r="S53" i="2" s="1"/>
  <c r="AD213" i="1"/>
  <c r="AG52" i="2" s="1"/>
  <c r="AG53" i="2" s="1"/>
  <c r="Y213" i="1"/>
  <c r="AB52" i="2" s="1"/>
  <c r="AB53" i="2" s="1"/>
  <c r="S214" i="1"/>
  <c r="K213" i="1"/>
  <c r="N52" i="2" s="1"/>
  <c r="N53" i="2" s="1"/>
  <c r="F214" i="1"/>
  <c r="C214" i="1"/>
  <c r="C213" i="1"/>
  <c r="Q214" i="1"/>
  <c r="V214" i="1"/>
  <c r="I213" i="1"/>
  <c r="L52" i="2" s="1"/>
  <c r="L53" i="2" s="1"/>
  <c r="AG213" i="1"/>
  <c r="AJ52" i="2" s="1"/>
  <c r="AJ53" i="2" s="1"/>
  <c r="E213" i="1"/>
  <c r="H52" i="2" s="1"/>
  <c r="H53" i="2" s="1"/>
  <c r="Z214" i="1"/>
  <c r="T213" i="1"/>
  <c r="W52" i="2" s="1"/>
  <c r="W53" i="2" s="1"/>
  <c r="K214" i="1"/>
  <c r="I214" i="1"/>
  <c r="J214" i="1"/>
  <c r="D213" i="1"/>
  <c r="G52" i="2" s="1"/>
  <c r="G53" i="2" s="1"/>
  <c r="AB213" i="1"/>
  <c r="AE52" i="2" s="1"/>
  <c r="AE53" i="2" s="1"/>
  <c r="J213" i="1"/>
  <c r="M52" i="2" s="1"/>
  <c r="M53" i="2" s="1"/>
  <c r="X214" i="1"/>
  <c r="O213" i="1"/>
  <c r="R52" i="2" s="1"/>
  <c r="R53" i="2" s="1"/>
  <c r="AA213" i="1"/>
  <c r="AD52" i="2" s="1"/>
  <c r="AD53" i="2" s="1"/>
  <c r="M214" i="1"/>
  <c r="AD214" i="1"/>
  <c r="AC214" i="1"/>
  <c r="Z213" i="1"/>
  <c r="AC52" i="2" s="1"/>
  <c r="AC53" i="2" s="1"/>
  <c r="G214" i="1"/>
  <c r="E214" i="1"/>
  <c r="N213" i="1"/>
  <c r="Q52" i="2" s="1"/>
  <c r="Q53" i="2" s="1"/>
  <c r="L213" i="1"/>
  <c r="O52" i="2" s="1"/>
  <c r="O53" i="2" s="1"/>
  <c r="AB214" i="1"/>
  <c r="W213" i="1"/>
  <c r="Z52" i="2" s="1"/>
  <c r="Z53" i="2" s="1"/>
  <c r="R213" i="1"/>
  <c r="U52" i="2" s="1"/>
  <c r="U53" i="2" s="1"/>
  <c r="G213" i="1"/>
  <c r="J52" i="2" s="1"/>
  <c r="J53" i="2" s="1"/>
  <c r="T214" i="1"/>
  <c r="F52" i="2" l="1"/>
  <c r="F53" i="2" s="1"/>
  <c r="AJ214" i="1"/>
  <c r="W7" i="1" s="1"/>
  <c r="AC7" i="1" s="1"/>
  <c r="AJ211" i="1"/>
  <c r="AJ209" i="1"/>
  <c r="E54" i="2"/>
  <c r="O54" i="2"/>
  <c r="O55" i="2" s="1"/>
  <c r="AH54" i="2"/>
  <c r="AH55" i="2" s="1"/>
  <c r="H54" i="2"/>
  <c r="H55" i="2" s="1"/>
  <c r="N54" i="2"/>
  <c r="N55" i="2" s="1"/>
  <c r="Z54" i="2"/>
  <c r="Z55" i="2" s="1"/>
  <c r="Y54" i="2"/>
  <c r="Y55" i="2" s="1"/>
  <c r="U54" i="2"/>
  <c r="U55" i="2" s="1"/>
  <c r="AJ54" i="2"/>
  <c r="AJ55" i="2" s="1"/>
  <c r="V54" i="2"/>
  <c r="V55" i="2" s="1"/>
  <c r="W54" i="2"/>
  <c r="W55" i="2" s="1"/>
  <c r="AA54" i="2"/>
  <c r="AA55" i="2" s="1"/>
  <c r="AG54" i="2"/>
  <c r="AG55" i="2" s="1"/>
  <c r="AE54" i="2"/>
  <c r="AE55" i="2" s="1"/>
  <c r="M54" i="2"/>
  <c r="M55" i="2" s="1"/>
  <c r="I54" i="2"/>
  <c r="I55" i="2" s="1"/>
  <c r="L54" i="2"/>
  <c r="L55" i="2" s="1"/>
  <c r="P54" i="2"/>
  <c r="P55" i="2" s="1"/>
  <c r="G54" i="2"/>
  <c r="G55" i="2" s="1"/>
  <c r="F54" i="2"/>
  <c r="F55" i="2" s="1"/>
  <c r="S54" i="2"/>
  <c r="S55" i="2" s="1"/>
  <c r="K54" i="2"/>
  <c r="K55" i="2" s="1"/>
  <c r="R54" i="2"/>
  <c r="R55" i="2" s="1"/>
  <c r="AB54" i="2"/>
  <c r="AB55" i="2" s="1"/>
  <c r="AI54" i="2"/>
  <c r="AI55" i="2" s="1"/>
  <c r="T54" i="2"/>
  <c r="T55" i="2" s="1"/>
  <c r="J54" i="2"/>
  <c r="J55" i="2" s="1"/>
  <c r="Q54" i="2"/>
  <c r="Q55" i="2" s="1"/>
  <c r="AC54" i="2"/>
  <c r="AC55" i="2" s="1"/>
  <c r="X54" i="2"/>
  <c r="X55" i="2" s="1"/>
  <c r="AF54" i="2"/>
  <c r="AF55" i="2" s="1"/>
  <c r="AD54" i="2"/>
  <c r="AD55" i="2" s="1"/>
  <c r="W159" i="1" l="1"/>
  <c r="AC159" i="1" s="1"/>
  <c r="W83" i="1"/>
  <c r="AC83" i="1" s="1"/>
  <c r="AJ218" i="1"/>
  <c r="AJ216" i="1"/>
  <c r="W8" i="1" l="1"/>
  <c r="AC8" i="1" s="1"/>
  <c r="AJ6" i="1" l="1"/>
  <c r="AJ8" i="1"/>
  <c r="AJ7" i="1"/>
  <c r="W160" i="1"/>
  <c r="AC160" i="1" s="1"/>
  <c r="W84" i="1"/>
  <c r="AC84" i="1" s="1"/>
  <c r="AJ160" i="1" l="1"/>
  <c r="AJ83" i="1"/>
  <c r="AJ82" i="1"/>
  <c r="AJ158" i="1" l="1"/>
  <c r="AJ159" i="1"/>
  <c r="AJ84" i="1"/>
</calcChain>
</file>

<file path=xl/comments1.xml><?xml version="1.0" encoding="utf-8"?>
<comments xmlns="http://schemas.openxmlformats.org/spreadsheetml/2006/main">
  <authors>
    <author>北九州市</author>
  </authors>
  <commentList>
    <comment ref="B14"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5" authorId="0" shapeId="0">
      <text>
        <r>
          <rPr>
            <b/>
            <sz val="9"/>
            <color indexed="81"/>
            <rFont val="MS P ゴシック"/>
            <family val="3"/>
            <charset val="128"/>
          </rPr>
          <t>注釈:</t>
        </r>
        <r>
          <rPr>
            <sz val="9"/>
            <color indexed="81"/>
            <rFont val="MS P ゴシック"/>
            <family val="3"/>
            <charset val="128"/>
          </rPr>
          <t xml:space="preserve">
休：休日（計画）</t>
        </r>
      </text>
    </comment>
    <comment ref="B16"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21"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22" authorId="0" shapeId="0">
      <text>
        <r>
          <rPr>
            <b/>
            <sz val="9"/>
            <color indexed="81"/>
            <rFont val="MS P ゴシック"/>
            <family val="3"/>
            <charset val="128"/>
          </rPr>
          <t>注釈:</t>
        </r>
        <r>
          <rPr>
            <sz val="9"/>
            <color indexed="81"/>
            <rFont val="MS P ゴシック"/>
            <family val="3"/>
            <charset val="128"/>
          </rPr>
          <t xml:space="preserve">
休：休日（計画）</t>
        </r>
      </text>
    </comment>
    <comment ref="B23"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28"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29" authorId="0" shapeId="0">
      <text>
        <r>
          <rPr>
            <b/>
            <sz val="9"/>
            <color indexed="81"/>
            <rFont val="MS P ゴシック"/>
            <family val="3"/>
            <charset val="128"/>
          </rPr>
          <t>注釈:</t>
        </r>
        <r>
          <rPr>
            <sz val="9"/>
            <color indexed="81"/>
            <rFont val="MS P ゴシック"/>
            <family val="3"/>
            <charset val="128"/>
          </rPr>
          <t xml:space="preserve">
休：休日（計画）</t>
        </r>
      </text>
    </comment>
    <comment ref="B30"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35"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36" authorId="0" shapeId="0">
      <text>
        <r>
          <rPr>
            <b/>
            <sz val="9"/>
            <color indexed="81"/>
            <rFont val="MS P ゴシック"/>
            <family val="3"/>
            <charset val="128"/>
          </rPr>
          <t>注釈:</t>
        </r>
        <r>
          <rPr>
            <sz val="9"/>
            <color indexed="81"/>
            <rFont val="MS P ゴシック"/>
            <family val="3"/>
            <charset val="128"/>
          </rPr>
          <t xml:space="preserve">
休：休日（計画）</t>
        </r>
      </text>
    </comment>
    <comment ref="B37"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42"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43" authorId="0" shapeId="0">
      <text>
        <r>
          <rPr>
            <b/>
            <sz val="9"/>
            <color indexed="81"/>
            <rFont val="MS P ゴシック"/>
            <family val="3"/>
            <charset val="128"/>
          </rPr>
          <t>注釈:</t>
        </r>
        <r>
          <rPr>
            <sz val="9"/>
            <color indexed="81"/>
            <rFont val="MS P ゴシック"/>
            <family val="3"/>
            <charset val="128"/>
          </rPr>
          <t xml:space="preserve">
休：休日（計画）</t>
        </r>
      </text>
    </comment>
    <comment ref="B44"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49"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50" authorId="0" shapeId="0">
      <text>
        <r>
          <rPr>
            <b/>
            <sz val="9"/>
            <color indexed="81"/>
            <rFont val="MS P ゴシック"/>
            <family val="3"/>
            <charset val="128"/>
          </rPr>
          <t>注釈:</t>
        </r>
        <r>
          <rPr>
            <sz val="9"/>
            <color indexed="81"/>
            <rFont val="MS P ゴシック"/>
            <family val="3"/>
            <charset val="128"/>
          </rPr>
          <t xml:space="preserve">
休：休日（計画）</t>
        </r>
      </text>
    </comment>
    <comment ref="B51"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56"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57" authorId="0" shapeId="0">
      <text>
        <r>
          <rPr>
            <b/>
            <sz val="9"/>
            <color indexed="81"/>
            <rFont val="MS P ゴシック"/>
            <family val="3"/>
            <charset val="128"/>
          </rPr>
          <t>注釈:</t>
        </r>
        <r>
          <rPr>
            <sz val="9"/>
            <color indexed="81"/>
            <rFont val="MS P ゴシック"/>
            <family val="3"/>
            <charset val="128"/>
          </rPr>
          <t xml:space="preserve">
休：休日（計画）</t>
        </r>
      </text>
    </comment>
    <comment ref="B58"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63"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64" authorId="0" shapeId="0">
      <text>
        <r>
          <rPr>
            <b/>
            <sz val="9"/>
            <color indexed="81"/>
            <rFont val="MS P ゴシック"/>
            <family val="3"/>
            <charset val="128"/>
          </rPr>
          <t>注釈:</t>
        </r>
        <r>
          <rPr>
            <sz val="9"/>
            <color indexed="81"/>
            <rFont val="MS P ゴシック"/>
            <family val="3"/>
            <charset val="128"/>
          </rPr>
          <t xml:space="preserve">
休：休日（計画）</t>
        </r>
      </text>
    </comment>
    <comment ref="B65"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70"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71" authorId="0" shapeId="0">
      <text>
        <r>
          <rPr>
            <b/>
            <sz val="9"/>
            <color indexed="81"/>
            <rFont val="MS P ゴシック"/>
            <family val="3"/>
            <charset val="128"/>
          </rPr>
          <t>注釈:</t>
        </r>
        <r>
          <rPr>
            <sz val="9"/>
            <color indexed="81"/>
            <rFont val="MS P ゴシック"/>
            <family val="3"/>
            <charset val="128"/>
          </rPr>
          <t xml:space="preserve">
休：休日（計画）</t>
        </r>
      </text>
    </comment>
    <comment ref="B72"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90"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91" authorId="0" shapeId="0">
      <text>
        <r>
          <rPr>
            <b/>
            <sz val="9"/>
            <color indexed="81"/>
            <rFont val="MS P ゴシック"/>
            <family val="3"/>
            <charset val="128"/>
          </rPr>
          <t>注釈:</t>
        </r>
        <r>
          <rPr>
            <sz val="9"/>
            <color indexed="81"/>
            <rFont val="MS P ゴシック"/>
            <family val="3"/>
            <charset val="128"/>
          </rPr>
          <t xml:space="preserve">
休：休日（計画）</t>
        </r>
      </text>
    </comment>
    <comment ref="B92"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97"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98" authorId="0" shapeId="0">
      <text>
        <r>
          <rPr>
            <b/>
            <sz val="9"/>
            <color indexed="81"/>
            <rFont val="MS P ゴシック"/>
            <family val="3"/>
            <charset val="128"/>
          </rPr>
          <t>注釈:</t>
        </r>
        <r>
          <rPr>
            <sz val="9"/>
            <color indexed="81"/>
            <rFont val="MS P ゴシック"/>
            <family val="3"/>
            <charset val="128"/>
          </rPr>
          <t xml:space="preserve">
休：休日（計画）</t>
        </r>
      </text>
    </comment>
    <comment ref="B99"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04"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05" authorId="0" shapeId="0">
      <text>
        <r>
          <rPr>
            <b/>
            <sz val="9"/>
            <color indexed="81"/>
            <rFont val="MS P ゴシック"/>
            <family val="3"/>
            <charset val="128"/>
          </rPr>
          <t>注釈:</t>
        </r>
        <r>
          <rPr>
            <sz val="9"/>
            <color indexed="81"/>
            <rFont val="MS P ゴシック"/>
            <family val="3"/>
            <charset val="128"/>
          </rPr>
          <t xml:space="preserve">
休：休日（計画）</t>
        </r>
      </text>
    </comment>
    <comment ref="B106"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11"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12" authorId="0" shapeId="0">
      <text>
        <r>
          <rPr>
            <b/>
            <sz val="9"/>
            <color indexed="81"/>
            <rFont val="MS P ゴシック"/>
            <family val="3"/>
            <charset val="128"/>
          </rPr>
          <t>注釈:</t>
        </r>
        <r>
          <rPr>
            <sz val="9"/>
            <color indexed="81"/>
            <rFont val="MS P ゴシック"/>
            <family val="3"/>
            <charset val="128"/>
          </rPr>
          <t xml:space="preserve">
休：休日（計画）</t>
        </r>
      </text>
    </comment>
    <comment ref="B113"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18"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19" authorId="0" shapeId="0">
      <text>
        <r>
          <rPr>
            <b/>
            <sz val="9"/>
            <color indexed="81"/>
            <rFont val="MS P ゴシック"/>
            <family val="3"/>
            <charset val="128"/>
          </rPr>
          <t>注釈:</t>
        </r>
        <r>
          <rPr>
            <sz val="9"/>
            <color indexed="81"/>
            <rFont val="MS P ゴシック"/>
            <family val="3"/>
            <charset val="128"/>
          </rPr>
          <t xml:space="preserve">
休：休日（計画）</t>
        </r>
      </text>
    </comment>
    <comment ref="B120"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25"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26" authorId="0" shapeId="0">
      <text>
        <r>
          <rPr>
            <b/>
            <sz val="9"/>
            <color indexed="81"/>
            <rFont val="MS P ゴシック"/>
            <family val="3"/>
            <charset val="128"/>
          </rPr>
          <t>注釈:</t>
        </r>
        <r>
          <rPr>
            <sz val="9"/>
            <color indexed="81"/>
            <rFont val="MS P ゴシック"/>
            <family val="3"/>
            <charset val="128"/>
          </rPr>
          <t xml:space="preserve">
休：休日（計画）</t>
        </r>
      </text>
    </comment>
    <comment ref="B127"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32"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33" authorId="0" shapeId="0">
      <text>
        <r>
          <rPr>
            <b/>
            <sz val="9"/>
            <color indexed="81"/>
            <rFont val="MS P ゴシック"/>
            <family val="3"/>
            <charset val="128"/>
          </rPr>
          <t>注釈:</t>
        </r>
        <r>
          <rPr>
            <sz val="9"/>
            <color indexed="81"/>
            <rFont val="MS P ゴシック"/>
            <family val="3"/>
            <charset val="128"/>
          </rPr>
          <t xml:space="preserve">
休：休日（計画）</t>
        </r>
      </text>
    </comment>
    <comment ref="B134"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39"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40" authorId="0" shapeId="0">
      <text>
        <r>
          <rPr>
            <b/>
            <sz val="9"/>
            <color indexed="81"/>
            <rFont val="MS P ゴシック"/>
            <family val="3"/>
            <charset val="128"/>
          </rPr>
          <t>注釈:</t>
        </r>
        <r>
          <rPr>
            <sz val="9"/>
            <color indexed="81"/>
            <rFont val="MS P ゴシック"/>
            <family val="3"/>
            <charset val="128"/>
          </rPr>
          <t xml:space="preserve">
休：休日（計画）</t>
        </r>
      </text>
    </comment>
    <comment ref="B141"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46"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47" authorId="0" shapeId="0">
      <text>
        <r>
          <rPr>
            <b/>
            <sz val="9"/>
            <color indexed="81"/>
            <rFont val="MS P ゴシック"/>
            <family val="3"/>
            <charset val="128"/>
          </rPr>
          <t>注釈:</t>
        </r>
        <r>
          <rPr>
            <sz val="9"/>
            <color indexed="81"/>
            <rFont val="MS P ゴシック"/>
            <family val="3"/>
            <charset val="128"/>
          </rPr>
          <t xml:space="preserve">
休：休日（計画）</t>
        </r>
      </text>
    </comment>
    <comment ref="B148"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66"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67" authorId="0" shapeId="0">
      <text>
        <r>
          <rPr>
            <b/>
            <sz val="9"/>
            <color indexed="81"/>
            <rFont val="MS P ゴシック"/>
            <family val="3"/>
            <charset val="128"/>
          </rPr>
          <t>注釈:</t>
        </r>
        <r>
          <rPr>
            <sz val="9"/>
            <color indexed="81"/>
            <rFont val="MS P ゴシック"/>
            <family val="3"/>
            <charset val="128"/>
          </rPr>
          <t xml:space="preserve">
休：休日（計画）</t>
        </r>
      </text>
    </comment>
    <comment ref="B168"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73"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74" authorId="0" shapeId="0">
      <text>
        <r>
          <rPr>
            <b/>
            <sz val="9"/>
            <color indexed="81"/>
            <rFont val="MS P ゴシック"/>
            <family val="3"/>
            <charset val="128"/>
          </rPr>
          <t>注釈:</t>
        </r>
        <r>
          <rPr>
            <sz val="9"/>
            <color indexed="81"/>
            <rFont val="MS P ゴシック"/>
            <family val="3"/>
            <charset val="128"/>
          </rPr>
          <t xml:space="preserve">
休：休日（計画）</t>
        </r>
      </text>
    </comment>
    <comment ref="B175"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80"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81" authorId="0" shapeId="0">
      <text>
        <r>
          <rPr>
            <b/>
            <sz val="9"/>
            <color indexed="81"/>
            <rFont val="MS P ゴシック"/>
            <family val="3"/>
            <charset val="128"/>
          </rPr>
          <t>注釈:</t>
        </r>
        <r>
          <rPr>
            <sz val="9"/>
            <color indexed="81"/>
            <rFont val="MS P ゴシック"/>
            <family val="3"/>
            <charset val="128"/>
          </rPr>
          <t xml:space="preserve">
休：休日（計画）</t>
        </r>
      </text>
    </comment>
    <comment ref="B182"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87"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88" authorId="0" shapeId="0">
      <text>
        <r>
          <rPr>
            <b/>
            <sz val="9"/>
            <color indexed="81"/>
            <rFont val="MS P ゴシック"/>
            <family val="3"/>
            <charset val="128"/>
          </rPr>
          <t>注釈:</t>
        </r>
        <r>
          <rPr>
            <sz val="9"/>
            <color indexed="81"/>
            <rFont val="MS P ゴシック"/>
            <family val="3"/>
            <charset val="128"/>
          </rPr>
          <t xml:space="preserve">
休：休日（計画）</t>
        </r>
      </text>
    </comment>
    <comment ref="B189"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194"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195" authorId="0" shapeId="0">
      <text>
        <r>
          <rPr>
            <b/>
            <sz val="9"/>
            <color indexed="81"/>
            <rFont val="MS P ゴシック"/>
            <family val="3"/>
            <charset val="128"/>
          </rPr>
          <t>注釈:</t>
        </r>
        <r>
          <rPr>
            <sz val="9"/>
            <color indexed="81"/>
            <rFont val="MS P ゴシック"/>
            <family val="3"/>
            <charset val="128"/>
          </rPr>
          <t xml:space="preserve">
休：休日（計画）</t>
        </r>
      </text>
    </comment>
    <comment ref="B196"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201"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202" authorId="0" shapeId="0">
      <text>
        <r>
          <rPr>
            <b/>
            <sz val="9"/>
            <color indexed="81"/>
            <rFont val="MS P ゴシック"/>
            <family val="3"/>
            <charset val="128"/>
          </rPr>
          <t>注釈:</t>
        </r>
        <r>
          <rPr>
            <sz val="9"/>
            <color indexed="81"/>
            <rFont val="MS P ゴシック"/>
            <family val="3"/>
            <charset val="128"/>
          </rPr>
          <t xml:space="preserve">
休：休日（計画）</t>
        </r>
      </text>
    </comment>
    <comment ref="B203"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208"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209" authorId="0" shapeId="0">
      <text>
        <r>
          <rPr>
            <b/>
            <sz val="9"/>
            <color indexed="81"/>
            <rFont val="MS P ゴシック"/>
            <family val="3"/>
            <charset val="128"/>
          </rPr>
          <t>注釈:</t>
        </r>
        <r>
          <rPr>
            <sz val="9"/>
            <color indexed="81"/>
            <rFont val="MS P ゴシック"/>
            <family val="3"/>
            <charset val="128"/>
          </rPr>
          <t xml:space="preserve">
休：休日（計画）</t>
        </r>
      </text>
    </comment>
    <comment ref="B210"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215"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216" authorId="0" shapeId="0">
      <text>
        <r>
          <rPr>
            <b/>
            <sz val="9"/>
            <color indexed="81"/>
            <rFont val="MS P ゴシック"/>
            <family val="3"/>
            <charset val="128"/>
          </rPr>
          <t>注釈:</t>
        </r>
        <r>
          <rPr>
            <sz val="9"/>
            <color indexed="81"/>
            <rFont val="MS P ゴシック"/>
            <family val="3"/>
            <charset val="128"/>
          </rPr>
          <t xml:space="preserve">
休：休日（計画）</t>
        </r>
      </text>
    </comment>
    <comment ref="B217"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 ref="B222" authorId="0" shapeId="0">
      <text>
        <r>
          <rPr>
            <b/>
            <sz val="9"/>
            <color indexed="81"/>
            <rFont val="MS P ゴシック"/>
            <family val="3"/>
            <charset val="128"/>
          </rPr>
          <t>注釈:</t>
        </r>
        <r>
          <rPr>
            <sz val="9"/>
            <color indexed="81"/>
            <rFont val="MS P ゴシック"/>
            <family val="3"/>
            <charset val="128"/>
          </rPr>
          <t xml:space="preserve">
夏：夏季休暇
年：年末年始
工：工場製作のみ
中：一時中止期間
指：発注者指示期間</t>
        </r>
      </text>
    </comment>
    <comment ref="B223" authorId="0" shapeId="0">
      <text>
        <r>
          <rPr>
            <b/>
            <sz val="9"/>
            <color indexed="81"/>
            <rFont val="MS P ゴシック"/>
            <family val="3"/>
            <charset val="128"/>
          </rPr>
          <t>注釈:</t>
        </r>
        <r>
          <rPr>
            <sz val="9"/>
            <color indexed="81"/>
            <rFont val="MS P ゴシック"/>
            <family val="3"/>
            <charset val="128"/>
          </rPr>
          <t xml:space="preserve">
休：休日（計画）</t>
        </r>
      </text>
    </comment>
    <comment ref="B224" authorId="0" shapeId="0">
      <text>
        <r>
          <rPr>
            <b/>
            <sz val="9"/>
            <color indexed="81"/>
            <rFont val="MS P ゴシック"/>
            <family val="3"/>
            <charset val="128"/>
          </rPr>
          <t>注釈:</t>
        </r>
        <r>
          <rPr>
            <sz val="9"/>
            <color indexed="81"/>
            <rFont val="MS P ゴシック"/>
            <family val="3"/>
            <charset val="128"/>
          </rPr>
          <t xml:space="preserve">
休：休日（実績）
振：振替</t>
        </r>
      </text>
    </comment>
  </commentList>
</comments>
</file>

<file path=xl/sharedStrings.xml><?xml version="1.0" encoding="utf-8"?>
<sst xmlns="http://schemas.openxmlformats.org/spreadsheetml/2006/main" count="821" uniqueCount="134">
  <si>
    <t>（様式１）</t>
    <rPh sb="1" eb="3">
      <t>ヨウシキ</t>
    </rPh>
    <phoneticPr fontId="3"/>
  </si>
  <si>
    <t>工事名</t>
    <rPh sb="0" eb="2">
      <t>コウジ</t>
    </rPh>
    <rPh sb="2" eb="3">
      <t>メイ</t>
    </rPh>
    <phoneticPr fontId="3"/>
  </si>
  <si>
    <t>受注者名</t>
    <rPh sb="0" eb="3">
      <t>ジュチュウシャ</t>
    </rPh>
    <rPh sb="3" eb="4">
      <t>メイ</t>
    </rPh>
    <phoneticPr fontId="3"/>
  </si>
  <si>
    <t>【</t>
    <phoneticPr fontId="3"/>
  </si>
  <si>
    <t>月日</t>
    <rPh sb="0" eb="2">
      <t>ガツニチ</t>
    </rPh>
    <phoneticPr fontId="3"/>
  </si>
  <si>
    <t>曜日</t>
    <rPh sb="0" eb="2">
      <t>ヨウビ</t>
    </rPh>
    <phoneticPr fontId="3"/>
  </si>
  <si>
    <t>夏季休暇など</t>
    <rPh sb="0" eb="4">
      <t>カキキュウカ</t>
    </rPh>
    <phoneticPr fontId="3"/>
  </si>
  <si>
    <t>計画</t>
    <rPh sb="0" eb="2">
      <t>ケイカク</t>
    </rPh>
    <phoneticPr fontId="3"/>
  </si>
  <si>
    <t>実績</t>
    <rPh sb="0" eb="2">
      <t>ジッセキ</t>
    </rPh>
    <phoneticPr fontId="3"/>
  </si>
  <si>
    <t>実施期間</t>
    <rPh sb="0" eb="4">
      <t>ジッシキカン</t>
    </rPh>
    <phoneticPr fontId="3"/>
  </si>
  <si>
    <t>計画日数</t>
    <rPh sb="0" eb="2">
      <t>ケイカク</t>
    </rPh>
    <rPh sb="2" eb="4">
      <t>ニッスウ</t>
    </rPh>
    <phoneticPr fontId="3"/>
  </si>
  <si>
    <t>計画率</t>
    <rPh sb="0" eb="2">
      <t>ケイカク</t>
    </rPh>
    <rPh sb="2" eb="3">
      <t>リツ</t>
    </rPh>
    <phoneticPr fontId="3"/>
  </si>
  <si>
    <t>閉所日数</t>
    <rPh sb="0" eb="2">
      <t>ヘイショ</t>
    </rPh>
    <rPh sb="2" eb="4">
      <t>ニッスウ</t>
    </rPh>
    <phoneticPr fontId="3"/>
  </si>
  <si>
    <t>現場閉所率</t>
    <rPh sb="0" eb="2">
      <t>ゲンバ</t>
    </rPh>
    <rPh sb="2" eb="5">
      <t>ヘイショリツ</t>
    </rPh>
    <phoneticPr fontId="3"/>
  </si>
  <si>
    <t>年</t>
    <phoneticPr fontId="3"/>
  </si>
  <si>
    <t>月　提出】</t>
    <phoneticPr fontId="3"/>
  </si>
  <si>
    <t>：</t>
    <phoneticPr fontId="3"/>
  </si>
  <si>
    <t>日間）</t>
    <rPh sb="0" eb="2">
      <t>ニチカン</t>
    </rPh>
    <phoneticPr fontId="3"/>
  </si>
  <si>
    <t>現場閉所率</t>
    <rPh sb="0" eb="5">
      <t>ゲンバヘイショリツ</t>
    </rPh>
    <phoneticPr fontId="3"/>
  </si>
  <si>
    <t>閉所率</t>
    <rPh sb="0" eb="3">
      <t>ヘイショリツ</t>
    </rPh>
    <phoneticPr fontId="3"/>
  </si>
  <si>
    <t>休日相当</t>
    <rPh sb="0" eb="2">
      <t>キュウジツ</t>
    </rPh>
    <rPh sb="2" eb="4">
      <t>ソウトウ</t>
    </rPh>
    <phoneticPr fontId="3"/>
  </si>
  <si>
    <t>28.5％以上：4週8休</t>
    <rPh sb="5" eb="7">
      <t>イジョウ</t>
    </rPh>
    <rPh sb="9" eb="10">
      <t>シュウ</t>
    </rPh>
    <rPh sb="11" eb="12">
      <t>キュウ</t>
    </rPh>
    <phoneticPr fontId="3"/>
  </si>
  <si>
    <t>（工事期間</t>
    <rPh sb="1" eb="3">
      <t>コウジ</t>
    </rPh>
    <rPh sb="3" eb="5">
      <t>キカン</t>
    </rPh>
    <phoneticPr fontId="3"/>
  </si>
  <si>
    <t>25.0％以上：4週7休</t>
    <rPh sb="5" eb="7">
      <t>イジョウ</t>
    </rPh>
    <rPh sb="9" eb="10">
      <t>シュウ</t>
    </rPh>
    <rPh sb="11" eb="12">
      <t>キュウ</t>
    </rPh>
    <phoneticPr fontId="3"/>
  </si>
  <si>
    <t>21.4％以上：4週6休</t>
    <rPh sb="5" eb="7">
      <t>イジョウ</t>
    </rPh>
    <rPh sb="9" eb="10">
      <t>シュウ</t>
    </rPh>
    <rPh sb="11" eb="12">
      <t>キュウ</t>
    </rPh>
    <phoneticPr fontId="3"/>
  </si>
  <si>
    <t>休日（計画）</t>
    <rPh sb="0" eb="2">
      <t>キュウジツ</t>
    </rPh>
    <rPh sb="3" eb="5">
      <t>ケイカク</t>
    </rPh>
    <phoneticPr fontId="3"/>
  </si>
  <si>
    <t>休日（実績）</t>
    <rPh sb="0" eb="2">
      <t>キュウジツ</t>
    </rPh>
    <rPh sb="3" eb="5">
      <t>ジッセキ</t>
    </rPh>
    <phoneticPr fontId="3"/>
  </si>
  <si>
    <t>／</t>
  </si>
  <si>
    <t>／</t>
    <phoneticPr fontId="3"/>
  </si>
  <si>
    <t>枚目】</t>
    <rPh sb="0" eb="2">
      <t>マイメ</t>
    </rPh>
    <phoneticPr fontId="3"/>
  </si>
  <si>
    <t>【1</t>
    <phoneticPr fontId="3"/>
  </si>
  <si>
    <t>【2</t>
    <phoneticPr fontId="3"/>
  </si>
  <si>
    <t>【3</t>
    <phoneticPr fontId="3"/>
  </si>
  <si>
    <t>日付</t>
  </si>
  <si>
    <t>曜日</t>
  </si>
  <si>
    <t>土</t>
  </si>
  <si>
    <t>元日</t>
  </si>
  <si>
    <t>月</t>
  </si>
  <si>
    <t>成人の日</t>
  </si>
  <si>
    <t>金</t>
  </si>
  <si>
    <t>建国記念の日</t>
  </si>
  <si>
    <t>水</t>
  </si>
  <si>
    <t>天皇誕生日</t>
  </si>
  <si>
    <t>春分の日</t>
  </si>
  <si>
    <t>昭和の日</t>
  </si>
  <si>
    <t>火</t>
  </si>
  <si>
    <t>憲法記念日</t>
  </si>
  <si>
    <t>みどりの日</t>
  </si>
  <si>
    <t>木</t>
  </si>
  <si>
    <t>こどもの日</t>
  </si>
  <si>
    <t>海の日</t>
  </si>
  <si>
    <t>山の日</t>
  </si>
  <si>
    <t>敬老の日</t>
  </si>
  <si>
    <t>秋分の日</t>
  </si>
  <si>
    <t>スポーツの日</t>
  </si>
  <si>
    <t>文化の日</t>
  </si>
  <si>
    <t>勤労感謝の日</t>
  </si>
  <si>
    <t>日</t>
  </si>
  <si>
    <t>祝日名</t>
  </si>
  <si>
    <t>振替休日</t>
  </si>
  <si>
    <t>体育の日</t>
  </si>
  <si>
    <t>国民の休日</t>
  </si>
  <si>
    <t>即位の日</t>
  </si>
  <si>
    <t>即位礼正殿の儀</t>
  </si>
  <si>
    <t>祝日判定</t>
    <rPh sb="0" eb="2">
      <t>シュクジツ</t>
    </rPh>
    <rPh sb="2" eb="4">
      <t>ハンテイ</t>
    </rPh>
    <phoneticPr fontId="3"/>
  </si>
  <si>
    <t>月 】</t>
    <rPh sb="0" eb="1">
      <t>ガツ</t>
    </rPh>
    <phoneticPr fontId="3"/>
  </si>
  <si>
    <t>不足数</t>
    <rPh sb="0" eb="3">
      <t>フソクスウ</t>
    </rPh>
    <phoneticPr fontId="3"/>
  </si>
  <si>
    <t>夏季休暇の設定</t>
    <rPh sb="0" eb="4">
      <t>カキキュウカ</t>
    </rPh>
    <rPh sb="5" eb="7">
      <t>セッテイ</t>
    </rPh>
    <phoneticPr fontId="3"/>
  </si>
  <si>
    <t>年末年始の設定</t>
    <rPh sb="0" eb="2">
      <t>ネンマツ</t>
    </rPh>
    <rPh sb="2" eb="4">
      <t>ネンシ</t>
    </rPh>
    <rPh sb="5" eb="7">
      <t>セッテイ</t>
    </rPh>
    <phoneticPr fontId="3"/>
  </si>
  <si>
    <t>【入力方法】</t>
    <rPh sb="1" eb="3">
      <t>ニュウリョク</t>
    </rPh>
    <rPh sb="3" eb="5">
      <t>ホウホウ</t>
    </rPh>
    <phoneticPr fontId="3"/>
  </si>
  <si>
    <t>工事名、工事開始日、工事完成日、受注者名を入力する</t>
    <rPh sb="0" eb="2">
      <t>コウジ</t>
    </rPh>
    <rPh sb="2" eb="3">
      <t>メイ</t>
    </rPh>
    <rPh sb="4" eb="6">
      <t>コウジ</t>
    </rPh>
    <rPh sb="6" eb="8">
      <t>カイシ</t>
    </rPh>
    <rPh sb="8" eb="9">
      <t>ヒ</t>
    </rPh>
    <rPh sb="10" eb="12">
      <t>コウジ</t>
    </rPh>
    <rPh sb="12" eb="14">
      <t>カンセイ</t>
    </rPh>
    <rPh sb="14" eb="15">
      <t>ヒ</t>
    </rPh>
    <rPh sb="16" eb="19">
      <t>ジュチュウシャ</t>
    </rPh>
    <rPh sb="19" eb="20">
      <t>メイ</t>
    </rPh>
    <rPh sb="21" eb="23">
      <t>ニュウリョク</t>
    </rPh>
    <phoneticPr fontId="3"/>
  </si>
  <si>
    <t>（夏季休暇は３日取得、年末年始は６日取得する必要があります）</t>
    <rPh sb="1" eb="5">
      <t>カキキュウカ</t>
    </rPh>
    <rPh sb="7" eb="8">
      <t>カ</t>
    </rPh>
    <rPh sb="8" eb="10">
      <t>シュトク</t>
    </rPh>
    <rPh sb="11" eb="13">
      <t>ネンマツ</t>
    </rPh>
    <rPh sb="13" eb="15">
      <t>ネンシ</t>
    </rPh>
    <rPh sb="17" eb="18">
      <t>ニチ</t>
    </rPh>
    <rPh sb="18" eb="20">
      <t>シュトク</t>
    </rPh>
    <rPh sb="22" eb="24">
      <t>ヒツヨウ</t>
    </rPh>
    <phoneticPr fontId="3"/>
  </si>
  <si>
    <t>工事開始日以前、工事完成日（予定）以降は、セルの色がグレーになります</t>
    <rPh sb="0" eb="4">
      <t>コウジカイシ</t>
    </rPh>
    <rPh sb="4" eb="5">
      <t>ヒ</t>
    </rPh>
    <rPh sb="5" eb="7">
      <t>イゼン</t>
    </rPh>
    <rPh sb="8" eb="13">
      <t>コウジカンセイビ</t>
    </rPh>
    <rPh sb="14" eb="16">
      <t>ヨテイ</t>
    </rPh>
    <rPh sb="17" eb="19">
      <t>イコウ</t>
    </rPh>
    <rPh sb="24" eb="25">
      <t>イロ</t>
    </rPh>
    <phoneticPr fontId="3"/>
  </si>
  <si>
    <t>土、日、祝日はセルの色が薄い赤色になります</t>
    <rPh sb="0" eb="1">
      <t>ド</t>
    </rPh>
    <rPh sb="2" eb="3">
      <t>ニチ</t>
    </rPh>
    <rPh sb="4" eb="6">
      <t>シュクジツ</t>
    </rPh>
    <rPh sb="10" eb="11">
      <t>イロ</t>
    </rPh>
    <rPh sb="12" eb="13">
      <t>ウス</t>
    </rPh>
    <rPh sb="14" eb="16">
      <t>アカイロ</t>
    </rPh>
    <phoneticPr fontId="3"/>
  </si>
  <si>
    <t>　　休：休日の計画日　　※会社や現場での勤務日は空欄のまま</t>
    <rPh sb="2" eb="3">
      <t>キュウ</t>
    </rPh>
    <rPh sb="4" eb="6">
      <t>キュウジツ</t>
    </rPh>
    <rPh sb="7" eb="9">
      <t>ケイカク</t>
    </rPh>
    <rPh sb="9" eb="10">
      <t>ヒ</t>
    </rPh>
    <rPh sb="13" eb="15">
      <t>カイシャ</t>
    </rPh>
    <rPh sb="16" eb="18">
      <t>ゲンバ</t>
    </rPh>
    <rPh sb="20" eb="22">
      <t>キンム</t>
    </rPh>
    <rPh sb="22" eb="23">
      <t>ビ</t>
    </rPh>
    <rPh sb="24" eb="26">
      <t>クウラン</t>
    </rPh>
    <phoneticPr fontId="3"/>
  </si>
  <si>
    <t>【実績等の入力欄】</t>
    <rPh sb="1" eb="3">
      <t>ジッセキ</t>
    </rPh>
    <rPh sb="3" eb="4">
      <t>トウ</t>
    </rPh>
    <rPh sb="5" eb="7">
      <t>ニュウリョク</t>
    </rPh>
    <rPh sb="7" eb="8">
      <t>ラン</t>
    </rPh>
    <phoneticPr fontId="3"/>
  </si>
  <si>
    <t>【休日計画の入力欄】</t>
    <rPh sb="1" eb="3">
      <t>キュウジツ</t>
    </rPh>
    <rPh sb="3" eb="5">
      <t>ケイカク</t>
    </rPh>
    <rPh sb="6" eb="8">
      <t>ニュウリョク</t>
    </rPh>
    <rPh sb="8" eb="9">
      <t>ラン</t>
    </rPh>
    <phoneticPr fontId="3"/>
  </si>
  <si>
    <t>・『休日（計画）』の入力行に設定する記号の意味</t>
    <rPh sb="2" eb="4">
      <t>キュウジツ</t>
    </rPh>
    <rPh sb="5" eb="7">
      <t>ケイカク</t>
    </rPh>
    <rPh sb="10" eb="13">
      <t>ニュウリョクギョウ</t>
    </rPh>
    <rPh sb="14" eb="16">
      <t>セッテイ</t>
    </rPh>
    <rPh sb="18" eb="20">
      <t>キゴウ</t>
    </rPh>
    <rPh sb="21" eb="23">
      <t>イミ</t>
    </rPh>
    <phoneticPr fontId="3"/>
  </si>
  <si>
    <t>・『夏季休暇など』の入力行に設定する記号の意味</t>
    <rPh sb="2" eb="6">
      <t>カキキュウカ</t>
    </rPh>
    <rPh sb="10" eb="13">
      <t>ニュウリョクギョウ</t>
    </rPh>
    <rPh sb="14" eb="16">
      <t>セッテイ</t>
    </rPh>
    <rPh sb="18" eb="20">
      <t>キゴウ</t>
    </rPh>
    <rPh sb="21" eb="23">
      <t>イミ</t>
    </rPh>
    <phoneticPr fontId="3"/>
  </si>
  <si>
    <t>・『休日（実績）』の入力行に設定する記号の意味</t>
    <rPh sb="2" eb="4">
      <t>キュウジツ</t>
    </rPh>
    <rPh sb="5" eb="7">
      <t>ジッセキ</t>
    </rPh>
    <rPh sb="10" eb="13">
      <t>ニュウリョクギョウ</t>
    </rPh>
    <rPh sb="14" eb="16">
      <t>セッテイ</t>
    </rPh>
    <rPh sb="18" eb="20">
      <t>キゴウ</t>
    </rPh>
    <rPh sb="21" eb="23">
      <t>イミ</t>
    </rPh>
    <phoneticPr fontId="3"/>
  </si>
  <si>
    <t>　　休：休日の実績　　振：休日の振替日</t>
    <rPh sb="2" eb="3">
      <t>キュウ</t>
    </rPh>
    <rPh sb="4" eb="6">
      <t>キュウジツ</t>
    </rPh>
    <rPh sb="7" eb="9">
      <t>ジッセキ</t>
    </rPh>
    <rPh sb="11" eb="12">
      <t>フリ</t>
    </rPh>
    <rPh sb="13" eb="15">
      <t>キュウジツ</t>
    </rPh>
    <rPh sb="16" eb="18">
      <t>フリカエ</t>
    </rPh>
    <rPh sb="18" eb="19">
      <t>ヒ</t>
    </rPh>
    <phoneticPr fontId="3"/>
  </si>
  <si>
    <t>【達成率等の確認方法】</t>
    <rPh sb="1" eb="4">
      <t>タッセイリツ</t>
    </rPh>
    <rPh sb="4" eb="5">
      <t>トウ</t>
    </rPh>
    <rPh sb="6" eb="8">
      <t>カクニン</t>
    </rPh>
    <rPh sb="8" eb="10">
      <t>ホウホウ</t>
    </rPh>
    <phoneticPr fontId="3"/>
  </si>
  <si>
    <t>　（４週８休は、２８．５％以上　　４週７休は、２５．０％以上　　４週６休は、２１．４％以上）</t>
    <rPh sb="3" eb="4">
      <t>シュウ</t>
    </rPh>
    <rPh sb="5" eb="6">
      <t>キュウ</t>
    </rPh>
    <rPh sb="13" eb="15">
      <t>イジョウ</t>
    </rPh>
    <rPh sb="18" eb="19">
      <t>シュウ</t>
    </rPh>
    <rPh sb="20" eb="21">
      <t>キュウ</t>
    </rPh>
    <rPh sb="28" eb="30">
      <t>イジョウ</t>
    </rPh>
    <rPh sb="33" eb="34">
      <t>シュウ</t>
    </rPh>
    <rPh sb="35" eb="36">
      <t>キュウ</t>
    </rPh>
    <rPh sb="43" eb="45">
      <t>イジョウ</t>
    </rPh>
    <phoneticPr fontId="3"/>
  </si>
  <si>
    <t>・現場閉所率</t>
    <rPh sb="1" eb="6">
      <t>ゲンバヘイショリツ</t>
    </rPh>
    <phoneticPr fontId="3"/>
  </si>
  <si>
    <t>・休日の不足数</t>
    <rPh sb="1" eb="3">
      <t>キュウジツ</t>
    </rPh>
    <rPh sb="4" eb="7">
      <t>フソクスウ</t>
    </rPh>
    <phoneticPr fontId="3"/>
  </si>
  <si>
    <t>　それぞれの達成率に対して休日（実績）が何日不足しているか表示されます。</t>
    <rPh sb="6" eb="9">
      <t>タッセイリツ</t>
    </rPh>
    <rPh sb="10" eb="11">
      <t>タイ</t>
    </rPh>
    <rPh sb="13" eb="15">
      <t>キュウジツ</t>
    </rPh>
    <rPh sb="16" eb="18">
      <t>ジッセキ</t>
    </rPh>
    <rPh sb="20" eb="22">
      <t>ナンニチ</t>
    </rPh>
    <rPh sb="22" eb="24">
      <t>フソク</t>
    </rPh>
    <rPh sb="29" eb="31">
      <t>ヒョウジ</t>
    </rPh>
    <phoneticPr fontId="3"/>
  </si>
  <si>
    <t>（正しい達成率の計算ができなくなるためグレー部分には休日等を設定しないでください）</t>
    <rPh sb="1" eb="2">
      <t>タダ</t>
    </rPh>
    <rPh sb="4" eb="7">
      <t>タッセイリツ</t>
    </rPh>
    <rPh sb="8" eb="10">
      <t>ケイサン</t>
    </rPh>
    <rPh sb="22" eb="24">
      <t>ブブン</t>
    </rPh>
    <rPh sb="26" eb="28">
      <t>キュウジツ</t>
    </rPh>
    <rPh sb="28" eb="29">
      <t>トウ</t>
    </rPh>
    <rPh sb="30" eb="32">
      <t>セッテイ</t>
    </rPh>
    <phoneticPr fontId="3"/>
  </si>
  <si>
    <t>　（休暇等を設定するとセルの色が黄色になります。正しい達成率の計算ができなくなるため黄色部分には</t>
    <rPh sb="2" eb="4">
      <t>キュウカ</t>
    </rPh>
    <rPh sb="4" eb="5">
      <t>トウ</t>
    </rPh>
    <rPh sb="6" eb="8">
      <t>セッテイ</t>
    </rPh>
    <rPh sb="14" eb="15">
      <t>イロ</t>
    </rPh>
    <rPh sb="16" eb="18">
      <t>キイロ</t>
    </rPh>
    <rPh sb="24" eb="25">
      <t>タダ</t>
    </rPh>
    <rPh sb="27" eb="30">
      <t>タッセイリツ</t>
    </rPh>
    <rPh sb="31" eb="33">
      <t>ケイサン</t>
    </rPh>
    <rPh sb="42" eb="44">
      <t>キイロ</t>
    </rPh>
    <rPh sb="44" eb="46">
      <t>ブブン</t>
    </rPh>
    <phoneticPr fontId="3"/>
  </si>
  <si>
    <t>　休日等を設定しないでください）</t>
    <rPh sb="5" eb="7">
      <t>セッテイ</t>
    </rPh>
    <phoneticPr fontId="3"/>
  </si>
  <si>
    <t>　　夏：夏季休暇　　年：年末年始　　工：工場製作のみ　　中：一時中止期間　　指：発注者指示期間</t>
    <rPh sb="2" eb="3">
      <t>カ</t>
    </rPh>
    <rPh sb="4" eb="8">
      <t>カキキュウカ</t>
    </rPh>
    <rPh sb="10" eb="11">
      <t>ネン</t>
    </rPh>
    <rPh sb="12" eb="14">
      <t>ネンマツ</t>
    </rPh>
    <rPh sb="14" eb="16">
      <t>ネンシ</t>
    </rPh>
    <rPh sb="18" eb="19">
      <t>コウ</t>
    </rPh>
    <rPh sb="20" eb="22">
      <t>コウジョウ</t>
    </rPh>
    <rPh sb="22" eb="24">
      <t>セイサク</t>
    </rPh>
    <rPh sb="28" eb="29">
      <t>チュウ</t>
    </rPh>
    <rPh sb="30" eb="34">
      <t>イチジチュウシ</t>
    </rPh>
    <rPh sb="34" eb="36">
      <t>キカン</t>
    </rPh>
    <rPh sb="38" eb="39">
      <t>ユビ</t>
    </rPh>
    <rPh sb="40" eb="43">
      <t>ハッチュウシャ</t>
    </rPh>
    <rPh sb="43" eb="45">
      <t>シジ</t>
    </rPh>
    <rPh sb="45" eb="47">
      <t>キカン</t>
    </rPh>
    <phoneticPr fontId="3"/>
  </si>
  <si>
    <t>【休暇等の入力欄】　（設定すると実施期間から除外されます）</t>
    <rPh sb="1" eb="3">
      <t>キュウカ</t>
    </rPh>
    <rPh sb="3" eb="4">
      <t>トウ</t>
    </rPh>
    <rPh sb="5" eb="7">
      <t>ニュウリョク</t>
    </rPh>
    <rPh sb="7" eb="8">
      <t>ラン</t>
    </rPh>
    <rPh sb="11" eb="13">
      <t>セッテイ</t>
    </rPh>
    <rPh sb="16" eb="20">
      <t>ジッシキカン</t>
    </rPh>
    <rPh sb="22" eb="24">
      <t>ジョガイ</t>
    </rPh>
    <phoneticPr fontId="3"/>
  </si>
  <si>
    <t>　※工場製作のみを実施している期間、工事全体を一時中止している期間、受注者の責によらず現場作業を</t>
    <rPh sb="2" eb="4">
      <t>コウジョウ</t>
    </rPh>
    <rPh sb="4" eb="6">
      <t>セイサク</t>
    </rPh>
    <rPh sb="9" eb="11">
      <t>ジッシ</t>
    </rPh>
    <rPh sb="15" eb="17">
      <t>キカン</t>
    </rPh>
    <rPh sb="18" eb="20">
      <t>コウジ</t>
    </rPh>
    <rPh sb="20" eb="22">
      <t>ゼンタイ</t>
    </rPh>
    <rPh sb="23" eb="25">
      <t>イチジ</t>
    </rPh>
    <rPh sb="25" eb="27">
      <t>チュウシ</t>
    </rPh>
    <rPh sb="31" eb="33">
      <t>キカン</t>
    </rPh>
    <rPh sb="34" eb="37">
      <t>ジュチュウシャ</t>
    </rPh>
    <rPh sb="38" eb="39">
      <t>セメ</t>
    </rPh>
    <rPh sb="43" eb="45">
      <t>ゲンバ</t>
    </rPh>
    <rPh sb="45" eb="47">
      <t>サギョウ</t>
    </rPh>
    <phoneticPr fontId="3"/>
  </si>
  <si>
    <t>　　余儀なくされる期間を設定する場合は、事前に発注者と協議の上決定してください。</t>
    <rPh sb="12" eb="14">
      <t>セッテイ</t>
    </rPh>
    <rPh sb="16" eb="18">
      <t>バアイ</t>
    </rPh>
    <rPh sb="20" eb="22">
      <t>ジゼン</t>
    </rPh>
    <rPh sb="23" eb="26">
      <t>ハッチュウシャ</t>
    </rPh>
    <rPh sb="27" eb="29">
      <t>キョウギ</t>
    </rPh>
    <rPh sb="30" eb="31">
      <t>ウエ</t>
    </rPh>
    <rPh sb="31" eb="33">
      <t>ケッテイ</t>
    </rPh>
    <phoneticPr fontId="3"/>
  </si>
  <si>
    <t>　計画と実績でそれぞれ達成率が表示されます。週休２日達成状況はこの実績閉所率で判定されます。</t>
    <rPh sb="1" eb="3">
      <t>ケイカク</t>
    </rPh>
    <rPh sb="4" eb="6">
      <t>ジッセキ</t>
    </rPh>
    <rPh sb="11" eb="13">
      <t>タッセイ</t>
    </rPh>
    <rPh sb="13" eb="14">
      <t>リツ</t>
    </rPh>
    <rPh sb="15" eb="17">
      <t>ヒョウジ</t>
    </rPh>
    <rPh sb="22" eb="24">
      <t>シュウキュウ</t>
    </rPh>
    <rPh sb="25" eb="26">
      <t>ニチ</t>
    </rPh>
    <rPh sb="26" eb="28">
      <t>タッセイ</t>
    </rPh>
    <rPh sb="28" eb="30">
      <t>ジョウキョウ</t>
    </rPh>
    <rPh sb="33" eb="35">
      <t>ジッセキ</t>
    </rPh>
    <rPh sb="35" eb="37">
      <t>ヘイショ</t>
    </rPh>
    <rPh sb="37" eb="38">
      <t>リツ</t>
    </rPh>
    <rPh sb="39" eb="41">
      <t>ハンテイ</t>
    </rPh>
    <phoneticPr fontId="3"/>
  </si>
  <si>
    <t>・各月の実施状況（実施期間、現場閉所率等）</t>
    <rPh sb="1" eb="3">
      <t>カクツキ</t>
    </rPh>
    <rPh sb="4" eb="8">
      <t>ジッシジョウキョウ</t>
    </rPh>
    <rPh sb="9" eb="13">
      <t>ジッシキカン</t>
    </rPh>
    <rPh sb="14" eb="19">
      <t>ゲンバヘイショリツ</t>
    </rPh>
    <rPh sb="19" eb="20">
      <t>トウ</t>
    </rPh>
    <phoneticPr fontId="3"/>
  </si>
  <si>
    <t>　進捗管理のために月ごとの実施状況を表示します。（月ごとの現場閉所率は判定の対象外です）</t>
    <rPh sb="1" eb="3">
      <t>シンチョク</t>
    </rPh>
    <rPh sb="3" eb="5">
      <t>カンリ</t>
    </rPh>
    <rPh sb="9" eb="10">
      <t>ツキ</t>
    </rPh>
    <rPh sb="13" eb="15">
      <t>ジッシ</t>
    </rPh>
    <rPh sb="15" eb="17">
      <t>ジョウキョウ</t>
    </rPh>
    <rPh sb="18" eb="20">
      <t>ヒョウジ</t>
    </rPh>
    <rPh sb="25" eb="26">
      <t>ツキ</t>
    </rPh>
    <rPh sb="29" eb="31">
      <t>ゲンバ</t>
    </rPh>
    <rPh sb="31" eb="33">
      <t>ヘイショ</t>
    </rPh>
    <rPh sb="33" eb="34">
      <t>リツ</t>
    </rPh>
    <rPh sb="35" eb="37">
      <t>ハンテイ</t>
    </rPh>
    <rPh sb="38" eb="40">
      <t>タイショウ</t>
    </rPh>
    <rPh sb="40" eb="41">
      <t>ガイ</t>
    </rPh>
    <phoneticPr fontId="3"/>
  </si>
  <si>
    <t>工期が夏季休暇や年末年始の時期を含む場合は、それぞれ「有」を選択する</t>
    <rPh sb="0" eb="2">
      <t>コウキ</t>
    </rPh>
    <rPh sb="3" eb="7">
      <t>カキキュウカ</t>
    </rPh>
    <rPh sb="8" eb="12">
      <t>ネンマツネンシ</t>
    </rPh>
    <rPh sb="13" eb="15">
      <t>ジキ</t>
    </rPh>
    <rPh sb="16" eb="17">
      <t>フク</t>
    </rPh>
    <rPh sb="18" eb="20">
      <t>バアイ</t>
    </rPh>
    <rPh sb="27" eb="28">
      <t>アリ</t>
    </rPh>
    <rPh sb="30" eb="32">
      <t>センタク</t>
    </rPh>
    <phoneticPr fontId="3"/>
  </si>
  <si>
    <t>　※日数が足りないときは、注意文が表示されます。週休２日達成の条件として必要な項目となります。</t>
    <rPh sb="2" eb="4">
      <t>ニッスウ</t>
    </rPh>
    <rPh sb="5" eb="6">
      <t>タ</t>
    </rPh>
    <rPh sb="13" eb="15">
      <t>チュウイ</t>
    </rPh>
    <rPh sb="15" eb="16">
      <t>ブン</t>
    </rPh>
    <rPh sb="17" eb="19">
      <t>ヒョウジ</t>
    </rPh>
    <rPh sb="24" eb="26">
      <t>シュウキュウ</t>
    </rPh>
    <rPh sb="27" eb="28">
      <t>ニチ</t>
    </rPh>
    <rPh sb="28" eb="30">
      <t>タッセイ</t>
    </rPh>
    <rPh sb="31" eb="33">
      <t>ジョウケン</t>
    </rPh>
    <rPh sb="36" eb="38">
      <t>ヒツヨウ</t>
    </rPh>
    <rPh sb="39" eb="41">
      <t>コウモク</t>
    </rPh>
    <phoneticPr fontId="3"/>
  </si>
  <si>
    <t>無</t>
  </si>
  <si>
    <t>工事開始日※１</t>
    <rPh sb="0" eb="2">
      <t>コウジ</t>
    </rPh>
    <rPh sb="2" eb="4">
      <t>カイシ</t>
    </rPh>
    <rPh sb="4" eb="5">
      <t>ヒ</t>
    </rPh>
    <phoneticPr fontId="3"/>
  </si>
  <si>
    <t>工事完成日※２（予定）</t>
    <rPh sb="0" eb="2">
      <t>コウジ</t>
    </rPh>
    <rPh sb="2" eb="5">
      <t>カンセイビ</t>
    </rPh>
    <rPh sb="8" eb="10">
      <t>ヨテイ</t>
    </rPh>
    <phoneticPr fontId="3"/>
  </si>
  <si>
    <t>　※１ 契約の翌日　　※２ 完成届にある受注者が完成とした現在日</t>
    <rPh sb="4" eb="6">
      <t>ケイヤク</t>
    </rPh>
    <rPh sb="7" eb="9">
      <t>ヨクジツ</t>
    </rPh>
    <rPh sb="14" eb="17">
      <t>カンセイトドケ</t>
    </rPh>
    <rPh sb="20" eb="23">
      <t>ジュチュウシャ</t>
    </rPh>
    <rPh sb="24" eb="26">
      <t>カンセイ</t>
    </rPh>
    <rPh sb="29" eb="32">
      <t>ゲンザイビ</t>
    </rPh>
    <phoneticPr fontId="3"/>
  </si>
  <si>
    <t>プラント工事休日取得計画・実績表</t>
    <rPh sb="4" eb="6">
      <t>コウジ</t>
    </rPh>
    <rPh sb="6" eb="8">
      <t>キュウジツ</t>
    </rPh>
    <rPh sb="8" eb="10">
      <t>シュトク</t>
    </rPh>
    <rPh sb="10" eb="12">
      <t>ケイカク</t>
    </rPh>
    <rPh sb="13" eb="15">
      <t>ジッセキ</t>
    </rPh>
    <rPh sb="15" eb="16">
      <t>ヒョウ</t>
    </rPh>
    <phoneticPr fontId="3"/>
  </si>
  <si>
    <t>提出月を入力する</t>
    <rPh sb="0" eb="2">
      <t>テイシュツ</t>
    </rPh>
    <rPh sb="2" eb="3">
      <t>ツキ</t>
    </rPh>
    <rPh sb="4" eb="6">
      <t>ニュウリョク</t>
    </rPh>
    <phoneticPr fontId="3"/>
  </si>
  <si>
    <t>夏：夏季休暇（３日）　　年：年末年始（６日）　　工：工場製作のみを実施している期間　　中：工事全体を一時中止している期間</t>
    <rPh sb="0" eb="1">
      <t>ナツ</t>
    </rPh>
    <rPh sb="2" eb="6">
      <t>カキキュウカ</t>
    </rPh>
    <rPh sb="8" eb="9">
      <t>ニチ</t>
    </rPh>
    <rPh sb="12" eb="13">
      <t>ネン</t>
    </rPh>
    <rPh sb="14" eb="18">
      <t>ネンマツネンシ</t>
    </rPh>
    <rPh sb="20" eb="21">
      <t>ニチ</t>
    </rPh>
    <rPh sb="24" eb="25">
      <t>コウ</t>
    </rPh>
    <rPh sb="26" eb="28">
      <t>コウジョウ</t>
    </rPh>
    <rPh sb="28" eb="30">
      <t>セイサク</t>
    </rPh>
    <rPh sb="33" eb="35">
      <t>ジッシ</t>
    </rPh>
    <rPh sb="39" eb="41">
      <t>キカン</t>
    </rPh>
    <rPh sb="43" eb="44">
      <t>チュウ</t>
    </rPh>
    <rPh sb="45" eb="47">
      <t>コウジ</t>
    </rPh>
    <rPh sb="47" eb="49">
      <t>ゼンタイ</t>
    </rPh>
    <rPh sb="50" eb="54">
      <t>イチジチュウシ</t>
    </rPh>
    <rPh sb="58" eb="60">
      <t>キカン</t>
    </rPh>
    <phoneticPr fontId="3"/>
  </si>
  <si>
    <t>指：受注者の責によらず現場作業を余儀なくされる期間　　休：休日（計画）（実績）　　振：休日の振替日</t>
    <rPh sb="0" eb="1">
      <t>ユビ</t>
    </rPh>
    <rPh sb="2" eb="5">
      <t>ジュチュウシャ</t>
    </rPh>
    <rPh sb="6" eb="7">
      <t>セメ</t>
    </rPh>
    <rPh sb="11" eb="15">
      <t>ゲンバサギョウ</t>
    </rPh>
    <rPh sb="16" eb="18">
      <t>ヨギ</t>
    </rPh>
    <rPh sb="23" eb="25">
      <t>キカン</t>
    </rPh>
    <rPh sb="27" eb="28">
      <t>キュウ</t>
    </rPh>
    <rPh sb="29" eb="31">
      <t>キュウジツ</t>
    </rPh>
    <rPh sb="32" eb="34">
      <t>ケイカク</t>
    </rPh>
    <rPh sb="36" eb="38">
      <t>ジッセキ</t>
    </rPh>
    <rPh sb="41" eb="42">
      <t>フリ</t>
    </rPh>
    <rPh sb="43" eb="45">
      <t>キュウジツ</t>
    </rPh>
    <rPh sb="46" eb="48">
      <t>フリカエ</t>
    </rPh>
    <rPh sb="48" eb="49">
      <t>ヒ</t>
    </rPh>
    <phoneticPr fontId="3"/>
  </si>
  <si>
    <t>「記号」</t>
    <rPh sb="1" eb="3">
      <t>キゴウ</t>
    </rPh>
    <phoneticPr fontId="3"/>
  </si>
  <si>
    <t>【印刷範囲の調整】</t>
    <rPh sb="1" eb="3">
      <t>インサツ</t>
    </rPh>
    <rPh sb="3" eb="5">
      <t>ハンイ</t>
    </rPh>
    <rPh sb="6" eb="8">
      <t>チョウセイ</t>
    </rPh>
    <phoneticPr fontId="3"/>
  </si>
  <si>
    <t>・工期が９カ月を超える場合は、２ページ目以降が印刷されるように、印刷範囲を調整してください。</t>
    <rPh sb="1" eb="3">
      <t>コウキ</t>
    </rPh>
    <rPh sb="6" eb="7">
      <t>ゲツ</t>
    </rPh>
    <rPh sb="8" eb="9">
      <t>コ</t>
    </rPh>
    <rPh sb="11" eb="13">
      <t>バアイ</t>
    </rPh>
    <rPh sb="19" eb="20">
      <t>メ</t>
    </rPh>
    <rPh sb="20" eb="22">
      <t>イコウ</t>
    </rPh>
    <rPh sb="23" eb="25">
      <t>インサツ</t>
    </rPh>
    <rPh sb="32" eb="34">
      <t>インサツ</t>
    </rPh>
    <rPh sb="34" eb="36">
      <t>ハンイ</t>
    </rPh>
    <rPh sb="37" eb="39">
      <t>チョウセイ</t>
    </rPh>
    <phoneticPr fontId="3"/>
  </si>
  <si>
    <t>◎記号の入力を取り消す場合は、削除キー（Delete）を押してください。</t>
    <rPh sb="1" eb="3">
      <t>キゴウ</t>
    </rPh>
    <rPh sb="4" eb="6">
      <t>ニュウリョク</t>
    </rPh>
    <rPh sb="7" eb="8">
      <t>ト</t>
    </rPh>
    <rPh sb="9" eb="10">
      <t>ケ</t>
    </rPh>
    <rPh sb="11" eb="13">
      <t>バアイ</t>
    </rPh>
    <rPh sb="15" eb="17">
      <t>サクジョ</t>
    </rPh>
    <rPh sb="28" eb="29">
      <t>オ</t>
    </rPh>
    <phoneticPr fontId="3"/>
  </si>
  <si>
    <r>
      <t>◎同じ記号が続く場合は、記号をコピーし対象範囲を選択して</t>
    </r>
    <r>
      <rPr>
        <b/>
        <sz val="9"/>
        <color rgb="FFFF0000"/>
        <rFont val="BIZ UDPゴシック"/>
        <family val="3"/>
        <charset val="128"/>
      </rPr>
      <t>値貼り付け</t>
    </r>
    <r>
      <rPr>
        <b/>
        <sz val="9"/>
        <color theme="1"/>
        <rFont val="BIZ UDPゴシック"/>
        <family val="3"/>
        <charset val="128"/>
      </rPr>
      <t>※</t>
    </r>
    <r>
      <rPr>
        <sz val="9"/>
        <color theme="1"/>
        <rFont val="BIZ UDPゴシック"/>
        <family val="3"/>
        <charset val="128"/>
      </rPr>
      <t>します。</t>
    </r>
    <rPh sb="1" eb="2">
      <t>オナ</t>
    </rPh>
    <rPh sb="3" eb="5">
      <t>キゴウ</t>
    </rPh>
    <rPh sb="6" eb="7">
      <t>ツヅ</t>
    </rPh>
    <rPh sb="8" eb="10">
      <t>バアイ</t>
    </rPh>
    <rPh sb="12" eb="14">
      <t>キゴウ</t>
    </rPh>
    <rPh sb="19" eb="21">
      <t>タイショウ</t>
    </rPh>
    <rPh sb="21" eb="23">
      <t>ハンイ</t>
    </rPh>
    <rPh sb="24" eb="26">
      <t>センタク</t>
    </rPh>
    <rPh sb="28" eb="30">
      <t>アタイハ</t>
    </rPh>
    <rPh sb="31" eb="32">
      <t>ツ</t>
    </rPh>
    <phoneticPr fontId="3"/>
  </si>
  <si>
    <t>　※通常の貼り付けをすると、条件付き書式もコピーされ、セルの書式が崩れます。</t>
    <rPh sb="2" eb="4">
      <t>ツウジョウ</t>
    </rPh>
    <rPh sb="5" eb="6">
      <t>ハ</t>
    </rPh>
    <rPh sb="7" eb="8">
      <t>ツ</t>
    </rPh>
    <rPh sb="14" eb="17">
      <t>ジョウケンツ</t>
    </rPh>
    <rPh sb="18" eb="20">
      <t>ショシキ</t>
    </rPh>
    <rPh sb="30" eb="32">
      <t>ショシキ</t>
    </rPh>
    <rPh sb="33" eb="34">
      <t>クズ</t>
    </rPh>
    <phoneticPr fontId="3"/>
  </si>
  <si>
    <t>（工事完成日は計画時や途中経過の提出時は予定日を入れます。工事完成日の変更によって休日日数の</t>
    <rPh sb="1" eb="3">
      <t>コウジ</t>
    </rPh>
    <rPh sb="3" eb="6">
      <t>カンセイビ</t>
    </rPh>
    <rPh sb="7" eb="10">
      <t>ケイカクジ</t>
    </rPh>
    <rPh sb="11" eb="13">
      <t>トチュウ</t>
    </rPh>
    <rPh sb="13" eb="15">
      <t>ケイカ</t>
    </rPh>
    <rPh sb="16" eb="18">
      <t>テイシュツ</t>
    </rPh>
    <rPh sb="18" eb="19">
      <t>ジ</t>
    </rPh>
    <rPh sb="20" eb="22">
      <t>ヨテイ</t>
    </rPh>
    <rPh sb="22" eb="23">
      <t>ヒ</t>
    </rPh>
    <rPh sb="24" eb="25">
      <t>イ</t>
    </rPh>
    <rPh sb="29" eb="31">
      <t>コウジ</t>
    </rPh>
    <rPh sb="31" eb="34">
      <t>カンセイビ</t>
    </rPh>
    <rPh sb="35" eb="37">
      <t>ヘンコウ</t>
    </rPh>
    <phoneticPr fontId="3"/>
  </si>
  <si>
    <t>です）</t>
    <phoneticPr fontId="3"/>
  </si>
  <si>
    <t>カウントが変わってくるので、最終的な工事完成時に達成率が変わらないように計画的な工程管理が必要</t>
    <rPh sb="5" eb="6">
      <t>カ</t>
    </rPh>
    <rPh sb="14" eb="17">
      <t>サイシュウテキ</t>
    </rPh>
    <rPh sb="18" eb="20">
      <t>コウジ</t>
    </rPh>
    <rPh sb="20" eb="23">
      <t>カンセイジ</t>
    </rPh>
    <rPh sb="24" eb="27">
      <t>タッセイリツ</t>
    </rPh>
    <rPh sb="28" eb="29">
      <t>カ</t>
    </rPh>
    <phoneticPr fontId="3"/>
  </si>
  <si>
    <t>年</t>
    <rPh sb="0" eb="1">
      <t>ネン</t>
    </rPh>
    <phoneticPr fontId="3"/>
  </si>
  <si>
    <t>月</t>
    <rPh sb="0" eb="1">
      <t>ガツ</t>
    </rPh>
    <phoneticPr fontId="3"/>
  </si>
  <si>
    <t>日</t>
    <rPh sb="0" eb="1">
      <t>ニチ</t>
    </rPh>
    <phoneticPr fontId="3"/>
  </si>
  <si>
    <t>年リスト</t>
    <rPh sb="0" eb="1">
      <t>ネン</t>
    </rPh>
    <phoneticPr fontId="3"/>
  </si>
  <si>
    <t>月リスト</t>
    <rPh sb="0" eb="1">
      <t>ツキ</t>
    </rPh>
    <phoneticPr fontId="3"/>
  </si>
  <si>
    <t>日リスト</t>
    <rPh sb="0" eb="1">
      <t>ニチ</t>
    </rPh>
    <phoneticPr fontId="3"/>
  </si>
  <si>
    <t>【</t>
    <phoneticPr fontId="3"/>
  </si>
  <si>
    <t>開始日</t>
    <rPh sb="0" eb="3">
      <t>カイシビ</t>
    </rPh>
    <phoneticPr fontId="3"/>
  </si>
  <si>
    <t>完成日</t>
    <rPh sb="0" eb="3">
      <t>カンセイビ</t>
    </rPh>
    <phoneticPr fontId="3"/>
  </si>
  <si>
    <t>工事月数</t>
    <rPh sb="0" eb="2">
      <t>コウジ</t>
    </rPh>
    <rPh sb="2" eb="3">
      <t>ツキ</t>
    </rPh>
    <rPh sb="3" eb="4">
      <t>スウ</t>
    </rPh>
    <phoneticPr fontId="3"/>
  </si>
  <si>
    <t>除外リスト</t>
    <rPh sb="0" eb="2">
      <t>ジョガイ</t>
    </rPh>
    <phoneticPr fontId="3"/>
  </si>
  <si>
    <t>夏</t>
    <rPh sb="0" eb="1">
      <t>カ</t>
    </rPh>
    <phoneticPr fontId="3"/>
  </si>
  <si>
    <t>年</t>
    <rPh sb="0" eb="1">
      <t>ネン</t>
    </rPh>
    <phoneticPr fontId="3"/>
  </si>
  <si>
    <t>工</t>
    <rPh sb="0" eb="1">
      <t>コウ</t>
    </rPh>
    <phoneticPr fontId="3"/>
  </si>
  <si>
    <t>中</t>
    <rPh sb="0" eb="1">
      <t>チュウ</t>
    </rPh>
    <phoneticPr fontId="3"/>
  </si>
  <si>
    <t>指</t>
    <rPh sb="0" eb="1">
      <t>ユビ</t>
    </rPh>
    <phoneticPr fontId="3"/>
  </si>
  <si>
    <t>休日リスト</t>
    <rPh sb="0" eb="2">
      <t>キュウジツ</t>
    </rPh>
    <phoneticPr fontId="3"/>
  </si>
  <si>
    <t>休</t>
    <rPh sb="0" eb="1">
      <t>キュウ</t>
    </rPh>
    <phoneticPr fontId="3"/>
  </si>
  <si>
    <t>振</t>
    <rPh sb="0" eb="1">
      <t>フリ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</si>
</sst>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d"/>
    <numFmt numFmtId="177" formatCode="aaa"/>
    <numFmt numFmtId="178" formatCode="&quot;[&quot;0&quot;]&quot;"/>
    <numFmt numFmtId="179" formatCode="0.0%"/>
    <numFmt numFmtId="180" formatCode="yyyy/mm/dd"/>
    <numFmt numFmtId="181" formatCode="[$-411]ge\.m"/>
    <numFmt numFmtId="182" formatCode="ggge&quot;年 &quot;m"/>
    <numFmt numFmtId="183" formatCode="ggge"/>
  </numFmts>
  <fonts count="17">
    <font>
      <sz val="11"/>
      <color theme="1"/>
      <name val="游ゴシック"/>
      <family val="2"/>
      <charset val="128"/>
      <scheme val="minor"/>
    </font>
    <font>
      <sz val="10"/>
      <color theme="1"/>
      <name val="BIZ UDPゴシック"/>
      <family val="3"/>
      <charset val="128"/>
    </font>
    <font>
      <sz val="9"/>
      <color theme="1"/>
      <name val="BIZ UDPゴシック"/>
      <family val="3"/>
      <charset val="128"/>
    </font>
    <font>
      <sz val="6"/>
      <name val="游ゴシック"/>
      <family val="2"/>
      <charset val="128"/>
      <scheme val="minor"/>
    </font>
    <font>
      <sz val="9"/>
      <color theme="1"/>
      <name val="BIZ UDゴシック"/>
      <family val="3"/>
      <charset val="128"/>
    </font>
    <font>
      <sz val="12"/>
      <color theme="1"/>
      <name val="BIZ UDPゴシック"/>
      <family val="3"/>
      <charset val="128"/>
    </font>
    <font>
      <sz val="10"/>
      <color theme="1"/>
      <name val="BIZ UDゴシック"/>
      <family val="3"/>
      <charset val="128"/>
    </font>
    <font>
      <sz val="6"/>
      <color theme="1"/>
      <name val="BIZ UDPゴシック"/>
      <family val="3"/>
      <charset val="128"/>
    </font>
    <font>
      <sz val="9"/>
      <color indexed="81"/>
      <name val="MS P ゴシック"/>
      <family val="3"/>
      <charset val="128"/>
    </font>
    <font>
      <b/>
      <sz val="9"/>
      <color indexed="81"/>
      <name val="MS P ゴシック"/>
      <family val="3"/>
      <charset val="128"/>
    </font>
    <font>
      <sz val="9"/>
      <color theme="0"/>
      <name val="BIZ UDゴシック"/>
      <family val="3"/>
      <charset val="128"/>
    </font>
    <font>
      <sz val="9"/>
      <color rgb="FFFF0000"/>
      <name val="BIZ UDPゴシック"/>
      <family val="3"/>
      <charset val="128"/>
    </font>
    <font>
      <sz val="9"/>
      <color rgb="FF0070C0"/>
      <name val="BIZ UDPゴシック"/>
      <family val="3"/>
      <charset val="128"/>
    </font>
    <font>
      <b/>
      <sz val="9"/>
      <color rgb="FFFF0000"/>
      <name val="BIZ UDPゴシック"/>
      <family val="3"/>
      <charset val="128"/>
    </font>
    <font>
      <sz val="9"/>
      <color rgb="FF00B050"/>
      <name val="BIZ UDPゴシック"/>
      <family val="3"/>
      <charset val="128"/>
    </font>
    <font>
      <b/>
      <sz val="9"/>
      <color theme="1"/>
      <name val="BIZ UDPゴシック"/>
      <family val="3"/>
      <charset val="128"/>
    </font>
    <font>
      <sz val="9"/>
      <name val="BIZ UDPゴシック"/>
      <family val="3"/>
      <charset val="128"/>
    </font>
  </fonts>
  <fills count="9">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rgb="FF92D050"/>
        <bgColor indexed="64"/>
      </patternFill>
    </fill>
    <fill>
      <patternFill patternType="solid">
        <fgColor rgb="FF99FF99"/>
        <bgColor indexed="64"/>
      </patternFill>
    </fill>
    <fill>
      <patternFill patternType="solid">
        <fgColor rgb="FF008000"/>
        <bgColor indexed="64"/>
      </patternFill>
    </fill>
    <fill>
      <patternFill patternType="solid">
        <fgColor theme="7" tint="0.79998168889431442"/>
        <bgColor indexed="64"/>
      </patternFill>
    </fill>
    <fill>
      <patternFill patternType="solid">
        <fgColor theme="9" tint="0.79998168889431442"/>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thin">
        <color rgb="FFFF0000"/>
      </left>
      <right style="thin">
        <color rgb="FFFF0000"/>
      </right>
      <top style="thin">
        <color rgb="FFFF0000"/>
      </top>
      <bottom style="thin">
        <color rgb="FFFF0000"/>
      </bottom>
      <diagonal/>
    </border>
    <border>
      <left/>
      <right/>
      <top/>
      <bottom style="medium">
        <color indexed="64"/>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s>
  <cellStyleXfs count="1">
    <xf numFmtId="0" fontId="0" fillId="0" borderId="0">
      <alignment vertical="center"/>
    </xf>
  </cellStyleXfs>
  <cellXfs count="12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1" fillId="0" borderId="0" xfId="0" applyFont="1" applyAlignment="1"/>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6" xfId="0" applyNumberFormat="1" applyFont="1" applyBorder="1" applyAlignment="1">
      <alignment horizontal="center" vertical="center"/>
    </xf>
    <xf numFmtId="177" fontId="2" fillId="0" borderId="10" xfId="0" applyNumberFormat="1" applyFont="1" applyBorder="1">
      <alignment vertical="center"/>
    </xf>
    <xf numFmtId="177" fontId="2" fillId="0" borderId="11" xfId="0" applyNumberFormat="1" applyFont="1" applyBorder="1">
      <alignment vertical="center"/>
    </xf>
    <xf numFmtId="177" fontId="2" fillId="0" borderId="12" xfId="0" applyNumberFormat="1" applyFont="1" applyBorder="1">
      <alignment vertical="center"/>
    </xf>
    <xf numFmtId="176" fontId="2" fillId="0" borderId="9" xfId="0" applyNumberFormat="1" applyFont="1" applyBorder="1">
      <alignment vertical="center"/>
    </xf>
    <xf numFmtId="0" fontId="2" fillId="0" borderId="0" xfId="0" applyFont="1" applyAlignment="1">
      <alignment horizontal="right" vertical="center"/>
    </xf>
    <xf numFmtId="179" fontId="2" fillId="0" borderId="9" xfId="0" applyNumberFormat="1" applyFont="1" applyBorder="1">
      <alignment vertical="center"/>
    </xf>
    <xf numFmtId="179" fontId="2" fillId="0" borderId="12" xfId="0" applyNumberFormat="1" applyFont="1" applyBorder="1">
      <alignment vertical="center"/>
    </xf>
    <xf numFmtId="0" fontId="2" fillId="0" borderId="16" xfId="0" applyFont="1" applyBorder="1">
      <alignment vertical="center"/>
    </xf>
    <xf numFmtId="0" fontId="2" fillId="0" borderId="27" xfId="0" applyFont="1" applyBorder="1" applyAlignment="1">
      <alignment horizontal="center" vertical="center"/>
    </xf>
    <xf numFmtId="0" fontId="2" fillId="0" borderId="0" xfId="0" applyFont="1" applyAlignment="1">
      <alignment horizontal="center" vertical="center"/>
    </xf>
    <xf numFmtId="180" fontId="4" fillId="0" borderId="0" xfId="0" applyNumberFormat="1" applyFont="1">
      <alignment vertical="center"/>
    </xf>
    <xf numFmtId="0" fontId="2" fillId="8" borderId="0" xfId="0" applyFont="1" applyFill="1">
      <alignment vertical="center"/>
    </xf>
    <xf numFmtId="182" fontId="1" fillId="0" borderId="0" xfId="0" applyNumberFormat="1" applyFont="1" applyAlignment="1">
      <alignment horizontal="center" vertical="center"/>
    </xf>
    <xf numFmtId="0" fontId="1" fillId="0" borderId="0" xfId="0" applyFont="1" applyAlignment="1">
      <alignment horizontal="right"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1" fillId="0" borderId="0" xfId="0" applyNumberFormat="1" applyFont="1">
      <alignment vertical="center"/>
    </xf>
    <xf numFmtId="0" fontId="2" fillId="7" borderId="29" xfId="0" applyFont="1" applyFill="1" applyBorder="1" applyAlignment="1" applyProtection="1">
      <alignment horizontal="center" vertical="center"/>
      <protection locked="0"/>
    </xf>
    <xf numFmtId="0" fontId="2" fillId="0" borderId="0" xfId="0" applyFont="1" applyFill="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2" fillId="0" borderId="0"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lignment horizontal="center" vertical="center"/>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29" xfId="0" applyFont="1" applyBorder="1" applyAlignment="1">
      <alignment horizontal="center" vertical="center"/>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0" xfId="0" applyFont="1" applyBorder="1">
      <alignment vertical="center"/>
    </xf>
    <xf numFmtId="179" fontId="2" fillId="0" borderId="0" xfId="0" applyNumberFormat="1" applyFont="1" applyBorder="1">
      <alignment vertical="center"/>
    </xf>
    <xf numFmtId="0" fontId="2" fillId="0" borderId="0" xfId="0" applyFont="1" applyBorder="1" applyAlignment="1">
      <alignment vertical="center"/>
    </xf>
    <xf numFmtId="0" fontId="2" fillId="0" borderId="40" xfId="0" applyFont="1" applyBorder="1" applyAlignment="1">
      <alignment horizontal="center"/>
    </xf>
    <xf numFmtId="0" fontId="2" fillId="0" borderId="41" xfId="0" applyFont="1" applyBorder="1" applyAlignment="1"/>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vertical="top"/>
    </xf>
    <xf numFmtId="0" fontId="2" fillId="0" borderId="44" xfId="0" applyFont="1" applyBorder="1" applyAlignment="1">
      <alignment vertical="top"/>
    </xf>
    <xf numFmtId="0" fontId="2" fillId="0" borderId="44" xfId="0" applyFont="1" applyBorder="1" applyAlignment="1">
      <alignment horizontal="center" vertical="top"/>
    </xf>
    <xf numFmtId="0" fontId="2" fillId="0" borderId="45" xfId="0" applyFont="1" applyBorder="1" applyAlignment="1">
      <alignment horizontal="center" vertical="top"/>
    </xf>
    <xf numFmtId="0" fontId="14" fillId="0" borderId="0" xfId="0" applyFont="1">
      <alignment vertical="center"/>
    </xf>
    <xf numFmtId="58" fontId="2" fillId="0" borderId="13" xfId="0" applyNumberFormat="1" applyFont="1" applyFill="1" applyBorder="1" applyAlignment="1" applyProtection="1">
      <alignment vertical="center" shrinkToFit="1"/>
      <protection locked="0"/>
    </xf>
    <xf numFmtId="14" fontId="2" fillId="0" borderId="0" xfId="0" applyNumberFormat="1" applyFont="1">
      <alignment vertical="center"/>
    </xf>
    <xf numFmtId="183" fontId="2" fillId="0" borderId="0" xfId="0" applyNumberFormat="1" applyFont="1">
      <alignment vertical="center"/>
    </xf>
    <xf numFmtId="183" fontId="16" fillId="0" borderId="0" xfId="0" applyNumberFormat="1" applyFont="1">
      <alignment vertical="center"/>
    </xf>
    <xf numFmtId="183" fontId="11" fillId="0" borderId="46" xfId="0" applyNumberFormat="1" applyFont="1" applyBorder="1">
      <alignment vertical="center"/>
    </xf>
    <xf numFmtId="0" fontId="1" fillId="0" borderId="0" xfId="0" applyFont="1" applyAlignment="1">
      <alignment horizontal="right"/>
    </xf>
    <xf numFmtId="57" fontId="2" fillId="0" borderId="0" xfId="0" applyNumberFormat="1" applyFont="1">
      <alignment vertical="center"/>
    </xf>
    <xf numFmtId="178" fontId="7" fillId="0" borderId="28" xfId="0" applyNumberFormat="1" applyFont="1" applyBorder="1" applyAlignment="1">
      <alignment vertical="center"/>
    </xf>
    <xf numFmtId="0" fontId="6" fillId="7" borderId="13" xfId="0" applyNumberFormat="1" applyFont="1" applyFill="1" applyBorder="1" applyAlignment="1" applyProtection="1">
      <alignment vertical="center" shrinkToFit="1"/>
      <protection locked="0"/>
    </xf>
    <xf numFmtId="0" fontId="6" fillId="7" borderId="1" xfId="0" applyNumberFormat="1" applyFont="1" applyFill="1" applyBorder="1" applyAlignment="1" applyProtection="1">
      <alignment vertical="center" shrinkToFit="1"/>
      <protection locked="0"/>
    </xf>
    <xf numFmtId="0" fontId="11" fillId="0" borderId="47" xfId="0" applyFont="1" applyBorder="1" applyAlignment="1">
      <alignment vertical="center"/>
    </xf>
    <xf numFmtId="181" fontId="2" fillId="8" borderId="48" xfId="0" applyNumberFormat="1" applyFont="1" applyFill="1" applyBorder="1" applyAlignment="1">
      <alignment vertical="center"/>
    </xf>
    <xf numFmtId="176" fontId="4" fillId="8" borderId="49" xfId="0" applyNumberFormat="1" applyFont="1" applyFill="1" applyBorder="1">
      <alignment vertical="center"/>
    </xf>
    <xf numFmtId="176" fontId="4" fillId="8" borderId="50" xfId="0" applyNumberFormat="1" applyFont="1" applyFill="1" applyBorder="1">
      <alignment vertical="center"/>
    </xf>
    <xf numFmtId="0" fontId="2" fillId="8" borderId="51" xfId="0" applyFont="1" applyFill="1" applyBorder="1">
      <alignment vertical="center"/>
    </xf>
    <xf numFmtId="0" fontId="4" fillId="8" borderId="0" xfId="0" applyFont="1" applyFill="1" applyBorder="1">
      <alignment vertical="center"/>
    </xf>
    <xf numFmtId="0" fontId="4" fillId="8" borderId="52" xfId="0" applyFont="1" applyFill="1" applyBorder="1">
      <alignment vertical="center"/>
    </xf>
    <xf numFmtId="181" fontId="2" fillId="8" borderId="51" xfId="0" applyNumberFormat="1" applyFont="1" applyFill="1" applyBorder="1">
      <alignment vertical="center"/>
    </xf>
    <xf numFmtId="176" fontId="4" fillId="8" borderId="0" xfId="0" applyNumberFormat="1" applyFont="1" applyFill="1" applyBorder="1">
      <alignment vertical="center"/>
    </xf>
    <xf numFmtId="176" fontId="4" fillId="8" borderId="52" xfId="0" applyNumberFormat="1" applyFont="1" applyFill="1" applyBorder="1">
      <alignment vertical="center"/>
    </xf>
    <xf numFmtId="0" fontId="2" fillId="8" borderId="53" xfId="0" applyFont="1" applyFill="1" applyBorder="1">
      <alignment vertical="center"/>
    </xf>
    <xf numFmtId="0" fontId="4" fillId="8" borderId="54" xfId="0" applyFont="1" applyFill="1" applyBorder="1">
      <alignment vertical="center"/>
    </xf>
    <xf numFmtId="0" fontId="4" fillId="8" borderId="55" xfId="0" applyFont="1" applyFill="1" applyBorder="1">
      <alignment vertical="center"/>
    </xf>
    <xf numFmtId="181" fontId="2" fillId="8" borderId="48" xfId="0" applyNumberFormat="1" applyFont="1" applyFill="1" applyBorder="1">
      <alignmen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7" borderId="1" xfId="0" applyFont="1" applyFill="1" applyBorder="1" applyAlignment="1" applyProtection="1">
      <alignment vertical="center" shrinkToFit="1"/>
      <protection locked="0"/>
    </xf>
    <xf numFmtId="0" fontId="2" fillId="0" borderId="15" xfId="0" applyFont="1" applyBorder="1" applyAlignment="1">
      <alignment horizontal="center" vertical="center"/>
    </xf>
    <xf numFmtId="0" fontId="2" fillId="0" borderId="15" xfId="0" applyNumberFormat="1" applyFont="1" applyBorder="1" applyAlignment="1">
      <alignment horizontal="center" vertical="center"/>
    </xf>
    <xf numFmtId="183" fontId="6" fillId="7" borderId="1" xfId="0" applyNumberFormat="1" applyFont="1" applyFill="1" applyBorder="1" applyAlignment="1" applyProtection="1">
      <alignment horizontal="center" vertical="center" shrinkToFit="1"/>
      <protection locked="0"/>
    </xf>
    <xf numFmtId="183" fontId="6" fillId="7" borderId="13" xfId="0" applyNumberFormat="1" applyFont="1" applyFill="1" applyBorder="1" applyAlignment="1" applyProtection="1">
      <alignment horizontal="center" vertical="center" shrinkToFit="1"/>
      <protection locked="0"/>
    </xf>
    <xf numFmtId="0" fontId="5" fillId="0" borderId="0" xfId="0" applyFont="1" applyAlignment="1"/>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5" xfId="0" applyFont="1" applyFill="1" applyBorder="1" applyAlignment="1">
      <alignment horizontal="center" vertical="center"/>
    </xf>
    <xf numFmtId="0" fontId="2" fillId="0" borderId="21" xfId="0" applyFont="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6" fillId="0" borderId="0" xfId="0" applyFont="1" applyAlignment="1">
      <alignment horizontal="righ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0" xfId="0" applyFont="1" applyFill="1" applyBorder="1" applyAlignment="1">
      <alignment vertical="center"/>
    </xf>
    <xf numFmtId="0" fontId="2" fillId="0" borderId="13" xfId="0" applyFont="1" applyFill="1" applyBorder="1" applyAlignment="1">
      <alignment vertical="center"/>
    </xf>
    <xf numFmtId="0" fontId="2" fillId="0" borderId="31" xfId="0" applyFont="1" applyFill="1" applyBorder="1" applyAlignment="1">
      <alignment vertical="center"/>
    </xf>
    <xf numFmtId="10" fontId="2" fillId="2" borderId="15" xfId="0" applyNumberFormat="1" applyFont="1" applyFill="1" applyBorder="1" applyAlignment="1">
      <alignment horizontal="center" vertical="center"/>
    </xf>
    <xf numFmtId="10" fontId="2" fillId="2" borderId="17" xfId="0" applyNumberFormat="1"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10" fontId="15" fillId="2" borderId="18" xfId="0" applyNumberFormat="1" applyFont="1" applyFill="1" applyBorder="1" applyAlignment="1">
      <alignment horizontal="center" vertical="center"/>
    </xf>
    <xf numFmtId="10" fontId="15" fillId="2" borderId="19" xfId="0" applyNumberFormat="1" applyFont="1" applyFill="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10" fontId="2" fillId="2" borderId="18" xfId="0" applyNumberFormat="1" applyFont="1" applyFill="1" applyBorder="1" applyAlignment="1">
      <alignment horizontal="center" vertical="center"/>
    </xf>
    <xf numFmtId="10" fontId="2" fillId="2" borderId="19" xfId="0" applyNumberFormat="1" applyFont="1" applyFill="1" applyBorder="1" applyAlignment="1">
      <alignment horizontal="center" vertical="center"/>
    </xf>
  </cellXfs>
  <cellStyles count="1">
    <cellStyle name="標準" xfId="0" builtinId="0"/>
  </cellStyles>
  <dxfs count="294">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rgb="FFFF0000"/>
      </font>
    </dxf>
    <dxf>
      <font>
        <color theme="0"/>
      </font>
      <fill>
        <patternFill>
          <bgColor rgb="FFFF00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CCC"/>
        </patternFill>
      </fill>
    </dxf>
    <dxf>
      <fill>
        <patternFill>
          <bgColor rgb="FFFF9999"/>
        </patternFill>
      </fill>
    </dxf>
    <dxf>
      <fill>
        <patternFill>
          <bgColor rgb="FFFF0000"/>
        </patternFill>
      </fill>
    </dxf>
    <dxf>
      <fill>
        <patternFill>
          <bgColor rgb="FFFFCCCC"/>
        </patternFill>
      </fill>
    </dxf>
    <dxf>
      <fill>
        <patternFill>
          <bgColor rgb="FFFF0000"/>
        </patternFill>
      </fill>
    </dxf>
  </dxfs>
  <tableStyles count="0" defaultTableStyle="TableStyleMedium2" defaultPivotStyle="PivotStyleLight16"/>
  <colors>
    <mruColors>
      <color rgb="FFFF9999"/>
      <color rgb="FF008000"/>
      <color rgb="FF99FF99"/>
      <color rgb="FFFFCC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37</xdr:col>
      <xdr:colOff>161925</xdr:colOff>
      <xdr:row>3</xdr:row>
      <xdr:rowOff>161925</xdr:rowOff>
    </xdr:from>
    <xdr:ext cx="3729675" cy="1009251"/>
    <xdr:sp macro="" textlink="">
      <xdr:nvSpPr>
        <xdr:cNvPr id="2" name="テキスト ボックス 1"/>
        <xdr:cNvSpPr txBox="1"/>
      </xdr:nvSpPr>
      <xdr:spPr>
        <a:xfrm>
          <a:off x="8877300" y="704850"/>
          <a:ext cx="3729675" cy="100925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注意</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　セルの条件付き書式が崩れるため、</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記号をコピー（</a:t>
          </a:r>
          <a:r>
            <a:rPr kumimoji="1" lang="en-US" altLang="ja-JP" sz="1100">
              <a:latin typeface="BIZ UDPゴシック" panose="020B0400000000000000" pitchFamily="50" charset="-128"/>
              <a:ea typeface="BIZ UDPゴシック" panose="020B0400000000000000" pitchFamily="50" charset="-128"/>
            </a:rPr>
            <a:t>Ctrl</a:t>
          </a: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C</a:t>
          </a:r>
          <a:r>
            <a:rPr kumimoji="1" lang="ja-JP" altLang="en-US" sz="1100">
              <a:latin typeface="BIZ UDPゴシック" panose="020B0400000000000000" pitchFamily="50" charset="-128"/>
              <a:ea typeface="BIZ UDPゴシック" panose="020B0400000000000000" pitchFamily="50" charset="-128"/>
            </a:rPr>
            <a:t>）し、貼り付け（</a:t>
          </a:r>
          <a:r>
            <a:rPr kumimoji="1" lang="en-US" altLang="ja-JP" sz="1100">
              <a:latin typeface="BIZ UDPゴシック" panose="020B0400000000000000" pitchFamily="50" charset="-128"/>
              <a:ea typeface="BIZ UDPゴシック" panose="020B0400000000000000" pitchFamily="50" charset="-128"/>
            </a:rPr>
            <a:t>Ctrl</a:t>
          </a: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V</a:t>
          </a:r>
          <a:r>
            <a:rPr kumimoji="1" lang="ja-JP" altLang="en-US" sz="1100">
              <a:latin typeface="BIZ UDPゴシック" panose="020B0400000000000000" pitchFamily="50" charset="-128"/>
              <a:ea typeface="BIZ UDPゴシック" panose="020B0400000000000000" pitchFamily="50" charset="-128"/>
            </a:rPr>
            <a:t>）ないこと。</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同じ記号を続けて入力したい場合は、記号をコピーし、</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対象範囲を選択し、</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値貼り付け</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してください。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66460</xdr:rowOff>
    </xdr:from>
    <xdr:to>
      <xdr:col>9</xdr:col>
      <xdr:colOff>225434</xdr:colOff>
      <xdr:row>61</xdr:row>
      <xdr:rowOff>95250</xdr:rowOff>
    </xdr:to>
    <xdr:pic>
      <xdr:nvPicPr>
        <xdr:cNvPr id="3" name="図 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71450" y="66460"/>
          <a:ext cx="6226184" cy="9325190"/>
        </a:xfrm>
        <a:prstGeom prst="rect">
          <a:avLst/>
        </a:prstGeom>
      </xdr:spPr>
    </xdr:pic>
    <xdr:clientData/>
  </xdr:twoCellAnchor>
  <xdr:twoCellAnchor>
    <xdr:from>
      <xdr:col>7</xdr:col>
      <xdr:colOff>466725</xdr:colOff>
      <xdr:row>8</xdr:row>
      <xdr:rowOff>104775</xdr:rowOff>
    </xdr:from>
    <xdr:to>
      <xdr:col>10</xdr:col>
      <xdr:colOff>666750</xdr:colOff>
      <xdr:row>11</xdr:row>
      <xdr:rowOff>85725</xdr:rowOff>
    </xdr:to>
    <xdr:cxnSp macro="">
      <xdr:nvCxnSpPr>
        <xdr:cNvPr id="11" name="直線コネクタ 10"/>
        <xdr:cNvCxnSpPr/>
      </xdr:nvCxnSpPr>
      <xdr:spPr>
        <a:xfrm>
          <a:off x="5267325" y="1323975"/>
          <a:ext cx="2257425" cy="438150"/>
        </a:xfrm>
        <a:prstGeom prst="line">
          <a:avLst/>
        </a:prstGeom>
        <a:ln>
          <a:solidFill>
            <a:srgbClr val="FF0000"/>
          </a:solidFill>
          <a:headEnd type="ova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47625</xdr:colOff>
      <xdr:row>16</xdr:row>
      <xdr:rowOff>85725</xdr:rowOff>
    </xdr:from>
    <xdr:to>
      <xdr:col>10</xdr:col>
      <xdr:colOff>676275</xdr:colOff>
      <xdr:row>20</xdr:row>
      <xdr:rowOff>85725</xdr:rowOff>
    </xdr:to>
    <xdr:cxnSp macro="">
      <xdr:nvCxnSpPr>
        <xdr:cNvPr id="13" name="直線コネクタ 12"/>
        <xdr:cNvCxnSpPr/>
      </xdr:nvCxnSpPr>
      <xdr:spPr>
        <a:xfrm>
          <a:off x="4848225" y="2524125"/>
          <a:ext cx="2686050" cy="609600"/>
        </a:xfrm>
        <a:prstGeom prst="line">
          <a:avLst/>
        </a:prstGeom>
        <a:ln>
          <a:solidFill>
            <a:srgbClr val="FF0000"/>
          </a:solidFill>
          <a:headEnd type="ova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304800</xdr:colOff>
      <xdr:row>17</xdr:row>
      <xdr:rowOff>38100</xdr:rowOff>
    </xdr:from>
    <xdr:to>
      <xdr:col>11</xdr:col>
      <xdr:colOff>0</xdr:colOff>
      <xdr:row>22</xdr:row>
      <xdr:rowOff>95250</xdr:rowOff>
    </xdr:to>
    <xdr:cxnSp macro="">
      <xdr:nvCxnSpPr>
        <xdr:cNvPr id="14" name="直線コネクタ 13"/>
        <xdr:cNvCxnSpPr/>
      </xdr:nvCxnSpPr>
      <xdr:spPr>
        <a:xfrm>
          <a:off x="4419600" y="2628900"/>
          <a:ext cx="3124200" cy="819150"/>
        </a:xfrm>
        <a:prstGeom prst="line">
          <a:avLst/>
        </a:prstGeom>
        <a:ln>
          <a:solidFill>
            <a:srgbClr val="FF0000"/>
          </a:solidFill>
          <a:headEnd type="ova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447675</xdr:colOff>
      <xdr:row>19</xdr:row>
      <xdr:rowOff>47625</xdr:rowOff>
    </xdr:from>
    <xdr:to>
      <xdr:col>11</xdr:col>
      <xdr:colOff>9525</xdr:colOff>
      <xdr:row>36</xdr:row>
      <xdr:rowOff>85725</xdr:rowOff>
    </xdr:to>
    <xdr:cxnSp macro="">
      <xdr:nvCxnSpPr>
        <xdr:cNvPr id="17" name="直線コネクタ 16"/>
        <xdr:cNvCxnSpPr/>
      </xdr:nvCxnSpPr>
      <xdr:spPr>
        <a:xfrm>
          <a:off x="3876675" y="2943225"/>
          <a:ext cx="3676650" cy="2628900"/>
        </a:xfrm>
        <a:prstGeom prst="line">
          <a:avLst/>
        </a:prstGeom>
        <a:ln>
          <a:solidFill>
            <a:srgbClr val="FF0000"/>
          </a:solidFill>
          <a:headEnd type="ova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676275</xdr:colOff>
      <xdr:row>2</xdr:row>
      <xdr:rowOff>66676</xdr:rowOff>
    </xdr:from>
    <xdr:to>
      <xdr:col>10</xdr:col>
      <xdr:colOff>657225</xdr:colOff>
      <xdr:row>45</xdr:row>
      <xdr:rowOff>85726</xdr:rowOff>
    </xdr:to>
    <xdr:sp macro="" textlink="">
      <xdr:nvSpPr>
        <xdr:cNvPr id="20" name="フリーフォーム 19"/>
        <xdr:cNvSpPr/>
      </xdr:nvSpPr>
      <xdr:spPr>
        <a:xfrm>
          <a:off x="4791075" y="371476"/>
          <a:ext cx="2724150" cy="6572250"/>
        </a:xfrm>
        <a:custGeom>
          <a:avLst/>
          <a:gdLst>
            <a:gd name="connsiteX0" fmla="*/ 0 w 2724150"/>
            <a:gd name="connsiteY0" fmla="*/ 142875 h 2657475"/>
            <a:gd name="connsiteX1" fmla="*/ 180975 w 2724150"/>
            <a:gd name="connsiteY1" fmla="*/ 0 h 2657475"/>
            <a:gd name="connsiteX2" fmla="*/ 2276475 w 2724150"/>
            <a:gd name="connsiteY2" fmla="*/ 0 h 2657475"/>
            <a:gd name="connsiteX3" fmla="*/ 2276475 w 2724150"/>
            <a:gd name="connsiteY3" fmla="*/ 2657475 h 2657475"/>
            <a:gd name="connsiteX4" fmla="*/ 2724150 w 2724150"/>
            <a:gd name="connsiteY4" fmla="*/ 2657475 h 26574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24150" h="2657475">
              <a:moveTo>
                <a:pt x="0" y="142875"/>
              </a:moveTo>
              <a:lnTo>
                <a:pt x="180975" y="0"/>
              </a:lnTo>
              <a:lnTo>
                <a:pt x="2276475" y="0"/>
              </a:lnTo>
              <a:lnTo>
                <a:pt x="2276475" y="2657475"/>
              </a:lnTo>
              <a:lnTo>
                <a:pt x="2724150" y="2657475"/>
              </a:lnTo>
            </a:path>
          </a:pathLst>
        </a:custGeom>
        <a:noFill/>
        <a:ln>
          <a:solidFill>
            <a:srgbClr val="0070C0"/>
          </a:solidFill>
          <a:headEnd type="arrow"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5</xdr:row>
      <xdr:rowOff>47625</xdr:rowOff>
    </xdr:from>
    <xdr:to>
      <xdr:col>10</xdr:col>
      <xdr:colOff>657225</xdr:colOff>
      <xdr:row>49</xdr:row>
      <xdr:rowOff>85725</xdr:rowOff>
    </xdr:to>
    <xdr:sp macro="" textlink="">
      <xdr:nvSpPr>
        <xdr:cNvPr id="21" name="フリーフォーム 20"/>
        <xdr:cNvSpPr/>
      </xdr:nvSpPr>
      <xdr:spPr>
        <a:xfrm>
          <a:off x="6305550" y="809625"/>
          <a:ext cx="1209675" cy="6743700"/>
        </a:xfrm>
        <a:custGeom>
          <a:avLst/>
          <a:gdLst>
            <a:gd name="connsiteX0" fmla="*/ 0 w 1209675"/>
            <a:gd name="connsiteY0" fmla="*/ 0 h 3038475"/>
            <a:gd name="connsiteX1" fmla="*/ 428625 w 1209675"/>
            <a:gd name="connsiteY1" fmla="*/ 0 h 3038475"/>
            <a:gd name="connsiteX2" fmla="*/ 428625 w 1209675"/>
            <a:gd name="connsiteY2" fmla="*/ 3038475 h 3038475"/>
            <a:gd name="connsiteX3" fmla="*/ 1209675 w 1209675"/>
            <a:gd name="connsiteY3" fmla="*/ 3038475 h 3038475"/>
          </a:gdLst>
          <a:ahLst/>
          <a:cxnLst>
            <a:cxn ang="0">
              <a:pos x="connsiteX0" y="connsiteY0"/>
            </a:cxn>
            <a:cxn ang="0">
              <a:pos x="connsiteX1" y="connsiteY1"/>
            </a:cxn>
            <a:cxn ang="0">
              <a:pos x="connsiteX2" y="connsiteY2"/>
            </a:cxn>
            <a:cxn ang="0">
              <a:pos x="connsiteX3" y="connsiteY3"/>
            </a:cxn>
          </a:cxnLst>
          <a:rect l="l" t="t" r="r" b="b"/>
          <a:pathLst>
            <a:path w="1209675" h="3038475">
              <a:moveTo>
                <a:pt x="0" y="0"/>
              </a:moveTo>
              <a:lnTo>
                <a:pt x="428625" y="0"/>
              </a:lnTo>
              <a:lnTo>
                <a:pt x="428625" y="3038475"/>
              </a:lnTo>
              <a:lnTo>
                <a:pt x="1209675" y="3038475"/>
              </a:lnTo>
            </a:path>
          </a:pathLst>
        </a:custGeom>
        <a:noFill/>
        <a:ln>
          <a:solidFill>
            <a:srgbClr val="0070C0"/>
          </a:solidFill>
          <a:headEnd type="arrow"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447675</xdr:colOff>
      <xdr:row>18</xdr:row>
      <xdr:rowOff>19050</xdr:rowOff>
    </xdr:from>
    <xdr:to>
      <xdr:col>11</xdr:col>
      <xdr:colOff>0</xdr:colOff>
      <xdr:row>32</xdr:row>
      <xdr:rowOff>104775</xdr:rowOff>
    </xdr:to>
    <xdr:cxnSp macro="">
      <xdr:nvCxnSpPr>
        <xdr:cNvPr id="18" name="直線コネクタ 17"/>
        <xdr:cNvCxnSpPr/>
      </xdr:nvCxnSpPr>
      <xdr:spPr>
        <a:xfrm>
          <a:off x="3876675" y="2762250"/>
          <a:ext cx="3667125" cy="2219325"/>
        </a:xfrm>
        <a:prstGeom prst="line">
          <a:avLst/>
        </a:prstGeom>
        <a:ln>
          <a:solidFill>
            <a:srgbClr val="FF0000"/>
          </a:solidFill>
          <a:headEnd type="ova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142875</xdr:colOff>
      <xdr:row>42</xdr:row>
      <xdr:rowOff>9525</xdr:rowOff>
    </xdr:from>
    <xdr:to>
      <xdr:col>10</xdr:col>
      <xdr:colOff>647700</xdr:colOff>
      <xdr:row>52</xdr:row>
      <xdr:rowOff>85725</xdr:rowOff>
    </xdr:to>
    <xdr:sp macro="" textlink="">
      <xdr:nvSpPr>
        <xdr:cNvPr id="25" name="フリーフォーム 24"/>
        <xdr:cNvSpPr/>
      </xdr:nvSpPr>
      <xdr:spPr>
        <a:xfrm>
          <a:off x="6315075" y="6410325"/>
          <a:ext cx="1190625" cy="1600200"/>
        </a:xfrm>
        <a:custGeom>
          <a:avLst/>
          <a:gdLst>
            <a:gd name="connsiteX0" fmla="*/ 0 w 1190625"/>
            <a:gd name="connsiteY0" fmla="*/ 0 h 1981200"/>
            <a:gd name="connsiteX1" fmla="*/ 142875 w 1190625"/>
            <a:gd name="connsiteY1" fmla="*/ 0 h 1981200"/>
            <a:gd name="connsiteX2" fmla="*/ 142875 w 1190625"/>
            <a:gd name="connsiteY2" fmla="*/ 1981200 h 1981200"/>
            <a:gd name="connsiteX3" fmla="*/ 1190625 w 1190625"/>
            <a:gd name="connsiteY3" fmla="*/ 1981200 h 1981200"/>
          </a:gdLst>
          <a:ahLst/>
          <a:cxnLst>
            <a:cxn ang="0">
              <a:pos x="connsiteX0" y="connsiteY0"/>
            </a:cxn>
            <a:cxn ang="0">
              <a:pos x="connsiteX1" y="connsiteY1"/>
            </a:cxn>
            <a:cxn ang="0">
              <a:pos x="connsiteX2" y="connsiteY2"/>
            </a:cxn>
            <a:cxn ang="0">
              <a:pos x="connsiteX3" y="connsiteY3"/>
            </a:cxn>
          </a:cxnLst>
          <a:rect l="l" t="t" r="r" b="b"/>
          <a:pathLst>
            <a:path w="1190625" h="1981200">
              <a:moveTo>
                <a:pt x="0" y="0"/>
              </a:moveTo>
              <a:lnTo>
                <a:pt x="142875" y="0"/>
              </a:lnTo>
              <a:lnTo>
                <a:pt x="142875" y="1981200"/>
              </a:lnTo>
              <a:lnTo>
                <a:pt x="1190625" y="1981200"/>
              </a:lnTo>
            </a:path>
          </a:pathLst>
        </a:custGeom>
        <a:noFill/>
        <a:ln>
          <a:solidFill>
            <a:srgbClr val="0070C0"/>
          </a:solidFill>
          <a:headEnd type="arrow"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3</xdr:col>
      <xdr:colOff>295275</xdr:colOff>
      <xdr:row>5</xdr:row>
      <xdr:rowOff>66675</xdr:rowOff>
    </xdr:from>
    <xdr:to>
      <xdr:col>10</xdr:col>
      <xdr:colOff>676275</xdr:colOff>
      <xdr:row>6</xdr:row>
      <xdr:rowOff>95250</xdr:rowOff>
    </xdr:to>
    <xdr:cxnSp macro="">
      <xdr:nvCxnSpPr>
        <xdr:cNvPr id="16" name="直線コネクタ 15"/>
        <xdr:cNvCxnSpPr/>
      </xdr:nvCxnSpPr>
      <xdr:spPr>
        <a:xfrm>
          <a:off x="2352675" y="828675"/>
          <a:ext cx="5181600" cy="180975"/>
        </a:xfrm>
        <a:prstGeom prst="line">
          <a:avLst/>
        </a:prstGeom>
        <a:ln>
          <a:solidFill>
            <a:srgbClr val="FF0000"/>
          </a:solidFill>
          <a:headEnd type="ova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228600</xdr:colOff>
      <xdr:row>3</xdr:row>
      <xdr:rowOff>9525</xdr:rowOff>
    </xdr:from>
    <xdr:to>
      <xdr:col>10</xdr:col>
      <xdr:colOff>657225</xdr:colOff>
      <xdr:row>4</xdr:row>
      <xdr:rowOff>85725</xdr:rowOff>
    </xdr:to>
    <xdr:cxnSp macro="">
      <xdr:nvCxnSpPr>
        <xdr:cNvPr id="22" name="直線コネクタ 21"/>
        <xdr:cNvCxnSpPr/>
      </xdr:nvCxnSpPr>
      <xdr:spPr>
        <a:xfrm>
          <a:off x="4343400" y="466725"/>
          <a:ext cx="3171825" cy="228600"/>
        </a:xfrm>
        <a:prstGeom prst="line">
          <a:avLst/>
        </a:prstGeom>
        <a:ln>
          <a:solidFill>
            <a:srgbClr val="FF0000"/>
          </a:solidFill>
          <a:headEnd type="ova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561975</xdr:colOff>
      <xdr:row>12</xdr:row>
      <xdr:rowOff>76200</xdr:rowOff>
    </xdr:from>
    <xdr:to>
      <xdr:col>10</xdr:col>
      <xdr:colOff>676275</xdr:colOff>
      <xdr:row>16</xdr:row>
      <xdr:rowOff>76200</xdr:rowOff>
    </xdr:to>
    <xdr:cxnSp macro="">
      <xdr:nvCxnSpPr>
        <xdr:cNvPr id="27" name="直線コネクタ 26"/>
        <xdr:cNvCxnSpPr/>
      </xdr:nvCxnSpPr>
      <xdr:spPr>
        <a:xfrm>
          <a:off x="1933575" y="1905000"/>
          <a:ext cx="5600700" cy="609600"/>
        </a:xfrm>
        <a:prstGeom prst="line">
          <a:avLst/>
        </a:prstGeom>
        <a:ln>
          <a:solidFill>
            <a:srgbClr val="FF0000"/>
          </a:solidFill>
          <a:headEnd type="ova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227"/>
  <sheetViews>
    <sheetView tabSelected="1" view="pageBreakPreview" zoomScaleNormal="100" zoomScaleSheetLayoutView="100" workbookViewId="0">
      <selection activeCell="AI2" sqref="AI2"/>
    </sheetView>
  </sheetViews>
  <sheetFormatPr defaultRowHeight="14.45" customHeight="1"/>
  <cols>
    <col min="1" max="1" width="2.625" style="2" customWidth="1"/>
    <col min="2" max="2" width="10.125" style="2" customWidth="1"/>
    <col min="3" max="34" width="2.625" style="2" customWidth="1"/>
    <col min="35" max="35" width="10.125" style="2" customWidth="1"/>
    <col min="36" max="36" width="6.625" style="2" customWidth="1"/>
    <col min="37" max="37" width="0.875" style="2" customWidth="1"/>
    <col min="38" max="38" width="9" style="2"/>
    <col min="39" max="39" width="9" style="2" customWidth="1"/>
    <col min="40" max="44" width="9" style="2"/>
    <col min="45" max="45" width="9" style="2" customWidth="1"/>
    <col min="46" max="49" width="9" style="2"/>
    <col min="50" max="50" width="9" style="2" customWidth="1"/>
    <col min="51" max="16384" width="9" style="2"/>
  </cols>
  <sheetData>
    <row r="1" spans="1:50" ht="14.45" customHeight="1">
      <c r="AD1" s="2" t="s">
        <v>30</v>
      </c>
      <c r="AE1" s="2" t="s">
        <v>28</v>
      </c>
      <c r="AF1" s="2">
        <f>IF($Q$6&gt;18,3,IF($Q$6&gt;8,2,1))</f>
        <v>1</v>
      </c>
      <c r="AG1" s="2" t="s">
        <v>29</v>
      </c>
      <c r="AJ1" s="2" t="s">
        <v>0</v>
      </c>
      <c r="AS1" s="2" t="s">
        <v>118</v>
      </c>
      <c r="AT1" s="2" t="s">
        <v>119</v>
      </c>
      <c r="AU1" s="2" t="s">
        <v>120</v>
      </c>
      <c r="AW1" s="2" t="s">
        <v>122</v>
      </c>
      <c r="AX1" s="69" t="e">
        <f>DATE(YEAR($E$6),H6,J6)</f>
        <v>#NUM!</v>
      </c>
    </row>
    <row r="2" spans="1:50" ht="14.45" customHeight="1">
      <c r="AW2" s="2" t="s">
        <v>123</v>
      </c>
      <c r="AX2" s="69" t="e">
        <f>DATE(YEAR($E$7),H7,J7)</f>
        <v>#NUM!</v>
      </c>
    </row>
    <row r="3" spans="1:50" ht="14.45" customHeight="1">
      <c r="A3" s="94" t="s">
        <v>102</v>
      </c>
      <c r="B3" s="94"/>
      <c r="C3" s="94"/>
      <c r="D3" s="94"/>
      <c r="E3" s="94"/>
      <c r="F3" s="94"/>
      <c r="G3" s="94"/>
      <c r="H3" s="94"/>
      <c r="I3" s="94"/>
      <c r="J3" s="94"/>
      <c r="K3" s="94"/>
      <c r="L3" s="94"/>
      <c r="M3" s="94"/>
      <c r="N3" s="94"/>
      <c r="O3" s="94"/>
      <c r="P3" s="94"/>
      <c r="Q3" s="94"/>
      <c r="R3" s="94"/>
      <c r="S3" s="68" t="s">
        <v>121</v>
      </c>
      <c r="T3" s="92"/>
      <c r="U3" s="92"/>
      <c r="V3" s="11" t="s">
        <v>14</v>
      </c>
      <c r="W3" s="72"/>
      <c r="X3" s="11" t="s">
        <v>15</v>
      </c>
      <c r="Y3" s="1"/>
      <c r="Z3" s="1"/>
      <c r="AS3" s="65">
        <f ca="1">DATE(YEAR($AS$5)-2,1,1)</f>
        <v>43831</v>
      </c>
      <c r="AT3" s="2">
        <v>1</v>
      </c>
      <c r="AU3" s="2">
        <v>1</v>
      </c>
      <c r="AW3" s="2" t="s">
        <v>124</v>
      </c>
      <c r="AX3" s="2">
        <f>IF(AND(ISNUMBER(AX1),ISNUMBER(AX2)),MONTH(AX2)-MONTH(AX1)+(YEAR(AX2)-YEAR(AX1))*12,0)</f>
        <v>0</v>
      </c>
    </row>
    <row r="4" spans="1:50" ht="14.45" customHeight="1">
      <c r="AS4" s="65">
        <f ca="1">DATE(YEAR($AS$5)-1,1,1)</f>
        <v>44197</v>
      </c>
      <c r="AT4" s="2">
        <v>2</v>
      </c>
      <c r="AU4" s="2">
        <v>2</v>
      </c>
    </row>
    <row r="5" spans="1:50" ht="14.45" customHeight="1" thickBot="1">
      <c r="A5" s="2" t="s">
        <v>1</v>
      </c>
      <c r="D5" s="2" t="s">
        <v>16</v>
      </c>
      <c r="E5" s="89"/>
      <c r="F5" s="89"/>
      <c r="G5" s="89"/>
      <c r="H5" s="89"/>
      <c r="I5" s="89"/>
      <c r="J5" s="89"/>
      <c r="K5" s="89"/>
      <c r="L5" s="89"/>
      <c r="M5" s="89"/>
      <c r="N5" s="89"/>
      <c r="O5" s="89"/>
      <c r="P5" s="89"/>
      <c r="Q5" s="89"/>
      <c r="R5" s="89"/>
      <c r="U5" s="2" t="s">
        <v>18</v>
      </c>
      <c r="AB5" s="73"/>
      <c r="AC5" s="73"/>
      <c r="AD5" s="73"/>
      <c r="AE5" s="73"/>
      <c r="AG5" s="87" t="s">
        <v>20</v>
      </c>
      <c r="AH5" s="88"/>
      <c r="AI5" s="88"/>
      <c r="AJ5" s="23" t="s">
        <v>66</v>
      </c>
      <c r="AS5" s="67">
        <f ca="1">TODAY()</f>
        <v>44819</v>
      </c>
      <c r="AT5" s="2">
        <v>3</v>
      </c>
      <c r="AU5" s="2">
        <v>3</v>
      </c>
    </row>
    <row r="6" spans="1:50" ht="14.45" customHeight="1">
      <c r="A6" s="2" t="s">
        <v>99</v>
      </c>
      <c r="D6" s="2" t="s">
        <v>16</v>
      </c>
      <c r="E6" s="93"/>
      <c r="F6" s="93"/>
      <c r="G6" s="63" t="s">
        <v>115</v>
      </c>
      <c r="H6" s="71"/>
      <c r="I6" s="63" t="s">
        <v>116</v>
      </c>
      <c r="J6" s="71"/>
      <c r="K6" s="63" t="s">
        <v>117</v>
      </c>
      <c r="Q6" s="70"/>
      <c r="R6" s="70"/>
      <c r="U6" s="103"/>
      <c r="V6" s="104"/>
      <c r="W6" s="104" t="s">
        <v>9</v>
      </c>
      <c r="X6" s="104"/>
      <c r="Y6" s="104"/>
      <c r="Z6" s="104" t="s">
        <v>12</v>
      </c>
      <c r="AA6" s="104"/>
      <c r="AB6" s="104"/>
      <c r="AC6" s="100" t="s">
        <v>19</v>
      </c>
      <c r="AD6" s="100"/>
      <c r="AE6" s="101"/>
      <c r="AF6" s="19"/>
      <c r="AG6" s="97" t="s">
        <v>21</v>
      </c>
      <c r="AH6" s="98"/>
      <c r="AI6" s="98"/>
      <c r="AJ6" s="22">
        <f>IF(AC8&gt;=8/28,"達成!!",ROUNDUP(W8*8/28,0)-Z8)</f>
        <v>0</v>
      </c>
      <c r="AS6" s="65">
        <f ca="1">DATE(YEAR($AS$5)+1,1,1)</f>
        <v>44927</v>
      </c>
      <c r="AT6" s="2">
        <v>4</v>
      </c>
      <c r="AU6" s="2">
        <v>4</v>
      </c>
      <c r="AW6" s="2" t="s">
        <v>125</v>
      </c>
    </row>
    <row r="7" spans="1:50" ht="14.45" customHeight="1">
      <c r="A7" s="2" t="s">
        <v>100</v>
      </c>
      <c r="D7" s="2" t="s">
        <v>16</v>
      </c>
      <c r="E7" s="93"/>
      <c r="F7" s="93"/>
      <c r="G7" s="63" t="s">
        <v>115</v>
      </c>
      <c r="H7" s="71"/>
      <c r="I7" s="63" t="s">
        <v>116</v>
      </c>
      <c r="J7" s="71"/>
      <c r="K7" s="63" t="s">
        <v>117</v>
      </c>
      <c r="M7" s="2" t="s">
        <v>22</v>
      </c>
      <c r="P7" s="102" t="str">
        <f>IF(AND(ISNUMBER(AX1),ISNUMBER(AX2)),AX2-AX1+1,"―")</f>
        <v>―</v>
      </c>
      <c r="Q7" s="102"/>
      <c r="R7" s="2" t="s">
        <v>17</v>
      </c>
      <c r="U7" s="99" t="s">
        <v>7</v>
      </c>
      <c r="V7" s="90"/>
      <c r="W7" s="91">
        <f>(AJ13+AJ20+AJ27+AJ34+AJ41+AJ48+AJ55+AJ62+AJ69)+(AJ89+AJ96+AJ103+AJ110+AJ117+AJ124+AJ131+AJ138+AJ145)+(AJ165+AJ172+AJ179+AJ186+AJ193+AJ200+AJ207+AJ214+AJ221)</f>
        <v>0</v>
      </c>
      <c r="X7" s="91"/>
      <c r="Y7" s="91"/>
      <c r="Z7" s="90">
        <f>(AJ14+AJ21+AJ28+AJ35+AJ42+AJ49+AJ56+AJ63+AJ70)+(AJ90+AJ97+AJ104+AJ111+AJ118+AJ125+AJ132+AJ139+AJ146)+(AJ166+AJ173+AJ180+AJ187+AJ194+AJ201+AJ208+AJ215+AJ222)</f>
        <v>0</v>
      </c>
      <c r="AA7" s="90"/>
      <c r="AB7" s="90"/>
      <c r="AC7" s="108">
        <f>IF(W7=0,0,Z7/W7)</f>
        <v>0</v>
      </c>
      <c r="AD7" s="108"/>
      <c r="AE7" s="109"/>
      <c r="AG7" s="95" t="s">
        <v>23</v>
      </c>
      <c r="AH7" s="96"/>
      <c r="AI7" s="96"/>
      <c r="AJ7" s="4">
        <f>IF(AC8&gt;=7/28,"達成!!",ROUNDUP(W8*7/28,0)-Z8)</f>
        <v>0</v>
      </c>
      <c r="AS7" s="65">
        <f ca="1">DATE(YEAR($AS$5)+2,1,1)</f>
        <v>45292</v>
      </c>
      <c r="AT7" s="2">
        <v>5</v>
      </c>
      <c r="AU7" s="2">
        <v>5</v>
      </c>
    </row>
    <row r="8" spans="1:50" ht="14.45" customHeight="1" thickBot="1">
      <c r="A8" s="2" t="s">
        <v>2</v>
      </c>
      <c r="D8" s="2" t="s">
        <v>16</v>
      </c>
      <c r="E8" s="89"/>
      <c r="F8" s="89"/>
      <c r="G8" s="89"/>
      <c r="H8" s="89"/>
      <c r="I8" s="89"/>
      <c r="J8" s="89"/>
      <c r="K8" s="89"/>
      <c r="L8" s="89"/>
      <c r="M8" s="89"/>
      <c r="N8" s="89"/>
      <c r="O8" s="89"/>
      <c r="P8" s="89"/>
      <c r="Q8" s="89"/>
      <c r="R8" s="89"/>
      <c r="U8" s="112" t="s">
        <v>8</v>
      </c>
      <c r="V8" s="113"/>
      <c r="W8" s="113">
        <f>W7</f>
        <v>0</v>
      </c>
      <c r="X8" s="113"/>
      <c r="Y8" s="113"/>
      <c r="Z8" s="113">
        <f>(AJ16+AJ23+AJ30+AJ37+AJ44+AJ51+AJ58+AJ65+AJ72)+(AJ92+AJ99+AJ106+AJ113+AJ120+AJ127+AJ134+AJ141+AJ148)+(AJ168+AJ175+AJ182+AJ189+AJ196+AJ203+AJ210+AJ217+AJ224)</f>
        <v>0</v>
      </c>
      <c r="AA8" s="113"/>
      <c r="AB8" s="113"/>
      <c r="AC8" s="114">
        <f>IF(W8=0,0,Z8/W8)</f>
        <v>0</v>
      </c>
      <c r="AD8" s="114"/>
      <c r="AE8" s="115"/>
      <c r="AG8" s="110" t="s">
        <v>24</v>
      </c>
      <c r="AH8" s="111"/>
      <c r="AI8" s="111"/>
      <c r="AJ8" s="6">
        <f>IF(AC8&gt;=6/28,"達成!!",ROUNDUP(W8*6/28,0)-Z8)</f>
        <v>0</v>
      </c>
      <c r="AS8" s="65"/>
      <c r="AT8" s="2">
        <v>6</v>
      </c>
      <c r="AU8" s="2">
        <v>6</v>
      </c>
      <c r="AW8" s="2" t="s">
        <v>126</v>
      </c>
    </row>
    <row r="9" spans="1:50" ht="14.45" customHeight="1">
      <c r="A9" s="2" t="s">
        <v>101</v>
      </c>
      <c r="AS9" s="65"/>
      <c r="AT9" s="2">
        <v>7</v>
      </c>
      <c r="AU9" s="2">
        <v>7</v>
      </c>
      <c r="AW9" s="2" t="s">
        <v>127</v>
      </c>
    </row>
    <row r="10" spans="1:50" ht="14.45" customHeight="1">
      <c r="U10" s="105" t="s">
        <v>67</v>
      </c>
      <c r="V10" s="106"/>
      <c r="W10" s="106"/>
      <c r="X10" s="106"/>
      <c r="Y10" s="107"/>
      <c r="Z10" s="33" t="s">
        <v>98</v>
      </c>
      <c r="AA10" s="24" t="str">
        <f>IF(Z10="有",COUNTIF(C14:AG14,"夏")+COUNTIF(C21:AG21,"夏")+COUNTIF(C28:AG28,"夏")+COUNTIF(C35:AG35,"夏")+COUNTIF(C42:AG42,"夏")+COUNTIF(C49:AG49,"夏")+COUNTIF(C56:AG56,"夏")+COUNTIF(C63:AG63,"夏")+COUNTIF(C70:AG70,"夏")+COUNTIF(C90:AG90,"夏")+COUNTIF(C97:AG97,"夏")+COUNTIF(C104:AG104,"夏")+COUNTIF(C111:AG111,"夏")+COUNTIF(C118:AG118,"夏")+COUNTIF(C125:AG125,"夏")+COUNTIF(C132:AG132,"夏")+COUNTIF(C139:AG139,"夏")+COUNTIF(C146:AG146,"夏")+COUNTIF(C166:AG166,"夏")+COUNTIF(C173:AG173,"夏")+COUNTIF(C180:AG180,"夏")+COUNTIF(C187:AG187,"夏")+COUNTIF(C194:AG194,"夏")+COUNTIF(C201:AG201,"夏")+COUNTIF(C208:AG208,"夏")+COUNTIF(C215:AG215,"夏")+COUNTIF(C222:AG222,"夏"),"")</f>
        <v/>
      </c>
      <c r="AB10" s="105" t="s">
        <v>68</v>
      </c>
      <c r="AC10" s="106"/>
      <c r="AD10" s="106"/>
      <c r="AE10" s="106"/>
      <c r="AF10" s="107"/>
      <c r="AG10" s="33" t="s">
        <v>98</v>
      </c>
      <c r="AH10" s="24" t="str">
        <f>IF(AG10="有",COUNTIF(C14:AG14,"年")+COUNTIF(C21:AG21,"年")+COUNTIF(C28:AG28,"年")+COUNTIF(C35:AG35,"年")+COUNTIF(C42:AG42,"年")+COUNTIF(C49:AG49,"年")+COUNTIF(C56:AG56,"年")+COUNTIF(C63:AG63,"年")+COUNTIF(C70:AG70,"年")+COUNTIF(C90:AG90,"年")+COUNTIF(C97:AG97,"年")+COUNTIF(C104:AG104,"年")+COUNTIF(C111:AG111,"年")+COUNTIF(C118:AG118,"年")+COUNTIF(C125:AG125,"年")+COUNTIF(C132:AG132,"年")+COUNTIF(C139:AG139,"年")+COUNTIF(C146:AG146,"年")+COUNTIF(C166:AG166,"年")+COUNTIF(C173:AG173,"年")+COUNTIF(C180:AG180,"年")+COUNTIF(C187:AG187,"年")+COUNTIF(C194:AG194,"年")+COUNTIF(C201:AG201,"年")+COUNTIF(C208:AG208,"年")+COUNTIF(C215:AG215,"年")+COUNTIF(C222:AG222,"年"),"")</f>
        <v/>
      </c>
      <c r="AI10" s="32" t="str">
        <f>IF(AND(Z10="有",AA10&lt;3),"夏季休暇が足りません",IF(AND(AG10="有",AH10&lt;6),"年末年始が足りません",""))</f>
        <v/>
      </c>
      <c r="AS10" s="65"/>
      <c r="AT10" s="2">
        <v>8</v>
      </c>
      <c r="AU10" s="2">
        <v>8</v>
      </c>
      <c r="AW10" s="2" t="s">
        <v>128</v>
      </c>
    </row>
    <row r="11" spans="1:50" ht="14.45" customHeight="1">
      <c r="A11" s="28" t="s">
        <v>3</v>
      </c>
      <c r="B11" s="27" t="str">
        <f>IF($AX$3=0,"",DATE(YEAR($AX$1),MONTH(AX1),1))</f>
        <v/>
      </c>
      <c r="C11" s="1" t="s">
        <v>65</v>
      </c>
      <c r="AM11" s="64"/>
      <c r="AS11" s="65"/>
      <c r="AT11" s="2">
        <v>9</v>
      </c>
      <c r="AU11" s="2">
        <v>9</v>
      </c>
      <c r="AW11" s="2" t="s">
        <v>129</v>
      </c>
    </row>
    <row r="12" spans="1:50" ht="14.45" customHeight="1">
      <c r="B12" s="7" t="s">
        <v>4</v>
      </c>
      <c r="C12" s="12" t="e">
        <f>DATE(YEAR($B11),MONTH($B11),1)</f>
        <v>#VALUE!</v>
      </c>
      <c r="D12" s="13" t="e">
        <f>DATE(YEAR($B11),MONTH($B11),2)</f>
        <v>#VALUE!</v>
      </c>
      <c r="E12" s="13" t="e">
        <f>DATE(YEAR($B11),MONTH($B11),3)</f>
        <v>#VALUE!</v>
      </c>
      <c r="F12" s="13" t="e">
        <f>DATE(YEAR($B11),MONTH($B11),4)</f>
        <v>#VALUE!</v>
      </c>
      <c r="G12" s="13" t="e">
        <f>DATE(YEAR($B11),MONTH($B11),5)</f>
        <v>#VALUE!</v>
      </c>
      <c r="H12" s="13" t="e">
        <f>DATE(YEAR($B11),MONTH($B11),6)</f>
        <v>#VALUE!</v>
      </c>
      <c r="I12" s="13" t="e">
        <f>DATE(YEAR($B11),MONTH($B11),7)</f>
        <v>#VALUE!</v>
      </c>
      <c r="J12" s="13" t="e">
        <f>DATE(YEAR($B11),MONTH($B11),8)</f>
        <v>#VALUE!</v>
      </c>
      <c r="K12" s="13" t="e">
        <f>DATE(YEAR($B11),MONTH($B11),9)</f>
        <v>#VALUE!</v>
      </c>
      <c r="L12" s="13" t="e">
        <f>DATE(YEAR($B11),MONTH($B11),10)</f>
        <v>#VALUE!</v>
      </c>
      <c r="M12" s="13" t="e">
        <f>DATE(YEAR($B11),MONTH($B11),11)</f>
        <v>#VALUE!</v>
      </c>
      <c r="N12" s="13" t="e">
        <f>DATE(YEAR($B11),MONTH($B11),12)</f>
        <v>#VALUE!</v>
      </c>
      <c r="O12" s="13" t="e">
        <f>DATE(YEAR($B11),MONTH($B11),13)</f>
        <v>#VALUE!</v>
      </c>
      <c r="P12" s="13" t="e">
        <f>DATE(YEAR($B11),MONTH($B11),14)</f>
        <v>#VALUE!</v>
      </c>
      <c r="Q12" s="13" t="e">
        <f>DATE(YEAR($B11),MONTH($B11),15)</f>
        <v>#VALUE!</v>
      </c>
      <c r="R12" s="13" t="e">
        <f>DATE(YEAR($B11),MONTH($B11),16)</f>
        <v>#VALUE!</v>
      </c>
      <c r="S12" s="13" t="e">
        <f>DATE(YEAR($B11),MONTH($B11),17)</f>
        <v>#VALUE!</v>
      </c>
      <c r="T12" s="13" t="e">
        <f>DATE(YEAR($B11),MONTH($B11),18)</f>
        <v>#VALUE!</v>
      </c>
      <c r="U12" s="13" t="e">
        <f>DATE(YEAR($B11),MONTH($B11),19)</f>
        <v>#VALUE!</v>
      </c>
      <c r="V12" s="13" t="e">
        <f>DATE(YEAR($B11),MONTH($B11),20)</f>
        <v>#VALUE!</v>
      </c>
      <c r="W12" s="13" t="e">
        <f>DATE(YEAR($B11),MONTH($B11),21)</f>
        <v>#VALUE!</v>
      </c>
      <c r="X12" s="13" t="e">
        <f>DATE(YEAR($B11),MONTH($B11),22)</f>
        <v>#VALUE!</v>
      </c>
      <c r="Y12" s="13" t="e">
        <f>DATE(YEAR($B11),MONTH($B11),23)</f>
        <v>#VALUE!</v>
      </c>
      <c r="Z12" s="13" t="e">
        <f>DATE(YEAR($B11),MONTH($B11),24)</f>
        <v>#VALUE!</v>
      </c>
      <c r="AA12" s="13" t="e">
        <f>DATE(YEAR($B11),MONTH($B11),25)</f>
        <v>#VALUE!</v>
      </c>
      <c r="AB12" s="13" t="e">
        <f>DATE(YEAR($B11),MONTH($B11),26)</f>
        <v>#VALUE!</v>
      </c>
      <c r="AC12" s="13" t="e">
        <f>DATE(YEAR($B11),MONTH($B11),27)</f>
        <v>#VALUE!</v>
      </c>
      <c r="AD12" s="13" t="e">
        <f>DATE(YEAR($B11),MONTH($B11),28)</f>
        <v>#VALUE!</v>
      </c>
      <c r="AE12" s="13" t="e">
        <f>IF(DAY(DATE(YEAR($B11),MONTH($B11),29))&lt;4,"",DATE(YEAR($B11),MONTH($B11),29))</f>
        <v>#VALUE!</v>
      </c>
      <c r="AF12" s="13" t="e">
        <f>IF(DAY(DATE(YEAR($B11),MONTH($B11),30))&lt;4,"",DATE(YEAR($B11),MONTH($B11),30))</f>
        <v>#VALUE!</v>
      </c>
      <c r="AG12" s="14" t="e">
        <f>IF(DAY(DATE(YEAR($B11),MONTH($B11),31))&lt;4,"",DATE(YEAR($B11),MONTH($B11),31))</f>
        <v>#VALUE!</v>
      </c>
      <c r="AI12" s="9" t="s">
        <v>6</v>
      </c>
      <c r="AJ12" s="10">
        <f>IF(B11="",0,COUNTA(C14:AG14))</f>
        <v>0</v>
      </c>
      <c r="AS12" s="65"/>
      <c r="AT12" s="2">
        <v>10</v>
      </c>
      <c r="AU12" s="2">
        <v>10</v>
      </c>
      <c r="AW12" s="2" t="s">
        <v>130</v>
      </c>
    </row>
    <row r="13" spans="1:50" ht="14.45" customHeight="1">
      <c r="B13" s="8" t="s">
        <v>5</v>
      </c>
      <c r="C13" s="15" t="e">
        <f>DATE(YEAR($B11),MONTH($B11),1)</f>
        <v>#VALUE!</v>
      </c>
      <c r="D13" s="16" t="e">
        <f>DATE(YEAR($B11),MONTH($B11),2)</f>
        <v>#VALUE!</v>
      </c>
      <c r="E13" s="16" t="e">
        <f>DATE(YEAR($B11),MONTH($B11),3)</f>
        <v>#VALUE!</v>
      </c>
      <c r="F13" s="16" t="e">
        <f>DATE(YEAR($B11),MONTH($B11),4)</f>
        <v>#VALUE!</v>
      </c>
      <c r="G13" s="16" t="e">
        <f>DATE(YEAR($B11),MONTH($B11),5)</f>
        <v>#VALUE!</v>
      </c>
      <c r="H13" s="16" t="e">
        <f>DATE(YEAR($B11),MONTH($B11),6)</f>
        <v>#VALUE!</v>
      </c>
      <c r="I13" s="16" t="e">
        <f>DATE(YEAR($B11),MONTH($B11),7)</f>
        <v>#VALUE!</v>
      </c>
      <c r="J13" s="16" t="e">
        <f>DATE(YEAR($B11),MONTH($B11),8)</f>
        <v>#VALUE!</v>
      </c>
      <c r="K13" s="16" t="e">
        <f>DATE(YEAR($B11),MONTH($B11),9)</f>
        <v>#VALUE!</v>
      </c>
      <c r="L13" s="16" t="e">
        <f>DATE(YEAR($B11),MONTH($B11),10)</f>
        <v>#VALUE!</v>
      </c>
      <c r="M13" s="16" t="e">
        <f>DATE(YEAR($B11),MONTH($B11),11)</f>
        <v>#VALUE!</v>
      </c>
      <c r="N13" s="16" t="e">
        <f>DATE(YEAR($B11),MONTH($B11),12)</f>
        <v>#VALUE!</v>
      </c>
      <c r="O13" s="16" t="e">
        <f>DATE(YEAR($B11),MONTH($B11),13)</f>
        <v>#VALUE!</v>
      </c>
      <c r="P13" s="16" t="e">
        <f>DATE(YEAR($B11),MONTH($B11),14)</f>
        <v>#VALUE!</v>
      </c>
      <c r="Q13" s="16" t="e">
        <f>DATE(YEAR($B11),MONTH($B11),15)</f>
        <v>#VALUE!</v>
      </c>
      <c r="R13" s="16" t="e">
        <f>DATE(YEAR($B11),MONTH($B11),16)</f>
        <v>#VALUE!</v>
      </c>
      <c r="S13" s="16" t="e">
        <f>DATE(YEAR($B11),MONTH($B11),17)</f>
        <v>#VALUE!</v>
      </c>
      <c r="T13" s="16" t="e">
        <f>DATE(YEAR($B11),MONTH($B11),18)</f>
        <v>#VALUE!</v>
      </c>
      <c r="U13" s="16" t="e">
        <f>DATE(YEAR($B11),MONTH($B11),19)</f>
        <v>#VALUE!</v>
      </c>
      <c r="V13" s="16" t="e">
        <f>DATE(YEAR($B11),MONTH($B11),20)</f>
        <v>#VALUE!</v>
      </c>
      <c r="W13" s="16" t="e">
        <f>DATE(YEAR($B11),MONTH($B11),21)</f>
        <v>#VALUE!</v>
      </c>
      <c r="X13" s="16" t="e">
        <f>DATE(YEAR($B11),MONTH($B11),22)</f>
        <v>#VALUE!</v>
      </c>
      <c r="Y13" s="16" t="e">
        <f>DATE(YEAR($B11),MONTH($B11),23)</f>
        <v>#VALUE!</v>
      </c>
      <c r="Z13" s="16" t="e">
        <f>DATE(YEAR($B11),MONTH($B11),24)</f>
        <v>#VALUE!</v>
      </c>
      <c r="AA13" s="16" t="e">
        <f>DATE(YEAR($B11),MONTH($B11),25)</f>
        <v>#VALUE!</v>
      </c>
      <c r="AB13" s="16" t="e">
        <f>DATE(YEAR($B11),MONTH($B11),26)</f>
        <v>#VALUE!</v>
      </c>
      <c r="AC13" s="16" t="e">
        <f>DATE(YEAR($B11),MONTH($B11),27)</f>
        <v>#VALUE!</v>
      </c>
      <c r="AD13" s="16" t="e">
        <f>DATE(YEAR($B11),MONTH($B11),28)</f>
        <v>#VALUE!</v>
      </c>
      <c r="AE13" s="16" t="e">
        <f>IF(DAY(DATE(YEAR($B11),MONTH($B11),29))&lt;4,"",DATE(YEAR($B11),MONTH($B11),29))</f>
        <v>#VALUE!</v>
      </c>
      <c r="AF13" s="16" t="e">
        <f>IF(DAY(DATE(YEAR($B11),MONTH($B11),30))&lt;4,"",DATE(YEAR($B11),MONTH($B11),30))</f>
        <v>#VALUE!</v>
      </c>
      <c r="AG13" s="17" t="e">
        <f>IF(DAY(DATE(YEAR($B11),MONTH($B11),31))&lt;4,"",DATE(YEAR($B11),MONTH($B11),31))</f>
        <v>#VALUE!</v>
      </c>
      <c r="AI13" s="3" t="s">
        <v>9</v>
      </c>
      <c r="AJ13" s="18">
        <f>IF(B11="",0,DATE(YEAR($AX$1),MONTH($AX$1)+1,1)-$AX$1-AJ12)</f>
        <v>0</v>
      </c>
      <c r="AS13" s="65"/>
      <c r="AT13" s="2">
        <v>11</v>
      </c>
      <c r="AU13" s="2">
        <v>11</v>
      </c>
    </row>
    <row r="14" spans="1:50" ht="14.45" customHeight="1">
      <c r="B14" s="39" t="s">
        <v>6</v>
      </c>
      <c r="C14" s="40"/>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2"/>
      <c r="AI14" s="3" t="s">
        <v>10</v>
      </c>
      <c r="AJ14" s="4">
        <f>IF(B11="",0,COUNTA(C15:AG15))</f>
        <v>0</v>
      </c>
      <c r="AS14" s="65"/>
      <c r="AT14" s="2">
        <v>12</v>
      </c>
      <c r="AU14" s="2">
        <v>12</v>
      </c>
      <c r="AW14" s="2" t="s">
        <v>131</v>
      </c>
    </row>
    <row r="15" spans="1:50" ht="14.45" customHeight="1">
      <c r="B15" s="47" t="s">
        <v>25</v>
      </c>
      <c r="C15" s="48"/>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50"/>
      <c r="AI15" s="3" t="s">
        <v>11</v>
      </c>
      <c r="AJ15" s="20">
        <f>IF(AJ13=0,0,AJ14/AJ13)</f>
        <v>0</v>
      </c>
      <c r="AU15" s="2">
        <v>13</v>
      </c>
    </row>
    <row r="16" spans="1:50" ht="14.45" customHeight="1">
      <c r="B16" s="43" t="s">
        <v>26</v>
      </c>
      <c r="C16" s="44"/>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6"/>
      <c r="AI16" s="3" t="s">
        <v>12</v>
      </c>
      <c r="AJ16" s="4">
        <f>IF(B11="",0,COUNTA(C16:AG16))</f>
        <v>0</v>
      </c>
      <c r="AU16" s="2">
        <v>14</v>
      </c>
      <c r="AW16" s="2" t="s">
        <v>132</v>
      </c>
    </row>
    <row r="17" spans="1:49" ht="14.45" customHeight="1">
      <c r="AI17" s="5" t="s">
        <v>13</v>
      </c>
      <c r="AJ17" s="21">
        <f>IF(AJ13=0,0,AJ16/AJ13)</f>
        <v>0</v>
      </c>
      <c r="AS17" s="66"/>
      <c r="AU17" s="2">
        <v>15</v>
      </c>
      <c r="AW17" s="2" t="s">
        <v>133</v>
      </c>
    </row>
    <row r="18" spans="1:49" ht="14.45" customHeight="1">
      <c r="A18" s="28" t="s">
        <v>3</v>
      </c>
      <c r="B18" s="27" t="str">
        <f>IF($AX$3&lt;1,"",DATE(YEAR(B11),MONTH(B11)+1,1))</f>
        <v/>
      </c>
      <c r="C18" s="1" t="s">
        <v>65</v>
      </c>
      <c r="AU18" s="2">
        <v>16</v>
      </c>
    </row>
    <row r="19" spans="1:49" ht="14.45" customHeight="1">
      <c r="B19" s="7" t="s">
        <v>4</v>
      </c>
      <c r="C19" s="12" t="e">
        <f>DATE(YEAR($B18),MONTH($B18),1)</f>
        <v>#VALUE!</v>
      </c>
      <c r="D19" s="13" t="e">
        <f>DATE(YEAR($B18),MONTH($B18),2)</f>
        <v>#VALUE!</v>
      </c>
      <c r="E19" s="13" t="e">
        <f>DATE(YEAR($B18),MONTH($B18),3)</f>
        <v>#VALUE!</v>
      </c>
      <c r="F19" s="13" t="e">
        <f>DATE(YEAR($B18),MONTH($B18),4)</f>
        <v>#VALUE!</v>
      </c>
      <c r="G19" s="13" t="e">
        <f>DATE(YEAR($B18),MONTH($B18),5)</f>
        <v>#VALUE!</v>
      </c>
      <c r="H19" s="13" t="e">
        <f>DATE(YEAR($B18),MONTH($B18),6)</f>
        <v>#VALUE!</v>
      </c>
      <c r="I19" s="13" t="e">
        <f>DATE(YEAR($B18),MONTH($B18),7)</f>
        <v>#VALUE!</v>
      </c>
      <c r="J19" s="13" t="e">
        <f>DATE(YEAR($B18),MONTH($B18),8)</f>
        <v>#VALUE!</v>
      </c>
      <c r="K19" s="13" t="e">
        <f>DATE(YEAR($B18),MONTH($B18),9)</f>
        <v>#VALUE!</v>
      </c>
      <c r="L19" s="13" t="e">
        <f>DATE(YEAR($B18),MONTH($B18),10)</f>
        <v>#VALUE!</v>
      </c>
      <c r="M19" s="13" t="e">
        <f>DATE(YEAR($B18),MONTH($B18),11)</f>
        <v>#VALUE!</v>
      </c>
      <c r="N19" s="13" t="e">
        <f>DATE(YEAR($B18),MONTH($B18),12)</f>
        <v>#VALUE!</v>
      </c>
      <c r="O19" s="13" t="e">
        <f>DATE(YEAR($B18),MONTH($B18),13)</f>
        <v>#VALUE!</v>
      </c>
      <c r="P19" s="13" t="e">
        <f>DATE(YEAR($B18),MONTH($B18),14)</f>
        <v>#VALUE!</v>
      </c>
      <c r="Q19" s="13" t="e">
        <f>DATE(YEAR($B18),MONTH($B18),15)</f>
        <v>#VALUE!</v>
      </c>
      <c r="R19" s="13" t="e">
        <f>DATE(YEAR($B18),MONTH($B18),16)</f>
        <v>#VALUE!</v>
      </c>
      <c r="S19" s="13" t="e">
        <f>DATE(YEAR($B18),MONTH($B18),17)</f>
        <v>#VALUE!</v>
      </c>
      <c r="T19" s="13" t="e">
        <f>DATE(YEAR($B18),MONTH($B18),18)</f>
        <v>#VALUE!</v>
      </c>
      <c r="U19" s="13" t="e">
        <f>DATE(YEAR($B18),MONTH($B18),19)</f>
        <v>#VALUE!</v>
      </c>
      <c r="V19" s="13" t="e">
        <f>DATE(YEAR($B18),MONTH($B18),20)</f>
        <v>#VALUE!</v>
      </c>
      <c r="W19" s="13" t="e">
        <f>DATE(YEAR($B18),MONTH($B18),21)</f>
        <v>#VALUE!</v>
      </c>
      <c r="X19" s="13" t="e">
        <f>DATE(YEAR($B18),MONTH($B18),22)</f>
        <v>#VALUE!</v>
      </c>
      <c r="Y19" s="13" t="e">
        <f>DATE(YEAR($B18),MONTH($B18),23)</f>
        <v>#VALUE!</v>
      </c>
      <c r="Z19" s="13" t="e">
        <f>DATE(YEAR($B18),MONTH($B18),24)</f>
        <v>#VALUE!</v>
      </c>
      <c r="AA19" s="13" t="e">
        <f>DATE(YEAR($B18),MONTH($B18),25)</f>
        <v>#VALUE!</v>
      </c>
      <c r="AB19" s="13" t="e">
        <f>DATE(YEAR($B18),MONTH($B18),26)</f>
        <v>#VALUE!</v>
      </c>
      <c r="AC19" s="13" t="e">
        <f>DATE(YEAR($B18),MONTH($B18),27)</f>
        <v>#VALUE!</v>
      </c>
      <c r="AD19" s="13" t="e">
        <f>DATE(YEAR($B18),MONTH($B18),28)</f>
        <v>#VALUE!</v>
      </c>
      <c r="AE19" s="13" t="e">
        <f>IF(DAY(DATE(YEAR($B18),MONTH($B18),29))&lt;4,"",DATE(YEAR($B18),MONTH($B18),29))</f>
        <v>#VALUE!</v>
      </c>
      <c r="AF19" s="13" t="e">
        <f>IF(DAY(DATE(YEAR($B18),MONTH($B18),30))&lt;4,"",DATE(YEAR($B18),MONTH($B18),30))</f>
        <v>#VALUE!</v>
      </c>
      <c r="AG19" s="14" t="e">
        <f>IF(DAY(DATE(YEAR($B18),MONTH($B18),31))&lt;4,"",DATE(YEAR($B18),MONTH($B18),31))</f>
        <v>#VALUE!</v>
      </c>
      <c r="AI19" s="9" t="s">
        <v>6</v>
      </c>
      <c r="AJ19" s="10">
        <f>IF(B18="",0,COUNTA(C21:AG21))</f>
        <v>0</v>
      </c>
      <c r="AU19" s="2">
        <v>17</v>
      </c>
    </row>
    <row r="20" spans="1:49" ht="14.45" customHeight="1">
      <c r="B20" s="8" t="s">
        <v>5</v>
      </c>
      <c r="C20" s="15" t="e">
        <f>DATE(YEAR($B18),MONTH($B18),1)</f>
        <v>#VALUE!</v>
      </c>
      <c r="D20" s="16" t="e">
        <f>DATE(YEAR($B18),MONTH($B18),2)</f>
        <v>#VALUE!</v>
      </c>
      <c r="E20" s="16" t="e">
        <f>DATE(YEAR($B18),MONTH($B18),3)</f>
        <v>#VALUE!</v>
      </c>
      <c r="F20" s="16" t="e">
        <f>DATE(YEAR($B18),MONTH($B18),4)</f>
        <v>#VALUE!</v>
      </c>
      <c r="G20" s="16" t="e">
        <f>DATE(YEAR($B18),MONTH($B18),5)</f>
        <v>#VALUE!</v>
      </c>
      <c r="H20" s="16" t="e">
        <f>DATE(YEAR($B18),MONTH($B18),6)</f>
        <v>#VALUE!</v>
      </c>
      <c r="I20" s="16" t="e">
        <f>DATE(YEAR($B18),MONTH($B18),7)</f>
        <v>#VALUE!</v>
      </c>
      <c r="J20" s="16" t="e">
        <f>DATE(YEAR($B18),MONTH($B18),8)</f>
        <v>#VALUE!</v>
      </c>
      <c r="K20" s="16" t="e">
        <f>DATE(YEAR($B18),MONTH($B18),9)</f>
        <v>#VALUE!</v>
      </c>
      <c r="L20" s="16" t="e">
        <f>DATE(YEAR($B18),MONTH($B18),10)</f>
        <v>#VALUE!</v>
      </c>
      <c r="M20" s="16" t="e">
        <f>DATE(YEAR($B18),MONTH($B18),11)</f>
        <v>#VALUE!</v>
      </c>
      <c r="N20" s="16" t="e">
        <f>DATE(YEAR($B18),MONTH($B18),12)</f>
        <v>#VALUE!</v>
      </c>
      <c r="O20" s="16" t="e">
        <f>DATE(YEAR($B18),MONTH($B18),13)</f>
        <v>#VALUE!</v>
      </c>
      <c r="P20" s="16" t="e">
        <f>DATE(YEAR($B18),MONTH($B18),14)</f>
        <v>#VALUE!</v>
      </c>
      <c r="Q20" s="16" t="e">
        <f>DATE(YEAR($B18),MONTH($B18),15)</f>
        <v>#VALUE!</v>
      </c>
      <c r="R20" s="16" t="e">
        <f>DATE(YEAR($B18),MONTH($B18),16)</f>
        <v>#VALUE!</v>
      </c>
      <c r="S20" s="16" t="e">
        <f>DATE(YEAR($B18),MONTH($B18),17)</f>
        <v>#VALUE!</v>
      </c>
      <c r="T20" s="16" t="e">
        <f>DATE(YEAR($B18),MONTH($B18),18)</f>
        <v>#VALUE!</v>
      </c>
      <c r="U20" s="16" t="e">
        <f>DATE(YEAR($B18),MONTH($B18),19)</f>
        <v>#VALUE!</v>
      </c>
      <c r="V20" s="16" t="e">
        <f>DATE(YEAR($B18),MONTH($B18),20)</f>
        <v>#VALUE!</v>
      </c>
      <c r="W20" s="16" t="e">
        <f>DATE(YEAR($B18),MONTH($B18),21)</f>
        <v>#VALUE!</v>
      </c>
      <c r="X20" s="16" t="e">
        <f>DATE(YEAR($B18),MONTH($B18),22)</f>
        <v>#VALUE!</v>
      </c>
      <c r="Y20" s="16" t="e">
        <f>DATE(YEAR($B18),MONTH($B18),23)</f>
        <v>#VALUE!</v>
      </c>
      <c r="Z20" s="16" t="e">
        <f>DATE(YEAR($B18),MONTH($B18),24)</f>
        <v>#VALUE!</v>
      </c>
      <c r="AA20" s="16" t="e">
        <f>DATE(YEAR($B18),MONTH($B18),25)</f>
        <v>#VALUE!</v>
      </c>
      <c r="AB20" s="16" t="e">
        <f>DATE(YEAR($B18),MONTH($B18),26)</f>
        <v>#VALUE!</v>
      </c>
      <c r="AC20" s="16" t="e">
        <f>DATE(YEAR($B18),MONTH($B18),27)</f>
        <v>#VALUE!</v>
      </c>
      <c r="AD20" s="16" t="e">
        <f>DATE(YEAR($B18),MONTH($B18),28)</f>
        <v>#VALUE!</v>
      </c>
      <c r="AE20" s="16" t="e">
        <f>IF(DAY(DATE(YEAR($B18),MONTH($B18),29))&lt;4,"",DATE(YEAR($B18),MONTH($B18),29))</f>
        <v>#VALUE!</v>
      </c>
      <c r="AF20" s="16" t="e">
        <f>IF(DAY(DATE(YEAR($B18),MONTH($B18),30))&lt;4,"",DATE(YEAR($B18),MONTH($B18),30))</f>
        <v>#VALUE!</v>
      </c>
      <c r="AG20" s="17" t="e">
        <f>IF(DAY(DATE(YEAR($B18),MONTH($B18),31))&lt;4,"",DATE(YEAR($B18),MONTH($B18),31))</f>
        <v>#VALUE!</v>
      </c>
      <c r="AI20" s="3" t="s">
        <v>9</v>
      </c>
      <c r="AJ20" s="18">
        <f>IF(B18="",0,IF(AND(YEAR(B18)=YEAR(AX$2),MONTH(B18)=MONTH($AX$2)),DAY($AX$2)-AJ19,31-COUNTIF(C19:AG19,"")-AJ19))</f>
        <v>0</v>
      </c>
      <c r="AU20" s="2">
        <v>18</v>
      </c>
    </row>
    <row r="21" spans="1:49" ht="14.45" customHeight="1">
      <c r="B21" s="39" t="s">
        <v>6</v>
      </c>
      <c r="C21" s="40"/>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2"/>
      <c r="AI21" s="3" t="s">
        <v>10</v>
      </c>
      <c r="AJ21" s="4">
        <f>IF(B18="",0,COUNTA(C22:AG22))</f>
        <v>0</v>
      </c>
      <c r="AU21" s="2">
        <v>19</v>
      </c>
    </row>
    <row r="22" spans="1:49" ht="14.45" customHeight="1">
      <c r="B22" s="47" t="s">
        <v>25</v>
      </c>
      <c r="C22" s="48"/>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50"/>
      <c r="AI22" s="3" t="s">
        <v>11</v>
      </c>
      <c r="AJ22" s="20">
        <f>IF(AJ20=0,0,AJ21/AJ20)</f>
        <v>0</v>
      </c>
      <c r="AU22" s="2">
        <v>20</v>
      </c>
    </row>
    <row r="23" spans="1:49" ht="14.45" customHeight="1">
      <c r="B23" s="8" t="s">
        <v>26</v>
      </c>
      <c r="C23" s="29"/>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1"/>
      <c r="AI23" s="3" t="s">
        <v>12</v>
      </c>
      <c r="AJ23" s="4">
        <f>IF(B18="",0,COUNTA(C23:AG23))</f>
        <v>0</v>
      </c>
      <c r="AU23" s="2">
        <v>21</v>
      </c>
    </row>
    <row r="24" spans="1:49" ht="14.45" customHeight="1">
      <c r="AI24" s="5" t="s">
        <v>13</v>
      </c>
      <c r="AJ24" s="21">
        <f>IF(AJ20=0,0,AJ23/AJ20)</f>
        <v>0</v>
      </c>
      <c r="AU24" s="2">
        <v>22</v>
      </c>
    </row>
    <row r="25" spans="1:49" ht="14.45" customHeight="1">
      <c r="A25" s="28" t="s">
        <v>3</v>
      </c>
      <c r="B25" s="27" t="str">
        <f>IF($AX$3&lt;2,"",DATE(YEAR(B18),MONTH(B18)+1,1))</f>
        <v/>
      </c>
      <c r="C25" s="1" t="s">
        <v>65</v>
      </c>
      <c r="AU25" s="2">
        <v>23</v>
      </c>
    </row>
    <row r="26" spans="1:49" ht="14.45" customHeight="1">
      <c r="B26" s="7" t="s">
        <v>4</v>
      </c>
      <c r="C26" s="12" t="e">
        <f>DATE(YEAR($B25),MONTH($B25),1)</f>
        <v>#VALUE!</v>
      </c>
      <c r="D26" s="13" t="e">
        <f>DATE(YEAR($B25),MONTH($B25),2)</f>
        <v>#VALUE!</v>
      </c>
      <c r="E26" s="13" t="e">
        <f>DATE(YEAR($B25),MONTH($B25),3)</f>
        <v>#VALUE!</v>
      </c>
      <c r="F26" s="13" t="e">
        <f>DATE(YEAR($B25),MONTH($B25),4)</f>
        <v>#VALUE!</v>
      </c>
      <c r="G26" s="13" t="e">
        <f>DATE(YEAR($B25),MONTH($B25),5)</f>
        <v>#VALUE!</v>
      </c>
      <c r="H26" s="13" t="e">
        <f>DATE(YEAR($B25),MONTH($B25),6)</f>
        <v>#VALUE!</v>
      </c>
      <c r="I26" s="13" t="e">
        <f>DATE(YEAR($B25),MONTH($B25),7)</f>
        <v>#VALUE!</v>
      </c>
      <c r="J26" s="13" t="e">
        <f>DATE(YEAR($B25),MONTH($B25),8)</f>
        <v>#VALUE!</v>
      </c>
      <c r="K26" s="13" t="e">
        <f>DATE(YEAR($B25),MONTH($B25),9)</f>
        <v>#VALUE!</v>
      </c>
      <c r="L26" s="13" t="e">
        <f>DATE(YEAR($B25),MONTH($B25),10)</f>
        <v>#VALUE!</v>
      </c>
      <c r="M26" s="13" t="e">
        <f>DATE(YEAR($B25),MONTH($B25),11)</f>
        <v>#VALUE!</v>
      </c>
      <c r="N26" s="13" t="e">
        <f>DATE(YEAR($B25),MONTH($B25),12)</f>
        <v>#VALUE!</v>
      </c>
      <c r="O26" s="13" t="e">
        <f>DATE(YEAR($B25),MONTH($B25),13)</f>
        <v>#VALUE!</v>
      </c>
      <c r="P26" s="13" t="e">
        <f>DATE(YEAR($B25),MONTH($B25),14)</f>
        <v>#VALUE!</v>
      </c>
      <c r="Q26" s="13" t="e">
        <f>DATE(YEAR($B25),MONTH($B25),15)</f>
        <v>#VALUE!</v>
      </c>
      <c r="R26" s="13" t="e">
        <f>DATE(YEAR($B25),MONTH($B25),16)</f>
        <v>#VALUE!</v>
      </c>
      <c r="S26" s="13" t="e">
        <f>DATE(YEAR($B25),MONTH($B25),17)</f>
        <v>#VALUE!</v>
      </c>
      <c r="T26" s="13" t="e">
        <f>DATE(YEAR($B25),MONTH($B25),18)</f>
        <v>#VALUE!</v>
      </c>
      <c r="U26" s="13" t="e">
        <f>DATE(YEAR($B25),MONTH($B25),19)</f>
        <v>#VALUE!</v>
      </c>
      <c r="V26" s="13" t="e">
        <f>DATE(YEAR($B25),MONTH($B25),20)</f>
        <v>#VALUE!</v>
      </c>
      <c r="W26" s="13" t="e">
        <f>DATE(YEAR($B25),MONTH($B25),21)</f>
        <v>#VALUE!</v>
      </c>
      <c r="X26" s="13" t="e">
        <f>DATE(YEAR($B25),MONTH($B25),22)</f>
        <v>#VALUE!</v>
      </c>
      <c r="Y26" s="13" t="e">
        <f>DATE(YEAR($B25),MONTH($B25),23)</f>
        <v>#VALUE!</v>
      </c>
      <c r="Z26" s="13" t="e">
        <f>DATE(YEAR($B25),MONTH($B25),24)</f>
        <v>#VALUE!</v>
      </c>
      <c r="AA26" s="13" t="e">
        <f>DATE(YEAR($B25),MONTH($B25),25)</f>
        <v>#VALUE!</v>
      </c>
      <c r="AB26" s="13" t="e">
        <f>DATE(YEAR($B25),MONTH($B25),26)</f>
        <v>#VALUE!</v>
      </c>
      <c r="AC26" s="13" t="e">
        <f>DATE(YEAR($B25),MONTH($B25),27)</f>
        <v>#VALUE!</v>
      </c>
      <c r="AD26" s="13" t="e">
        <f>DATE(YEAR($B25),MONTH($B25),28)</f>
        <v>#VALUE!</v>
      </c>
      <c r="AE26" s="13" t="e">
        <f>IF(DAY(DATE(YEAR($B25),MONTH($B25),29))&lt;4,"",DATE(YEAR($B25),MONTH($B25),29))</f>
        <v>#VALUE!</v>
      </c>
      <c r="AF26" s="13" t="e">
        <f>IF(DAY(DATE(YEAR($B25),MONTH($B25),30))&lt;4,"",DATE(YEAR($B25),MONTH($B25),30))</f>
        <v>#VALUE!</v>
      </c>
      <c r="AG26" s="14" t="e">
        <f>IF(DAY(DATE(YEAR($B25),MONTH($B25),31))&lt;4,"",DATE(YEAR($B25),MONTH($B25),31))</f>
        <v>#VALUE!</v>
      </c>
      <c r="AI26" s="9" t="s">
        <v>6</v>
      </c>
      <c r="AJ26" s="10">
        <f>IF(B25="",0,COUNTA(C28:AG28))</f>
        <v>0</v>
      </c>
      <c r="AU26" s="2">
        <v>24</v>
      </c>
    </row>
    <row r="27" spans="1:49" ht="14.45" customHeight="1">
      <c r="B27" s="8" t="s">
        <v>5</v>
      </c>
      <c r="C27" s="15" t="e">
        <f>DATE(YEAR($B25),MONTH($B25),1)</f>
        <v>#VALUE!</v>
      </c>
      <c r="D27" s="16" t="e">
        <f>DATE(YEAR($B25),MONTH($B25),2)</f>
        <v>#VALUE!</v>
      </c>
      <c r="E27" s="16" t="e">
        <f>DATE(YEAR($B25),MONTH($B25),3)</f>
        <v>#VALUE!</v>
      </c>
      <c r="F27" s="16" t="e">
        <f>DATE(YEAR($B25),MONTH($B25),4)</f>
        <v>#VALUE!</v>
      </c>
      <c r="G27" s="16" t="e">
        <f>DATE(YEAR($B25),MONTH($B25),5)</f>
        <v>#VALUE!</v>
      </c>
      <c r="H27" s="16" t="e">
        <f>DATE(YEAR($B25),MONTH($B25),6)</f>
        <v>#VALUE!</v>
      </c>
      <c r="I27" s="16" t="e">
        <f>DATE(YEAR($B25),MONTH($B25),7)</f>
        <v>#VALUE!</v>
      </c>
      <c r="J27" s="16" t="e">
        <f>DATE(YEAR($B25),MONTH($B25),8)</f>
        <v>#VALUE!</v>
      </c>
      <c r="K27" s="16" t="e">
        <f>DATE(YEAR($B25),MONTH($B25),9)</f>
        <v>#VALUE!</v>
      </c>
      <c r="L27" s="16" t="e">
        <f>DATE(YEAR($B25),MONTH($B25),10)</f>
        <v>#VALUE!</v>
      </c>
      <c r="M27" s="16" t="e">
        <f>DATE(YEAR($B25),MONTH($B25),11)</f>
        <v>#VALUE!</v>
      </c>
      <c r="N27" s="16" t="e">
        <f>DATE(YEAR($B25),MONTH($B25),12)</f>
        <v>#VALUE!</v>
      </c>
      <c r="O27" s="16" t="e">
        <f>DATE(YEAR($B25),MONTH($B25),13)</f>
        <v>#VALUE!</v>
      </c>
      <c r="P27" s="16" t="e">
        <f>DATE(YEAR($B25),MONTH($B25),14)</f>
        <v>#VALUE!</v>
      </c>
      <c r="Q27" s="16" t="e">
        <f>DATE(YEAR($B25),MONTH($B25),15)</f>
        <v>#VALUE!</v>
      </c>
      <c r="R27" s="16" t="e">
        <f>DATE(YEAR($B25),MONTH($B25),16)</f>
        <v>#VALUE!</v>
      </c>
      <c r="S27" s="16" t="e">
        <f>DATE(YEAR($B25),MONTH($B25),17)</f>
        <v>#VALUE!</v>
      </c>
      <c r="T27" s="16" t="e">
        <f>DATE(YEAR($B25),MONTH($B25),18)</f>
        <v>#VALUE!</v>
      </c>
      <c r="U27" s="16" t="e">
        <f>DATE(YEAR($B25),MONTH($B25),19)</f>
        <v>#VALUE!</v>
      </c>
      <c r="V27" s="16" t="e">
        <f>DATE(YEAR($B25),MONTH($B25),20)</f>
        <v>#VALUE!</v>
      </c>
      <c r="W27" s="16" t="e">
        <f>DATE(YEAR($B25),MONTH($B25),21)</f>
        <v>#VALUE!</v>
      </c>
      <c r="X27" s="16" t="e">
        <f>DATE(YEAR($B25),MONTH($B25),22)</f>
        <v>#VALUE!</v>
      </c>
      <c r="Y27" s="16" t="e">
        <f>DATE(YEAR($B25),MONTH($B25),23)</f>
        <v>#VALUE!</v>
      </c>
      <c r="Z27" s="16" t="e">
        <f>DATE(YEAR($B25),MONTH($B25),24)</f>
        <v>#VALUE!</v>
      </c>
      <c r="AA27" s="16" t="e">
        <f>DATE(YEAR($B25),MONTH($B25),25)</f>
        <v>#VALUE!</v>
      </c>
      <c r="AB27" s="16" t="e">
        <f>DATE(YEAR($B25),MONTH($B25),26)</f>
        <v>#VALUE!</v>
      </c>
      <c r="AC27" s="16" t="e">
        <f>DATE(YEAR($B25),MONTH($B25),27)</f>
        <v>#VALUE!</v>
      </c>
      <c r="AD27" s="16" t="e">
        <f>DATE(YEAR($B25),MONTH($B25),28)</f>
        <v>#VALUE!</v>
      </c>
      <c r="AE27" s="16" t="e">
        <f>IF(DAY(DATE(YEAR($B25),MONTH($B25),29))&lt;4,"",DATE(YEAR($B25),MONTH($B25),29))</f>
        <v>#VALUE!</v>
      </c>
      <c r="AF27" s="16" t="e">
        <f>IF(DAY(DATE(YEAR($B25),MONTH($B25),30))&lt;4,"",DATE(YEAR($B25),MONTH($B25),30))</f>
        <v>#VALUE!</v>
      </c>
      <c r="AG27" s="17" t="e">
        <f>IF(DAY(DATE(YEAR($B25),MONTH($B25),31))&lt;4,"",DATE(YEAR($B25),MONTH($B25),31))</f>
        <v>#VALUE!</v>
      </c>
      <c r="AI27" s="3" t="s">
        <v>9</v>
      </c>
      <c r="AJ27" s="18">
        <f>IF(B25="",0,IF(AND(YEAR(B25)=YEAR(AX$2),MONTH(B25)=MONTH($AX$2)),DAY($AX$2)-AJ26,31-COUNTIF(C26:AG26,"")-AJ26))</f>
        <v>0</v>
      </c>
      <c r="AU27" s="2">
        <v>25</v>
      </c>
    </row>
    <row r="28" spans="1:49" ht="14.45" customHeight="1">
      <c r="B28" s="39" t="s">
        <v>6</v>
      </c>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2"/>
      <c r="AI28" s="3" t="s">
        <v>10</v>
      </c>
      <c r="AJ28" s="4">
        <f>IF(B25="",0,COUNTA(C29:AG29))</f>
        <v>0</v>
      </c>
      <c r="AU28" s="2">
        <v>26</v>
      </c>
    </row>
    <row r="29" spans="1:49" ht="14.45" customHeight="1">
      <c r="B29" s="47" t="s">
        <v>25</v>
      </c>
      <c r="C29" s="48"/>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50"/>
      <c r="AI29" s="3" t="s">
        <v>11</v>
      </c>
      <c r="AJ29" s="20">
        <f>IF(AJ27=0,0,AJ28/AJ27)</f>
        <v>0</v>
      </c>
      <c r="AU29" s="2">
        <v>27</v>
      </c>
    </row>
    <row r="30" spans="1:49" ht="14.45" customHeight="1">
      <c r="B30" s="8" t="s">
        <v>26</v>
      </c>
      <c r="C30" s="29"/>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1"/>
      <c r="AI30" s="3" t="s">
        <v>12</v>
      </c>
      <c r="AJ30" s="4">
        <f>IF(B25="",0,COUNTA(C30:AG30))</f>
        <v>0</v>
      </c>
      <c r="AU30" s="2">
        <v>28</v>
      </c>
    </row>
    <row r="31" spans="1:49" ht="14.45" customHeight="1">
      <c r="AI31" s="5" t="s">
        <v>13</v>
      </c>
      <c r="AJ31" s="21">
        <f>IF(AJ27=0,0,AJ30/AJ27)</f>
        <v>0</v>
      </c>
      <c r="AU31" s="2">
        <v>29</v>
      </c>
    </row>
    <row r="32" spans="1:49" ht="14.45" customHeight="1">
      <c r="A32" s="19" t="s">
        <v>3</v>
      </c>
      <c r="B32" s="27" t="str">
        <f>IF($AX$3&lt;3,"",DATE(YEAR(B25),MONTH(B25)+1,1))</f>
        <v/>
      </c>
      <c r="C32" s="1" t="s">
        <v>65</v>
      </c>
      <c r="AU32" s="2">
        <v>30</v>
      </c>
    </row>
    <row r="33" spans="1:47" ht="14.45" customHeight="1">
      <c r="B33" s="7" t="s">
        <v>4</v>
      </c>
      <c r="C33" s="12" t="e">
        <f>DATE(YEAR($B32),MONTH($B32),1)</f>
        <v>#VALUE!</v>
      </c>
      <c r="D33" s="13" t="e">
        <f>DATE(YEAR($B32),MONTH($B32),2)</f>
        <v>#VALUE!</v>
      </c>
      <c r="E33" s="13" t="e">
        <f>DATE(YEAR($B32),MONTH($B32),3)</f>
        <v>#VALUE!</v>
      </c>
      <c r="F33" s="13" t="e">
        <f>DATE(YEAR($B32),MONTH($B32),4)</f>
        <v>#VALUE!</v>
      </c>
      <c r="G33" s="13" t="e">
        <f>DATE(YEAR($B32),MONTH($B32),5)</f>
        <v>#VALUE!</v>
      </c>
      <c r="H33" s="13" t="e">
        <f>DATE(YEAR($B32),MONTH($B32),6)</f>
        <v>#VALUE!</v>
      </c>
      <c r="I33" s="13" t="e">
        <f>DATE(YEAR($B32),MONTH($B32),7)</f>
        <v>#VALUE!</v>
      </c>
      <c r="J33" s="13" t="e">
        <f>DATE(YEAR($B32),MONTH($B32),8)</f>
        <v>#VALUE!</v>
      </c>
      <c r="K33" s="13" t="e">
        <f>DATE(YEAR($B32),MONTH($B32),9)</f>
        <v>#VALUE!</v>
      </c>
      <c r="L33" s="13" t="e">
        <f>DATE(YEAR($B32),MONTH($B32),10)</f>
        <v>#VALUE!</v>
      </c>
      <c r="M33" s="13" t="e">
        <f>DATE(YEAR($B32),MONTH($B32),11)</f>
        <v>#VALUE!</v>
      </c>
      <c r="N33" s="13" t="e">
        <f>DATE(YEAR($B32),MONTH($B32),12)</f>
        <v>#VALUE!</v>
      </c>
      <c r="O33" s="13" t="e">
        <f>DATE(YEAR($B32),MONTH($B32),13)</f>
        <v>#VALUE!</v>
      </c>
      <c r="P33" s="13" t="e">
        <f>DATE(YEAR($B32),MONTH($B32),14)</f>
        <v>#VALUE!</v>
      </c>
      <c r="Q33" s="13" t="e">
        <f>DATE(YEAR($B32),MONTH($B32),15)</f>
        <v>#VALUE!</v>
      </c>
      <c r="R33" s="13" t="e">
        <f>DATE(YEAR($B32),MONTH($B32),16)</f>
        <v>#VALUE!</v>
      </c>
      <c r="S33" s="13" t="e">
        <f>DATE(YEAR($B32),MONTH($B32),17)</f>
        <v>#VALUE!</v>
      </c>
      <c r="T33" s="13" t="e">
        <f>DATE(YEAR($B32),MONTH($B32),18)</f>
        <v>#VALUE!</v>
      </c>
      <c r="U33" s="13" t="e">
        <f>DATE(YEAR($B32),MONTH($B32),19)</f>
        <v>#VALUE!</v>
      </c>
      <c r="V33" s="13" t="e">
        <f>DATE(YEAR($B32),MONTH($B32),20)</f>
        <v>#VALUE!</v>
      </c>
      <c r="W33" s="13" t="e">
        <f>DATE(YEAR($B32),MONTH($B32),21)</f>
        <v>#VALUE!</v>
      </c>
      <c r="X33" s="13" t="e">
        <f>DATE(YEAR($B32),MONTH($B32),22)</f>
        <v>#VALUE!</v>
      </c>
      <c r="Y33" s="13" t="e">
        <f>DATE(YEAR($B32),MONTH($B32),23)</f>
        <v>#VALUE!</v>
      </c>
      <c r="Z33" s="13" t="e">
        <f>DATE(YEAR($B32),MONTH($B32),24)</f>
        <v>#VALUE!</v>
      </c>
      <c r="AA33" s="13" t="e">
        <f>DATE(YEAR($B32),MONTH($B32),25)</f>
        <v>#VALUE!</v>
      </c>
      <c r="AB33" s="13" t="e">
        <f>DATE(YEAR($B32),MONTH($B32),26)</f>
        <v>#VALUE!</v>
      </c>
      <c r="AC33" s="13" t="e">
        <f>DATE(YEAR($B32),MONTH($B32),27)</f>
        <v>#VALUE!</v>
      </c>
      <c r="AD33" s="13" t="e">
        <f>DATE(YEAR($B32),MONTH($B32),28)</f>
        <v>#VALUE!</v>
      </c>
      <c r="AE33" s="13" t="e">
        <f>IF(DAY(DATE(YEAR($B32),MONTH($B32),29))&lt;4,"",DATE(YEAR($B32),MONTH($B32),29))</f>
        <v>#VALUE!</v>
      </c>
      <c r="AF33" s="13" t="e">
        <f>IF(DAY(DATE(YEAR($B32),MONTH($B32),30))&lt;4,"",DATE(YEAR($B32),MONTH($B32),30))</f>
        <v>#VALUE!</v>
      </c>
      <c r="AG33" s="14" t="e">
        <f>IF(DAY(DATE(YEAR($B32),MONTH($B32),31))&lt;4,"",DATE(YEAR($B32),MONTH($B32),31))</f>
        <v>#VALUE!</v>
      </c>
      <c r="AI33" s="9" t="s">
        <v>6</v>
      </c>
      <c r="AJ33" s="10">
        <f>IF(B32="",0,COUNTA(C35:AG35))</f>
        <v>0</v>
      </c>
      <c r="AU33" s="2">
        <v>31</v>
      </c>
    </row>
    <row r="34" spans="1:47" ht="14.45" customHeight="1">
      <c r="B34" s="8" t="s">
        <v>5</v>
      </c>
      <c r="C34" s="15" t="e">
        <f>DATE(YEAR($B32),MONTH($B32),1)</f>
        <v>#VALUE!</v>
      </c>
      <c r="D34" s="16" t="e">
        <f>DATE(YEAR($B32),MONTH($B32),2)</f>
        <v>#VALUE!</v>
      </c>
      <c r="E34" s="16" t="e">
        <f>DATE(YEAR($B32),MONTH($B32),3)</f>
        <v>#VALUE!</v>
      </c>
      <c r="F34" s="16" t="e">
        <f>DATE(YEAR($B32),MONTH($B32),4)</f>
        <v>#VALUE!</v>
      </c>
      <c r="G34" s="16" t="e">
        <f>DATE(YEAR($B32),MONTH($B32),5)</f>
        <v>#VALUE!</v>
      </c>
      <c r="H34" s="16" t="e">
        <f>DATE(YEAR($B32),MONTH($B32),6)</f>
        <v>#VALUE!</v>
      </c>
      <c r="I34" s="16" t="e">
        <f>DATE(YEAR($B32),MONTH($B32),7)</f>
        <v>#VALUE!</v>
      </c>
      <c r="J34" s="16" t="e">
        <f>DATE(YEAR($B32),MONTH($B32),8)</f>
        <v>#VALUE!</v>
      </c>
      <c r="K34" s="16" t="e">
        <f>DATE(YEAR($B32),MONTH($B32),9)</f>
        <v>#VALUE!</v>
      </c>
      <c r="L34" s="16" t="e">
        <f>DATE(YEAR($B32),MONTH($B32),10)</f>
        <v>#VALUE!</v>
      </c>
      <c r="M34" s="16" t="e">
        <f>DATE(YEAR($B32),MONTH($B32),11)</f>
        <v>#VALUE!</v>
      </c>
      <c r="N34" s="16" t="e">
        <f>DATE(YEAR($B32),MONTH($B32),12)</f>
        <v>#VALUE!</v>
      </c>
      <c r="O34" s="16" t="e">
        <f>DATE(YEAR($B32),MONTH($B32),13)</f>
        <v>#VALUE!</v>
      </c>
      <c r="P34" s="16" t="e">
        <f>DATE(YEAR($B32),MONTH($B32),14)</f>
        <v>#VALUE!</v>
      </c>
      <c r="Q34" s="16" t="e">
        <f>DATE(YEAR($B32),MONTH($B32),15)</f>
        <v>#VALUE!</v>
      </c>
      <c r="R34" s="16" t="e">
        <f>DATE(YEAR($B32),MONTH($B32),16)</f>
        <v>#VALUE!</v>
      </c>
      <c r="S34" s="16" t="e">
        <f>DATE(YEAR($B32),MONTH($B32),17)</f>
        <v>#VALUE!</v>
      </c>
      <c r="T34" s="16" t="e">
        <f>DATE(YEAR($B32),MONTH($B32),18)</f>
        <v>#VALUE!</v>
      </c>
      <c r="U34" s="16" t="e">
        <f>DATE(YEAR($B32),MONTH($B32),19)</f>
        <v>#VALUE!</v>
      </c>
      <c r="V34" s="16" t="e">
        <f>DATE(YEAR($B32),MONTH($B32),20)</f>
        <v>#VALUE!</v>
      </c>
      <c r="W34" s="16" t="e">
        <f>DATE(YEAR($B32),MONTH($B32),21)</f>
        <v>#VALUE!</v>
      </c>
      <c r="X34" s="16" t="e">
        <f>DATE(YEAR($B32),MONTH($B32),22)</f>
        <v>#VALUE!</v>
      </c>
      <c r="Y34" s="16" t="e">
        <f>DATE(YEAR($B32),MONTH($B32),23)</f>
        <v>#VALUE!</v>
      </c>
      <c r="Z34" s="16" t="e">
        <f>DATE(YEAR($B32),MONTH($B32),24)</f>
        <v>#VALUE!</v>
      </c>
      <c r="AA34" s="16" t="e">
        <f>DATE(YEAR($B32),MONTH($B32),25)</f>
        <v>#VALUE!</v>
      </c>
      <c r="AB34" s="16" t="e">
        <f>DATE(YEAR($B32),MONTH($B32),26)</f>
        <v>#VALUE!</v>
      </c>
      <c r="AC34" s="16" t="e">
        <f>DATE(YEAR($B32),MONTH($B32),27)</f>
        <v>#VALUE!</v>
      </c>
      <c r="AD34" s="16" t="e">
        <f>DATE(YEAR($B32),MONTH($B32),28)</f>
        <v>#VALUE!</v>
      </c>
      <c r="AE34" s="16" t="e">
        <f>IF(DAY(DATE(YEAR($B32),MONTH($B32),29))&lt;4,"",DATE(YEAR($B32),MONTH($B32),29))</f>
        <v>#VALUE!</v>
      </c>
      <c r="AF34" s="16" t="e">
        <f>IF(DAY(DATE(YEAR($B32),MONTH($B32),30))&lt;4,"",DATE(YEAR($B32),MONTH($B32),30))</f>
        <v>#VALUE!</v>
      </c>
      <c r="AG34" s="17" t="e">
        <f>IF(DAY(DATE(YEAR($B32),MONTH($B32),31))&lt;4,"",DATE(YEAR($B32),MONTH($B32),31))</f>
        <v>#VALUE!</v>
      </c>
      <c r="AI34" s="3" t="s">
        <v>9</v>
      </c>
      <c r="AJ34" s="18">
        <f>IF(B32="",0,IF(AND(YEAR(B32)=YEAR(AX$2),MONTH(B32)=MONTH($AX$2)),DAY($AX$2)-AJ33,31-COUNTIF(C33:AG33,"")-AJ33))</f>
        <v>0</v>
      </c>
    </row>
    <row r="35" spans="1:47" ht="14.45" customHeight="1">
      <c r="B35" s="39" t="s">
        <v>6</v>
      </c>
      <c r="C35" s="40"/>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2"/>
      <c r="AI35" s="3" t="s">
        <v>10</v>
      </c>
      <c r="AJ35" s="4">
        <f>IF(B32="",0,COUNTA(C36:AG36))</f>
        <v>0</v>
      </c>
    </row>
    <row r="36" spans="1:47" ht="14.45" customHeight="1">
      <c r="B36" s="47" t="s">
        <v>25</v>
      </c>
      <c r="C36" s="48"/>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50"/>
      <c r="AI36" s="3" t="s">
        <v>11</v>
      </c>
      <c r="AJ36" s="20">
        <f>IF(AJ34=0,0,AJ35/AJ34)</f>
        <v>0</v>
      </c>
    </row>
    <row r="37" spans="1:47" ht="14.45" customHeight="1">
      <c r="B37" s="8" t="s">
        <v>26</v>
      </c>
      <c r="C37" s="29"/>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1"/>
      <c r="AI37" s="3" t="s">
        <v>12</v>
      </c>
      <c r="AJ37" s="4">
        <f>IF(B32="",0,COUNTA(C37:AG37))</f>
        <v>0</v>
      </c>
    </row>
    <row r="38" spans="1:47" ht="14.45" customHeight="1">
      <c r="AI38" s="5" t="s">
        <v>13</v>
      </c>
      <c r="AJ38" s="21">
        <f>IF(AJ34=0,0,AJ37/AJ34)</f>
        <v>0</v>
      </c>
    </row>
    <row r="39" spans="1:47" ht="14.45" customHeight="1">
      <c r="A39" s="28" t="s">
        <v>3</v>
      </c>
      <c r="B39" s="27" t="str">
        <f>IF($AX$3&lt;4,"",DATE(YEAR(B32),MONTH(B32)+1,1))</f>
        <v/>
      </c>
      <c r="C39" s="1" t="s">
        <v>65</v>
      </c>
    </row>
    <row r="40" spans="1:47" ht="14.45" customHeight="1">
      <c r="B40" s="7" t="s">
        <v>4</v>
      </c>
      <c r="C40" s="12" t="e">
        <f>DATE(YEAR($B39),MONTH($B39),1)</f>
        <v>#VALUE!</v>
      </c>
      <c r="D40" s="13" t="e">
        <f>DATE(YEAR($B39),MONTH($B39),2)</f>
        <v>#VALUE!</v>
      </c>
      <c r="E40" s="13" t="e">
        <f>DATE(YEAR($B39),MONTH($B39),3)</f>
        <v>#VALUE!</v>
      </c>
      <c r="F40" s="13" t="e">
        <f>DATE(YEAR($B39),MONTH($B39),4)</f>
        <v>#VALUE!</v>
      </c>
      <c r="G40" s="13" t="e">
        <f>DATE(YEAR($B39),MONTH($B39),5)</f>
        <v>#VALUE!</v>
      </c>
      <c r="H40" s="13" t="e">
        <f>DATE(YEAR($B39),MONTH($B39),6)</f>
        <v>#VALUE!</v>
      </c>
      <c r="I40" s="13" t="e">
        <f>DATE(YEAR($B39),MONTH($B39),7)</f>
        <v>#VALUE!</v>
      </c>
      <c r="J40" s="13" t="e">
        <f>DATE(YEAR($B39),MONTH($B39),8)</f>
        <v>#VALUE!</v>
      </c>
      <c r="K40" s="13" t="e">
        <f>DATE(YEAR($B39),MONTH($B39),9)</f>
        <v>#VALUE!</v>
      </c>
      <c r="L40" s="13" t="e">
        <f>DATE(YEAR($B39),MONTH($B39),10)</f>
        <v>#VALUE!</v>
      </c>
      <c r="M40" s="13" t="e">
        <f>DATE(YEAR($B39),MONTH($B39),11)</f>
        <v>#VALUE!</v>
      </c>
      <c r="N40" s="13" t="e">
        <f>DATE(YEAR($B39),MONTH($B39),12)</f>
        <v>#VALUE!</v>
      </c>
      <c r="O40" s="13" t="e">
        <f>DATE(YEAR($B39),MONTH($B39),13)</f>
        <v>#VALUE!</v>
      </c>
      <c r="P40" s="13" t="e">
        <f>DATE(YEAR($B39),MONTH($B39),14)</f>
        <v>#VALUE!</v>
      </c>
      <c r="Q40" s="13" t="e">
        <f>DATE(YEAR($B39),MONTH($B39),15)</f>
        <v>#VALUE!</v>
      </c>
      <c r="R40" s="13" t="e">
        <f>DATE(YEAR($B39),MONTH($B39),16)</f>
        <v>#VALUE!</v>
      </c>
      <c r="S40" s="13" t="e">
        <f>DATE(YEAR($B39),MONTH($B39),17)</f>
        <v>#VALUE!</v>
      </c>
      <c r="T40" s="13" t="e">
        <f>DATE(YEAR($B39),MONTH($B39),18)</f>
        <v>#VALUE!</v>
      </c>
      <c r="U40" s="13" t="e">
        <f>DATE(YEAR($B39),MONTH($B39),19)</f>
        <v>#VALUE!</v>
      </c>
      <c r="V40" s="13" t="e">
        <f>DATE(YEAR($B39),MONTH($B39),20)</f>
        <v>#VALUE!</v>
      </c>
      <c r="W40" s="13" t="e">
        <f>DATE(YEAR($B39),MONTH($B39),21)</f>
        <v>#VALUE!</v>
      </c>
      <c r="X40" s="13" t="e">
        <f>DATE(YEAR($B39),MONTH($B39),22)</f>
        <v>#VALUE!</v>
      </c>
      <c r="Y40" s="13" t="e">
        <f>DATE(YEAR($B39),MONTH($B39),23)</f>
        <v>#VALUE!</v>
      </c>
      <c r="Z40" s="13" t="e">
        <f>DATE(YEAR($B39),MONTH($B39),24)</f>
        <v>#VALUE!</v>
      </c>
      <c r="AA40" s="13" t="e">
        <f>DATE(YEAR($B39),MONTH($B39),25)</f>
        <v>#VALUE!</v>
      </c>
      <c r="AB40" s="13" t="e">
        <f>DATE(YEAR($B39),MONTH($B39),26)</f>
        <v>#VALUE!</v>
      </c>
      <c r="AC40" s="13" t="e">
        <f>DATE(YEAR($B39),MONTH($B39),27)</f>
        <v>#VALUE!</v>
      </c>
      <c r="AD40" s="13" t="e">
        <f>DATE(YEAR($B39),MONTH($B39),28)</f>
        <v>#VALUE!</v>
      </c>
      <c r="AE40" s="13" t="e">
        <f>IF(DAY(DATE(YEAR($B39),MONTH($B39),29))&lt;4,"",DATE(YEAR($B39),MONTH($B39),29))</f>
        <v>#VALUE!</v>
      </c>
      <c r="AF40" s="13" t="e">
        <f>IF(DAY(DATE(YEAR($B39),MONTH($B39),30))&lt;4,"",DATE(YEAR($B39),MONTH($B39),30))</f>
        <v>#VALUE!</v>
      </c>
      <c r="AG40" s="14" t="e">
        <f>IF(DAY(DATE(YEAR($B39),MONTH($B39),31))&lt;4,"",DATE(YEAR($B39),MONTH($B39),31))</f>
        <v>#VALUE!</v>
      </c>
      <c r="AI40" s="9" t="s">
        <v>6</v>
      </c>
      <c r="AJ40" s="10">
        <f>IF(B39="",0,COUNTA(C42:AG42))</f>
        <v>0</v>
      </c>
    </row>
    <row r="41" spans="1:47" ht="14.45" customHeight="1">
      <c r="B41" s="8" t="s">
        <v>5</v>
      </c>
      <c r="C41" s="15" t="e">
        <f>DATE(YEAR($B39),MONTH($B39),1)</f>
        <v>#VALUE!</v>
      </c>
      <c r="D41" s="16" t="e">
        <f>DATE(YEAR($B39),MONTH($B39),2)</f>
        <v>#VALUE!</v>
      </c>
      <c r="E41" s="16" t="e">
        <f>DATE(YEAR($B39),MONTH($B39),3)</f>
        <v>#VALUE!</v>
      </c>
      <c r="F41" s="16" t="e">
        <f>DATE(YEAR($B39),MONTH($B39),4)</f>
        <v>#VALUE!</v>
      </c>
      <c r="G41" s="16" t="e">
        <f>DATE(YEAR($B39),MONTH($B39),5)</f>
        <v>#VALUE!</v>
      </c>
      <c r="H41" s="16" t="e">
        <f>DATE(YEAR($B39),MONTH($B39),6)</f>
        <v>#VALUE!</v>
      </c>
      <c r="I41" s="16" t="e">
        <f>DATE(YEAR($B39),MONTH($B39),7)</f>
        <v>#VALUE!</v>
      </c>
      <c r="J41" s="16" t="e">
        <f>DATE(YEAR($B39),MONTH($B39),8)</f>
        <v>#VALUE!</v>
      </c>
      <c r="K41" s="16" t="e">
        <f>DATE(YEAR($B39),MONTH($B39),9)</f>
        <v>#VALUE!</v>
      </c>
      <c r="L41" s="16" t="e">
        <f>DATE(YEAR($B39),MONTH($B39),10)</f>
        <v>#VALUE!</v>
      </c>
      <c r="M41" s="16" t="e">
        <f>DATE(YEAR($B39),MONTH($B39),11)</f>
        <v>#VALUE!</v>
      </c>
      <c r="N41" s="16" t="e">
        <f>DATE(YEAR($B39),MONTH($B39),12)</f>
        <v>#VALUE!</v>
      </c>
      <c r="O41" s="16" t="e">
        <f>DATE(YEAR($B39),MONTH($B39),13)</f>
        <v>#VALUE!</v>
      </c>
      <c r="P41" s="16" t="e">
        <f>DATE(YEAR($B39),MONTH($B39),14)</f>
        <v>#VALUE!</v>
      </c>
      <c r="Q41" s="16" t="e">
        <f>DATE(YEAR($B39),MONTH($B39),15)</f>
        <v>#VALUE!</v>
      </c>
      <c r="R41" s="16" t="e">
        <f>DATE(YEAR($B39),MONTH($B39),16)</f>
        <v>#VALUE!</v>
      </c>
      <c r="S41" s="16" t="e">
        <f>DATE(YEAR($B39),MONTH($B39),17)</f>
        <v>#VALUE!</v>
      </c>
      <c r="T41" s="16" t="e">
        <f>DATE(YEAR($B39),MONTH($B39),18)</f>
        <v>#VALUE!</v>
      </c>
      <c r="U41" s="16" t="e">
        <f>DATE(YEAR($B39),MONTH($B39),19)</f>
        <v>#VALUE!</v>
      </c>
      <c r="V41" s="16" t="e">
        <f>DATE(YEAR($B39),MONTH($B39),20)</f>
        <v>#VALUE!</v>
      </c>
      <c r="W41" s="16" t="e">
        <f>DATE(YEAR($B39),MONTH($B39),21)</f>
        <v>#VALUE!</v>
      </c>
      <c r="X41" s="16" t="e">
        <f>DATE(YEAR($B39),MONTH($B39),22)</f>
        <v>#VALUE!</v>
      </c>
      <c r="Y41" s="16" t="e">
        <f>DATE(YEAR($B39),MONTH($B39),23)</f>
        <v>#VALUE!</v>
      </c>
      <c r="Z41" s="16" t="e">
        <f>DATE(YEAR($B39),MONTH($B39),24)</f>
        <v>#VALUE!</v>
      </c>
      <c r="AA41" s="16" t="e">
        <f>DATE(YEAR($B39),MONTH($B39),25)</f>
        <v>#VALUE!</v>
      </c>
      <c r="AB41" s="16" t="e">
        <f>DATE(YEAR($B39),MONTH($B39),26)</f>
        <v>#VALUE!</v>
      </c>
      <c r="AC41" s="16" t="e">
        <f>DATE(YEAR($B39),MONTH($B39),27)</f>
        <v>#VALUE!</v>
      </c>
      <c r="AD41" s="16" t="e">
        <f>DATE(YEAR($B39),MONTH($B39),28)</f>
        <v>#VALUE!</v>
      </c>
      <c r="AE41" s="16" t="e">
        <f>IF(DAY(DATE(YEAR($B39),MONTH($B39),29))&lt;4,"",DATE(YEAR($B39),MONTH($B39),29))</f>
        <v>#VALUE!</v>
      </c>
      <c r="AF41" s="16" t="e">
        <f>IF(DAY(DATE(YEAR($B39),MONTH($B39),30))&lt;4,"",DATE(YEAR($B39),MONTH($B39),30))</f>
        <v>#VALUE!</v>
      </c>
      <c r="AG41" s="17" t="e">
        <f>IF(DAY(DATE(YEAR($B39),MONTH($B39),31))&lt;4,"",DATE(YEAR($B39),MONTH($B39),31))</f>
        <v>#VALUE!</v>
      </c>
      <c r="AI41" s="3" t="s">
        <v>9</v>
      </c>
      <c r="AJ41" s="18">
        <f>IF(B39="",0,IF(AND(YEAR(B39)=YEAR(AX$2),MONTH(B39)=MONTH($AX$2)),DAY($AX$2)-AJ40,31-COUNTIF(C40:AG40,"")-AJ40))</f>
        <v>0</v>
      </c>
    </row>
    <row r="42" spans="1:47" ht="14.45" customHeight="1">
      <c r="B42" s="39" t="s">
        <v>6</v>
      </c>
      <c r="C42" s="40"/>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2"/>
      <c r="AI42" s="3" t="s">
        <v>10</v>
      </c>
      <c r="AJ42" s="4">
        <f>IF(B39="",0,COUNTA(C43:AG43))</f>
        <v>0</v>
      </c>
    </row>
    <row r="43" spans="1:47" ht="14.45" customHeight="1">
      <c r="B43" s="47" t="s">
        <v>25</v>
      </c>
      <c r="C43" s="48"/>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50"/>
      <c r="AI43" s="3" t="s">
        <v>11</v>
      </c>
      <c r="AJ43" s="20">
        <f>IF(AJ41=0,0,AJ42/AJ41)</f>
        <v>0</v>
      </c>
    </row>
    <row r="44" spans="1:47" ht="14.45" customHeight="1">
      <c r="B44" s="8" t="s">
        <v>26</v>
      </c>
      <c r="C44" s="29"/>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1"/>
      <c r="AI44" s="3" t="s">
        <v>12</v>
      </c>
      <c r="AJ44" s="4">
        <f>IF(B39="",0,COUNTA(C44:AG44))</f>
        <v>0</v>
      </c>
    </row>
    <row r="45" spans="1:47" ht="14.45" customHeight="1">
      <c r="AI45" s="5" t="s">
        <v>13</v>
      </c>
      <c r="AJ45" s="21">
        <f>IF(AJ41=0,0,AJ44/AJ41)</f>
        <v>0</v>
      </c>
    </row>
    <row r="46" spans="1:47" ht="14.45" customHeight="1">
      <c r="A46" s="28" t="s">
        <v>3</v>
      </c>
      <c r="B46" s="27" t="str">
        <f>IF($AX$3&lt;5,"",DATE(YEAR(B39),MONTH(B39)+1,1))</f>
        <v/>
      </c>
      <c r="C46" s="1" t="s">
        <v>65</v>
      </c>
    </row>
    <row r="47" spans="1:47" ht="14.45" customHeight="1">
      <c r="B47" s="7" t="s">
        <v>4</v>
      </c>
      <c r="C47" s="12" t="e">
        <f>DATE(YEAR($B46),MONTH($B46),1)</f>
        <v>#VALUE!</v>
      </c>
      <c r="D47" s="13" t="e">
        <f>DATE(YEAR($B46),MONTH($B46),2)</f>
        <v>#VALUE!</v>
      </c>
      <c r="E47" s="13" t="e">
        <f>DATE(YEAR($B46),MONTH($B46),3)</f>
        <v>#VALUE!</v>
      </c>
      <c r="F47" s="13" t="e">
        <f>DATE(YEAR($B46),MONTH($B46),4)</f>
        <v>#VALUE!</v>
      </c>
      <c r="G47" s="13" t="e">
        <f>DATE(YEAR($B46),MONTH($B46),5)</f>
        <v>#VALUE!</v>
      </c>
      <c r="H47" s="13" t="e">
        <f>DATE(YEAR($B46),MONTH($B46),6)</f>
        <v>#VALUE!</v>
      </c>
      <c r="I47" s="13" t="e">
        <f>DATE(YEAR($B46),MONTH($B46),7)</f>
        <v>#VALUE!</v>
      </c>
      <c r="J47" s="13" t="e">
        <f>DATE(YEAR($B46),MONTH($B46),8)</f>
        <v>#VALUE!</v>
      </c>
      <c r="K47" s="13" t="e">
        <f>DATE(YEAR($B46),MONTH($B46),9)</f>
        <v>#VALUE!</v>
      </c>
      <c r="L47" s="13" t="e">
        <f>DATE(YEAR($B46),MONTH($B46),10)</f>
        <v>#VALUE!</v>
      </c>
      <c r="M47" s="13" t="e">
        <f>DATE(YEAR($B46),MONTH($B46),11)</f>
        <v>#VALUE!</v>
      </c>
      <c r="N47" s="13" t="e">
        <f>DATE(YEAR($B46),MONTH($B46),12)</f>
        <v>#VALUE!</v>
      </c>
      <c r="O47" s="13" t="e">
        <f>DATE(YEAR($B46),MONTH($B46),13)</f>
        <v>#VALUE!</v>
      </c>
      <c r="P47" s="13" t="e">
        <f>DATE(YEAR($B46),MONTH($B46),14)</f>
        <v>#VALUE!</v>
      </c>
      <c r="Q47" s="13" t="e">
        <f>DATE(YEAR($B46),MONTH($B46),15)</f>
        <v>#VALUE!</v>
      </c>
      <c r="R47" s="13" t="e">
        <f>DATE(YEAR($B46),MONTH($B46),16)</f>
        <v>#VALUE!</v>
      </c>
      <c r="S47" s="13" t="e">
        <f>DATE(YEAR($B46),MONTH($B46),17)</f>
        <v>#VALUE!</v>
      </c>
      <c r="T47" s="13" t="e">
        <f>DATE(YEAR($B46),MONTH($B46),18)</f>
        <v>#VALUE!</v>
      </c>
      <c r="U47" s="13" t="e">
        <f>DATE(YEAR($B46),MONTH($B46),19)</f>
        <v>#VALUE!</v>
      </c>
      <c r="V47" s="13" t="e">
        <f>DATE(YEAR($B46),MONTH($B46),20)</f>
        <v>#VALUE!</v>
      </c>
      <c r="W47" s="13" t="e">
        <f>DATE(YEAR($B46),MONTH($B46),21)</f>
        <v>#VALUE!</v>
      </c>
      <c r="X47" s="13" t="e">
        <f>DATE(YEAR($B46),MONTH($B46),22)</f>
        <v>#VALUE!</v>
      </c>
      <c r="Y47" s="13" t="e">
        <f>DATE(YEAR($B46),MONTH($B46),23)</f>
        <v>#VALUE!</v>
      </c>
      <c r="Z47" s="13" t="e">
        <f>DATE(YEAR($B46),MONTH($B46),24)</f>
        <v>#VALUE!</v>
      </c>
      <c r="AA47" s="13" t="e">
        <f>DATE(YEAR($B46),MONTH($B46),25)</f>
        <v>#VALUE!</v>
      </c>
      <c r="AB47" s="13" t="e">
        <f>DATE(YEAR($B46),MONTH($B46),26)</f>
        <v>#VALUE!</v>
      </c>
      <c r="AC47" s="13" t="e">
        <f>DATE(YEAR($B46),MONTH($B46),27)</f>
        <v>#VALUE!</v>
      </c>
      <c r="AD47" s="13" t="e">
        <f>DATE(YEAR($B46),MONTH($B46),28)</f>
        <v>#VALUE!</v>
      </c>
      <c r="AE47" s="13" t="e">
        <f>IF(DAY(DATE(YEAR($B46),MONTH($B46),29))&lt;4,"",DATE(YEAR($B46),MONTH($B46),29))</f>
        <v>#VALUE!</v>
      </c>
      <c r="AF47" s="13" t="e">
        <f>IF(DAY(DATE(YEAR($B46),MONTH($B46),30))&lt;4,"",DATE(YEAR($B46),MONTH($B46),30))</f>
        <v>#VALUE!</v>
      </c>
      <c r="AG47" s="14" t="e">
        <f>IF(DAY(DATE(YEAR($B46),MONTH($B46),31))&lt;4,"",DATE(YEAR($B46),MONTH($B46),31))</f>
        <v>#VALUE!</v>
      </c>
      <c r="AI47" s="9" t="s">
        <v>6</v>
      </c>
      <c r="AJ47" s="10">
        <f>IF(B46="",0,COUNTA(C49:AG49))</f>
        <v>0</v>
      </c>
    </row>
    <row r="48" spans="1:47" ht="14.45" customHeight="1">
      <c r="B48" s="8" t="s">
        <v>5</v>
      </c>
      <c r="C48" s="15" t="e">
        <f>DATE(YEAR($B46),MONTH($B46),1)</f>
        <v>#VALUE!</v>
      </c>
      <c r="D48" s="16" t="e">
        <f>DATE(YEAR($B46),MONTH($B46),2)</f>
        <v>#VALUE!</v>
      </c>
      <c r="E48" s="16" t="e">
        <f>DATE(YEAR($B46),MONTH($B46),3)</f>
        <v>#VALUE!</v>
      </c>
      <c r="F48" s="16" t="e">
        <f>DATE(YEAR($B46),MONTH($B46),4)</f>
        <v>#VALUE!</v>
      </c>
      <c r="G48" s="16" t="e">
        <f>DATE(YEAR($B46),MONTH($B46),5)</f>
        <v>#VALUE!</v>
      </c>
      <c r="H48" s="16" t="e">
        <f>DATE(YEAR($B46),MONTH($B46),6)</f>
        <v>#VALUE!</v>
      </c>
      <c r="I48" s="16" t="e">
        <f>DATE(YEAR($B46),MONTH($B46),7)</f>
        <v>#VALUE!</v>
      </c>
      <c r="J48" s="16" t="e">
        <f>DATE(YEAR($B46),MONTH($B46),8)</f>
        <v>#VALUE!</v>
      </c>
      <c r="K48" s="16" t="e">
        <f>DATE(YEAR($B46),MONTH($B46),9)</f>
        <v>#VALUE!</v>
      </c>
      <c r="L48" s="16" t="e">
        <f>DATE(YEAR($B46),MONTH($B46),10)</f>
        <v>#VALUE!</v>
      </c>
      <c r="M48" s="16" t="e">
        <f>DATE(YEAR($B46),MONTH($B46),11)</f>
        <v>#VALUE!</v>
      </c>
      <c r="N48" s="16" t="e">
        <f>DATE(YEAR($B46),MONTH($B46),12)</f>
        <v>#VALUE!</v>
      </c>
      <c r="O48" s="16" t="e">
        <f>DATE(YEAR($B46),MONTH($B46),13)</f>
        <v>#VALUE!</v>
      </c>
      <c r="P48" s="16" t="e">
        <f>DATE(YEAR($B46),MONTH($B46),14)</f>
        <v>#VALUE!</v>
      </c>
      <c r="Q48" s="16" t="e">
        <f>DATE(YEAR($B46),MONTH($B46),15)</f>
        <v>#VALUE!</v>
      </c>
      <c r="R48" s="16" t="e">
        <f>DATE(YEAR($B46),MONTH($B46),16)</f>
        <v>#VALUE!</v>
      </c>
      <c r="S48" s="16" t="e">
        <f>DATE(YEAR($B46),MONTH($B46),17)</f>
        <v>#VALUE!</v>
      </c>
      <c r="T48" s="16" t="e">
        <f>DATE(YEAR($B46),MONTH($B46),18)</f>
        <v>#VALUE!</v>
      </c>
      <c r="U48" s="16" t="e">
        <f>DATE(YEAR($B46),MONTH($B46),19)</f>
        <v>#VALUE!</v>
      </c>
      <c r="V48" s="16" t="e">
        <f>DATE(YEAR($B46),MONTH($B46),20)</f>
        <v>#VALUE!</v>
      </c>
      <c r="W48" s="16" t="e">
        <f>DATE(YEAR($B46),MONTH($B46),21)</f>
        <v>#VALUE!</v>
      </c>
      <c r="X48" s="16" t="e">
        <f>DATE(YEAR($B46),MONTH($B46),22)</f>
        <v>#VALUE!</v>
      </c>
      <c r="Y48" s="16" t="e">
        <f>DATE(YEAR($B46),MONTH($B46),23)</f>
        <v>#VALUE!</v>
      </c>
      <c r="Z48" s="16" t="e">
        <f>DATE(YEAR($B46),MONTH($B46),24)</f>
        <v>#VALUE!</v>
      </c>
      <c r="AA48" s="16" t="e">
        <f>DATE(YEAR($B46),MONTH($B46),25)</f>
        <v>#VALUE!</v>
      </c>
      <c r="AB48" s="16" t="e">
        <f>DATE(YEAR($B46),MONTH($B46),26)</f>
        <v>#VALUE!</v>
      </c>
      <c r="AC48" s="16" t="e">
        <f>DATE(YEAR($B46),MONTH($B46),27)</f>
        <v>#VALUE!</v>
      </c>
      <c r="AD48" s="16" t="e">
        <f>DATE(YEAR($B46),MONTH($B46),28)</f>
        <v>#VALUE!</v>
      </c>
      <c r="AE48" s="16" t="e">
        <f>IF(DAY(DATE(YEAR($B46),MONTH($B46),29))&lt;4,"",DATE(YEAR($B46),MONTH($B46),29))</f>
        <v>#VALUE!</v>
      </c>
      <c r="AF48" s="16" t="e">
        <f>IF(DAY(DATE(YEAR($B46),MONTH($B46),30))&lt;4,"",DATE(YEAR($B46),MONTH($B46),30))</f>
        <v>#VALUE!</v>
      </c>
      <c r="AG48" s="17" t="e">
        <f>IF(DAY(DATE(YEAR($B46),MONTH($B46),31))&lt;4,"",DATE(YEAR($B46),MONTH($B46),31))</f>
        <v>#VALUE!</v>
      </c>
      <c r="AI48" s="3" t="s">
        <v>9</v>
      </c>
      <c r="AJ48" s="18">
        <f>IF(B46="",0,IF(AND(YEAR(B46)=YEAR(AX$2),MONTH(B46)=MONTH($AX$2)),DAY($AX$2)-AJ47,31-COUNTIF(C47:AG47,"")-AJ47))</f>
        <v>0</v>
      </c>
    </row>
    <row r="49" spans="1:36" ht="14.45" customHeight="1">
      <c r="B49" s="39" t="s">
        <v>6</v>
      </c>
      <c r="C49" s="40"/>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2"/>
      <c r="AH49" s="34"/>
      <c r="AI49" s="3" t="s">
        <v>10</v>
      </c>
      <c r="AJ49" s="4">
        <f>IF(B46="",0,COUNTA(C50:AG50))</f>
        <v>0</v>
      </c>
    </row>
    <row r="50" spans="1:36" ht="14.45" customHeight="1">
      <c r="B50" s="47" t="s">
        <v>25</v>
      </c>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50"/>
      <c r="AI50" s="3" t="s">
        <v>11</v>
      </c>
      <c r="AJ50" s="20">
        <f>IF(AJ48=0,0,AJ49/AJ48)</f>
        <v>0</v>
      </c>
    </row>
    <row r="51" spans="1:36" ht="14.45" customHeight="1">
      <c r="B51" s="8" t="s">
        <v>26</v>
      </c>
      <c r="C51" s="29"/>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1"/>
      <c r="AI51" s="3" t="s">
        <v>12</v>
      </c>
      <c r="AJ51" s="4">
        <f>IF(B46="",0,COUNTA(C51:AG51))</f>
        <v>0</v>
      </c>
    </row>
    <row r="52" spans="1:36" ht="14.45" customHeight="1">
      <c r="AI52" s="5" t="s">
        <v>13</v>
      </c>
      <c r="AJ52" s="21">
        <f>IF(AJ48=0,0,AJ51/AJ48)</f>
        <v>0</v>
      </c>
    </row>
    <row r="53" spans="1:36" ht="14.45" customHeight="1">
      <c r="A53" s="28" t="s">
        <v>3</v>
      </c>
      <c r="B53" s="27" t="str">
        <f>IF($AX$3&lt;6,"",DATE(YEAR(B46),MONTH(B46)+1,1))</f>
        <v/>
      </c>
      <c r="C53" s="1" t="s">
        <v>65</v>
      </c>
    </row>
    <row r="54" spans="1:36" ht="14.45" customHeight="1">
      <c r="B54" s="7" t="s">
        <v>4</v>
      </c>
      <c r="C54" s="12" t="e">
        <f>DATE(YEAR($B53),MONTH($B53),1)</f>
        <v>#VALUE!</v>
      </c>
      <c r="D54" s="13" t="e">
        <f>DATE(YEAR($B53),MONTH($B53),2)</f>
        <v>#VALUE!</v>
      </c>
      <c r="E54" s="13" t="e">
        <f>DATE(YEAR($B53),MONTH($B53),3)</f>
        <v>#VALUE!</v>
      </c>
      <c r="F54" s="13" t="e">
        <f>DATE(YEAR($B53),MONTH($B53),4)</f>
        <v>#VALUE!</v>
      </c>
      <c r="G54" s="13" t="e">
        <f>DATE(YEAR($B53),MONTH($B53),5)</f>
        <v>#VALUE!</v>
      </c>
      <c r="H54" s="13" t="e">
        <f>DATE(YEAR($B53),MONTH($B53),6)</f>
        <v>#VALUE!</v>
      </c>
      <c r="I54" s="13" t="e">
        <f>DATE(YEAR($B53),MONTH($B53),7)</f>
        <v>#VALUE!</v>
      </c>
      <c r="J54" s="13" t="e">
        <f>DATE(YEAR($B53),MONTH($B53),8)</f>
        <v>#VALUE!</v>
      </c>
      <c r="K54" s="13" t="e">
        <f>DATE(YEAR($B53),MONTH($B53),9)</f>
        <v>#VALUE!</v>
      </c>
      <c r="L54" s="13" t="e">
        <f>DATE(YEAR($B53),MONTH($B53),10)</f>
        <v>#VALUE!</v>
      </c>
      <c r="M54" s="13" t="e">
        <f>DATE(YEAR($B53),MONTH($B53),11)</f>
        <v>#VALUE!</v>
      </c>
      <c r="N54" s="13" t="e">
        <f>DATE(YEAR($B53),MONTH($B53),12)</f>
        <v>#VALUE!</v>
      </c>
      <c r="O54" s="13" t="e">
        <f>DATE(YEAR($B53),MONTH($B53),13)</f>
        <v>#VALUE!</v>
      </c>
      <c r="P54" s="13" t="e">
        <f>DATE(YEAR($B53),MONTH($B53),14)</f>
        <v>#VALUE!</v>
      </c>
      <c r="Q54" s="13" t="e">
        <f>DATE(YEAR($B53),MONTH($B53),15)</f>
        <v>#VALUE!</v>
      </c>
      <c r="R54" s="13" t="e">
        <f>DATE(YEAR($B53),MONTH($B53),16)</f>
        <v>#VALUE!</v>
      </c>
      <c r="S54" s="13" t="e">
        <f>DATE(YEAR($B53),MONTH($B53),17)</f>
        <v>#VALUE!</v>
      </c>
      <c r="T54" s="13" t="e">
        <f>DATE(YEAR($B53),MONTH($B53),18)</f>
        <v>#VALUE!</v>
      </c>
      <c r="U54" s="13" t="e">
        <f>DATE(YEAR($B53),MONTH($B53),19)</f>
        <v>#VALUE!</v>
      </c>
      <c r="V54" s="13" t="e">
        <f>DATE(YEAR($B53),MONTH($B53),20)</f>
        <v>#VALUE!</v>
      </c>
      <c r="W54" s="13" t="e">
        <f>DATE(YEAR($B53),MONTH($B53),21)</f>
        <v>#VALUE!</v>
      </c>
      <c r="X54" s="13" t="e">
        <f>DATE(YEAR($B53),MONTH($B53),22)</f>
        <v>#VALUE!</v>
      </c>
      <c r="Y54" s="13" t="e">
        <f>DATE(YEAR($B53),MONTH($B53),23)</f>
        <v>#VALUE!</v>
      </c>
      <c r="Z54" s="13" t="e">
        <f>DATE(YEAR($B53),MONTH($B53),24)</f>
        <v>#VALUE!</v>
      </c>
      <c r="AA54" s="13" t="e">
        <f>DATE(YEAR($B53),MONTH($B53),25)</f>
        <v>#VALUE!</v>
      </c>
      <c r="AB54" s="13" t="e">
        <f>DATE(YEAR($B53),MONTH($B53),26)</f>
        <v>#VALUE!</v>
      </c>
      <c r="AC54" s="13" t="e">
        <f>DATE(YEAR($B53),MONTH($B53),27)</f>
        <v>#VALUE!</v>
      </c>
      <c r="AD54" s="13" t="e">
        <f>DATE(YEAR($B53),MONTH($B53),28)</f>
        <v>#VALUE!</v>
      </c>
      <c r="AE54" s="13" t="e">
        <f>IF(DAY(DATE(YEAR($B53),MONTH($B53),29))&lt;4,"",DATE(YEAR($B53),MONTH($B53),29))</f>
        <v>#VALUE!</v>
      </c>
      <c r="AF54" s="13" t="e">
        <f>IF(DAY(DATE(YEAR($B53),MONTH($B53),30))&lt;4,"",DATE(YEAR($B53),MONTH($B53),30))</f>
        <v>#VALUE!</v>
      </c>
      <c r="AG54" s="14" t="e">
        <f>IF(DAY(DATE(YEAR($B53),MONTH($B53),31))&lt;4,"",DATE(YEAR($B53),MONTH($B53),31))</f>
        <v>#VALUE!</v>
      </c>
      <c r="AI54" s="9" t="s">
        <v>6</v>
      </c>
      <c r="AJ54" s="10">
        <f>IF(B53="",0,COUNTA(C56:AG56))</f>
        <v>0</v>
      </c>
    </row>
    <row r="55" spans="1:36" ht="14.45" customHeight="1">
      <c r="B55" s="8" t="s">
        <v>5</v>
      </c>
      <c r="C55" s="15" t="e">
        <f>DATE(YEAR($B53),MONTH($B53),1)</f>
        <v>#VALUE!</v>
      </c>
      <c r="D55" s="16" t="e">
        <f>DATE(YEAR($B53),MONTH($B53),2)</f>
        <v>#VALUE!</v>
      </c>
      <c r="E55" s="16" t="e">
        <f>DATE(YEAR($B53),MONTH($B53),3)</f>
        <v>#VALUE!</v>
      </c>
      <c r="F55" s="16" t="e">
        <f>DATE(YEAR($B53),MONTH($B53),4)</f>
        <v>#VALUE!</v>
      </c>
      <c r="G55" s="16" t="e">
        <f>DATE(YEAR($B53),MONTH($B53),5)</f>
        <v>#VALUE!</v>
      </c>
      <c r="H55" s="16" t="e">
        <f>DATE(YEAR($B53),MONTH($B53),6)</f>
        <v>#VALUE!</v>
      </c>
      <c r="I55" s="16" t="e">
        <f>DATE(YEAR($B53),MONTH($B53),7)</f>
        <v>#VALUE!</v>
      </c>
      <c r="J55" s="16" t="e">
        <f>DATE(YEAR($B53),MONTH($B53),8)</f>
        <v>#VALUE!</v>
      </c>
      <c r="K55" s="16" t="e">
        <f>DATE(YEAR($B53),MONTH($B53),9)</f>
        <v>#VALUE!</v>
      </c>
      <c r="L55" s="16" t="e">
        <f>DATE(YEAR($B53),MONTH($B53),10)</f>
        <v>#VALUE!</v>
      </c>
      <c r="M55" s="16" t="e">
        <f>DATE(YEAR($B53),MONTH($B53),11)</f>
        <v>#VALUE!</v>
      </c>
      <c r="N55" s="16" t="e">
        <f>DATE(YEAR($B53),MONTH($B53),12)</f>
        <v>#VALUE!</v>
      </c>
      <c r="O55" s="16" t="e">
        <f>DATE(YEAR($B53),MONTH($B53),13)</f>
        <v>#VALUE!</v>
      </c>
      <c r="P55" s="16" t="e">
        <f>DATE(YEAR($B53),MONTH($B53),14)</f>
        <v>#VALUE!</v>
      </c>
      <c r="Q55" s="16" t="e">
        <f>DATE(YEAR($B53),MONTH($B53),15)</f>
        <v>#VALUE!</v>
      </c>
      <c r="R55" s="16" t="e">
        <f>DATE(YEAR($B53),MONTH($B53),16)</f>
        <v>#VALUE!</v>
      </c>
      <c r="S55" s="16" t="e">
        <f>DATE(YEAR($B53),MONTH($B53),17)</f>
        <v>#VALUE!</v>
      </c>
      <c r="T55" s="16" t="e">
        <f>DATE(YEAR($B53),MONTH($B53),18)</f>
        <v>#VALUE!</v>
      </c>
      <c r="U55" s="16" t="e">
        <f>DATE(YEAR($B53),MONTH($B53),19)</f>
        <v>#VALUE!</v>
      </c>
      <c r="V55" s="16" t="e">
        <f>DATE(YEAR($B53),MONTH($B53),20)</f>
        <v>#VALUE!</v>
      </c>
      <c r="W55" s="16" t="e">
        <f>DATE(YEAR($B53),MONTH($B53),21)</f>
        <v>#VALUE!</v>
      </c>
      <c r="X55" s="16" t="e">
        <f>DATE(YEAR($B53),MONTH($B53),22)</f>
        <v>#VALUE!</v>
      </c>
      <c r="Y55" s="16" t="e">
        <f>DATE(YEAR($B53),MONTH($B53),23)</f>
        <v>#VALUE!</v>
      </c>
      <c r="Z55" s="16" t="e">
        <f>DATE(YEAR($B53),MONTH($B53),24)</f>
        <v>#VALUE!</v>
      </c>
      <c r="AA55" s="16" t="e">
        <f>DATE(YEAR($B53),MONTH($B53),25)</f>
        <v>#VALUE!</v>
      </c>
      <c r="AB55" s="16" t="e">
        <f>DATE(YEAR($B53),MONTH($B53),26)</f>
        <v>#VALUE!</v>
      </c>
      <c r="AC55" s="16" t="e">
        <f>DATE(YEAR($B53),MONTH($B53),27)</f>
        <v>#VALUE!</v>
      </c>
      <c r="AD55" s="16" t="e">
        <f>DATE(YEAR($B53),MONTH($B53),28)</f>
        <v>#VALUE!</v>
      </c>
      <c r="AE55" s="16" t="e">
        <f>IF(DAY(DATE(YEAR($B53),MONTH($B53),29))&lt;4,"",DATE(YEAR($B53),MONTH($B53),29))</f>
        <v>#VALUE!</v>
      </c>
      <c r="AF55" s="16" t="e">
        <f>IF(DAY(DATE(YEAR($B53),MONTH($B53),30))&lt;4,"",DATE(YEAR($B53),MONTH($B53),30))</f>
        <v>#VALUE!</v>
      </c>
      <c r="AG55" s="17" t="e">
        <f>IF(DAY(DATE(YEAR($B53),MONTH($B53),31))&lt;4,"",DATE(YEAR($B53),MONTH($B53),31))</f>
        <v>#VALUE!</v>
      </c>
      <c r="AI55" s="3" t="s">
        <v>9</v>
      </c>
      <c r="AJ55" s="18">
        <f>IF(B53="",0,IF(AND(YEAR(B53)=YEAR(AX$2),MONTH(B53)=MONTH($AX$2)),DAY($AX$2)-AJ54,31-COUNTIF(C54:AG54,"")-AJ54))</f>
        <v>0</v>
      </c>
    </row>
    <row r="56" spans="1:36" ht="14.45" customHeight="1">
      <c r="B56" s="39" t="s">
        <v>6</v>
      </c>
      <c r="C56" s="40"/>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2"/>
      <c r="AH56" s="34"/>
      <c r="AI56" s="3" t="s">
        <v>10</v>
      </c>
      <c r="AJ56" s="4">
        <f>IF(B53="",0,COUNTA(C57:AG57))</f>
        <v>0</v>
      </c>
    </row>
    <row r="57" spans="1:36" ht="14.45" customHeight="1">
      <c r="B57" s="47" t="s">
        <v>25</v>
      </c>
      <c r="C57" s="48"/>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50"/>
      <c r="AI57" s="3" t="s">
        <v>11</v>
      </c>
      <c r="AJ57" s="20">
        <f>IF(AJ55=0,0,AJ56/AJ55)</f>
        <v>0</v>
      </c>
    </row>
    <row r="58" spans="1:36" ht="14.45" customHeight="1">
      <c r="B58" s="8" t="s">
        <v>26</v>
      </c>
      <c r="C58" s="29"/>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1"/>
      <c r="AI58" s="3" t="s">
        <v>12</v>
      </c>
      <c r="AJ58" s="4">
        <f>IF(B53="",0,COUNTA(C58:AG58))</f>
        <v>0</v>
      </c>
    </row>
    <row r="59" spans="1:36" ht="14.45" customHeight="1">
      <c r="AI59" s="5" t="s">
        <v>13</v>
      </c>
      <c r="AJ59" s="21">
        <f>IF(AJ55=0,0,AJ58/AJ55)</f>
        <v>0</v>
      </c>
    </row>
    <row r="60" spans="1:36" ht="14.45" customHeight="1">
      <c r="A60" s="28" t="s">
        <v>3</v>
      </c>
      <c r="B60" s="27" t="str">
        <f>IF($AX$3&lt;7,"",DATE(YEAR(B53),MONTH(B53)+1,1))</f>
        <v/>
      </c>
      <c r="C60" s="1" t="s">
        <v>65</v>
      </c>
    </row>
    <row r="61" spans="1:36" ht="14.45" customHeight="1">
      <c r="B61" s="7" t="s">
        <v>4</v>
      </c>
      <c r="C61" s="12" t="e">
        <f>DATE(YEAR($B60),MONTH($B60),1)</f>
        <v>#VALUE!</v>
      </c>
      <c r="D61" s="13" t="e">
        <f>DATE(YEAR($B60),MONTH($B60),2)</f>
        <v>#VALUE!</v>
      </c>
      <c r="E61" s="13" t="e">
        <f>DATE(YEAR($B60),MONTH($B60),3)</f>
        <v>#VALUE!</v>
      </c>
      <c r="F61" s="13" t="e">
        <f>DATE(YEAR($B60),MONTH($B60),4)</f>
        <v>#VALUE!</v>
      </c>
      <c r="G61" s="13" t="e">
        <f>DATE(YEAR($B60),MONTH($B60),5)</f>
        <v>#VALUE!</v>
      </c>
      <c r="H61" s="13" t="e">
        <f>DATE(YEAR($B60),MONTH($B60),6)</f>
        <v>#VALUE!</v>
      </c>
      <c r="I61" s="13" t="e">
        <f>DATE(YEAR($B60),MONTH($B60),7)</f>
        <v>#VALUE!</v>
      </c>
      <c r="J61" s="13" t="e">
        <f>DATE(YEAR($B60),MONTH($B60),8)</f>
        <v>#VALUE!</v>
      </c>
      <c r="K61" s="13" t="e">
        <f>DATE(YEAR($B60),MONTH($B60),9)</f>
        <v>#VALUE!</v>
      </c>
      <c r="L61" s="13" t="e">
        <f>DATE(YEAR($B60),MONTH($B60),10)</f>
        <v>#VALUE!</v>
      </c>
      <c r="M61" s="13" t="e">
        <f>DATE(YEAR($B60),MONTH($B60),11)</f>
        <v>#VALUE!</v>
      </c>
      <c r="N61" s="13" t="e">
        <f>DATE(YEAR($B60),MONTH($B60),12)</f>
        <v>#VALUE!</v>
      </c>
      <c r="O61" s="13" t="e">
        <f>DATE(YEAR($B60),MONTH($B60),13)</f>
        <v>#VALUE!</v>
      </c>
      <c r="P61" s="13" t="e">
        <f>DATE(YEAR($B60),MONTH($B60),14)</f>
        <v>#VALUE!</v>
      </c>
      <c r="Q61" s="13" t="e">
        <f>DATE(YEAR($B60),MONTH($B60),15)</f>
        <v>#VALUE!</v>
      </c>
      <c r="R61" s="13" t="e">
        <f>DATE(YEAR($B60),MONTH($B60),16)</f>
        <v>#VALUE!</v>
      </c>
      <c r="S61" s="13" t="e">
        <f>DATE(YEAR($B60),MONTH($B60),17)</f>
        <v>#VALUE!</v>
      </c>
      <c r="T61" s="13" t="e">
        <f>DATE(YEAR($B60),MONTH($B60),18)</f>
        <v>#VALUE!</v>
      </c>
      <c r="U61" s="13" t="e">
        <f>DATE(YEAR($B60),MONTH($B60),19)</f>
        <v>#VALUE!</v>
      </c>
      <c r="V61" s="13" t="e">
        <f>DATE(YEAR($B60),MONTH($B60),20)</f>
        <v>#VALUE!</v>
      </c>
      <c r="W61" s="13" t="e">
        <f>DATE(YEAR($B60),MONTH($B60),21)</f>
        <v>#VALUE!</v>
      </c>
      <c r="X61" s="13" t="e">
        <f>DATE(YEAR($B60),MONTH($B60),22)</f>
        <v>#VALUE!</v>
      </c>
      <c r="Y61" s="13" t="e">
        <f>DATE(YEAR($B60),MONTH($B60),23)</f>
        <v>#VALUE!</v>
      </c>
      <c r="Z61" s="13" t="e">
        <f>DATE(YEAR($B60),MONTH($B60),24)</f>
        <v>#VALUE!</v>
      </c>
      <c r="AA61" s="13" t="e">
        <f>DATE(YEAR($B60),MONTH($B60),25)</f>
        <v>#VALUE!</v>
      </c>
      <c r="AB61" s="13" t="e">
        <f>DATE(YEAR($B60),MONTH($B60),26)</f>
        <v>#VALUE!</v>
      </c>
      <c r="AC61" s="13" t="e">
        <f>DATE(YEAR($B60),MONTH($B60),27)</f>
        <v>#VALUE!</v>
      </c>
      <c r="AD61" s="13" t="e">
        <f>DATE(YEAR($B60),MONTH($B60),28)</f>
        <v>#VALUE!</v>
      </c>
      <c r="AE61" s="13" t="e">
        <f>IF(DAY(DATE(YEAR($B60),MONTH($B60),29))&lt;4,"",DATE(YEAR($B60),MONTH($B60),29))</f>
        <v>#VALUE!</v>
      </c>
      <c r="AF61" s="13" t="e">
        <f>IF(DAY(DATE(YEAR($B60),MONTH($B60),30))&lt;4,"",DATE(YEAR($B60),MONTH($B60),30))</f>
        <v>#VALUE!</v>
      </c>
      <c r="AG61" s="14" t="e">
        <f>IF(DAY(DATE(YEAR($B60),MONTH($B60),31))&lt;4,"",DATE(YEAR($B60),MONTH($B60),31))</f>
        <v>#VALUE!</v>
      </c>
      <c r="AI61" s="9" t="s">
        <v>6</v>
      </c>
      <c r="AJ61" s="10">
        <f>IF(B60="",0,COUNTA(C63:AG63))</f>
        <v>0</v>
      </c>
    </row>
    <row r="62" spans="1:36" ht="14.45" customHeight="1">
      <c r="B62" s="8" t="s">
        <v>5</v>
      </c>
      <c r="C62" s="15" t="e">
        <f>DATE(YEAR($B60),MONTH($B60),1)</f>
        <v>#VALUE!</v>
      </c>
      <c r="D62" s="16" t="e">
        <f>DATE(YEAR($B60),MONTH($B60),2)</f>
        <v>#VALUE!</v>
      </c>
      <c r="E62" s="16" t="e">
        <f>DATE(YEAR($B60),MONTH($B60),3)</f>
        <v>#VALUE!</v>
      </c>
      <c r="F62" s="16" t="e">
        <f>DATE(YEAR($B60),MONTH($B60),4)</f>
        <v>#VALUE!</v>
      </c>
      <c r="G62" s="16" t="e">
        <f>DATE(YEAR($B60),MONTH($B60),5)</f>
        <v>#VALUE!</v>
      </c>
      <c r="H62" s="16" t="e">
        <f>DATE(YEAR($B60),MONTH($B60),6)</f>
        <v>#VALUE!</v>
      </c>
      <c r="I62" s="16" t="e">
        <f>DATE(YEAR($B60),MONTH($B60),7)</f>
        <v>#VALUE!</v>
      </c>
      <c r="J62" s="16" t="e">
        <f>DATE(YEAR($B60),MONTH($B60),8)</f>
        <v>#VALUE!</v>
      </c>
      <c r="K62" s="16" t="e">
        <f>DATE(YEAR($B60),MONTH($B60),9)</f>
        <v>#VALUE!</v>
      </c>
      <c r="L62" s="16" t="e">
        <f>DATE(YEAR($B60),MONTH($B60),10)</f>
        <v>#VALUE!</v>
      </c>
      <c r="M62" s="16" t="e">
        <f>DATE(YEAR($B60),MONTH($B60),11)</f>
        <v>#VALUE!</v>
      </c>
      <c r="N62" s="16" t="e">
        <f>DATE(YEAR($B60),MONTH($B60),12)</f>
        <v>#VALUE!</v>
      </c>
      <c r="O62" s="16" t="e">
        <f>DATE(YEAR($B60),MONTH($B60),13)</f>
        <v>#VALUE!</v>
      </c>
      <c r="P62" s="16" t="e">
        <f>DATE(YEAR($B60),MONTH($B60),14)</f>
        <v>#VALUE!</v>
      </c>
      <c r="Q62" s="16" t="e">
        <f>DATE(YEAR($B60),MONTH($B60),15)</f>
        <v>#VALUE!</v>
      </c>
      <c r="R62" s="16" t="e">
        <f>DATE(YEAR($B60),MONTH($B60),16)</f>
        <v>#VALUE!</v>
      </c>
      <c r="S62" s="16" t="e">
        <f>DATE(YEAR($B60),MONTH($B60),17)</f>
        <v>#VALUE!</v>
      </c>
      <c r="T62" s="16" t="e">
        <f>DATE(YEAR($B60),MONTH($B60),18)</f>
        <v>#VALUE!</v>
      </c>
      <c r="U62" s="16" t="e">
        <f>DATE(YEAR($B60),MONTH($B60),19)</f>
        <v>#VALUE!</v>
      </c>
      <c r="V62" s="16" t="e">
        <f>DATE(YEAR($B60),MONTH($B60),20)</f>
        <v>#VALUE!</v>
      </c>
      <c r="W62" s="16" t="e">
        <f>DATE(YEAR($B60),MONTH($B60),21)</f>
        <v>#VALUE!</v>
      </c>
      <c r="X62" s="16" t="e">
        <f>DATE(YEAR($B60),MONTH($B60),22)</f>
        <v>#VALUE!</v>
      </c>
      <c r="Y62" s="16" t="e">
        <f>DATE(YEAR($B60),MONTH($B60),23)</f>
        <v>#VALUE!</v>
      </c>
      <c r="Z62" s="16" t="e">
        <f>DATE(YEAR($B60),MONTH($B60),24)</f>
        <v>#VALUE!</v>
      </c>
      <c r="AA62" s="16" t="e">
        <f>DATE(YEAR($B60),MONTH($B60),25)</f>
        <v>#VALUE!</v>
      </c>
      <c r="AB62" s="16" t="e">
        <f>DATE(YEAR($B60),MONTH($B60),26)</f>
        <v>#VALUE!</v>
      </c>
      <c r="AC62" s="16" t="e">
        <f>DATE(YEAR($B60),MONTH($B60),27)</f>
        <v>#VALUE!</v>
      </c>
      <c r="AD62" s="16" t="e">
        <f>DATE(YEAR($B60),MONTH($B60),28)</f>
        <v>#VALUE!</v>
      </c>
      <c r="AE62" s="16" t="e">
        <f>IF(DAY(DATE(YEAR($B60),MONTH($B60),29))&lt;4,"",DATE(YEAR($B60),MONTH($B60),29))</f>
        <v>#VALUE!</v>
      </c>
      <c r="AF62" s="16" t="e">
        <f>IF(DAY(DATE(YEAR($B60),MONTH($B60),30))&lt;4,"",DATE(YEAR($B60),MONTH($B60),30))</f>
        <v>#VALUE!</v>
      </c>
      <c r="AG62" s="17" t="e">
        <f>IF(DAY(DATE(YEAR($B60),MONTH($B60),31))&lt;4,"",DATE(YEAR($B60),MONTH($B60),31))</f>
        <v>#VALUE!</v>
      </c>
      <c r="AI62" s="3" t="s">
        <v>9</v>
      </c>
      <c r="AJ62" s="18">
        <f>IF(B60="",0,IF(AND(YEAR(B60)=YEAR(AX$2),MONTH(B60)=MONTH($AX$2)),DAY($AX$2)-AJ61,31-COUNTIF(C61:AG61,"")-AJ61))</f>
        <v>0</v>
      </c>
    </row>
    <row r="63" spans="1:36" ht="14.45" customHeight="1">
      <c r="B63" s="39" t="s">
        <v>6</v>
      </c>
      <c r="C63" s="40"/>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2"/>
      <c r="AI63" s="3" t="s">
        <v>10</v>
      </c>
      <c r="AJ63" s="4">
        <f>IF(B60="",0,COUNTA(C64:AG64))</f>
        <v>0</v>
      </c>
    </row>
    <row r="64" spans="1:36" ht="14.45" customHeight="1">
      <c r="B64" s="47" t="s">
        <v>25</v>
      </c>
      <c r="C64" s="48"/>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50"/>
      <c r="AI64" s="3" t="s">
        <v>11</v>
      </c>
      <c r="AJ64" s="20">
        <f>IF(AJ62=0,0,AJ63/AJ62)</f>
        <v>0</v>
      </c>
    </row>
    <row r="65" spans="1:36" ht="14.45" customHeight="1">
      <c r="B65" s="8" t="s">
        <v>26</v>
      </c>
      <c r="C65" s="29"/>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1"/>
      <c r="AI65" s="3" t="s">
        <v>12</v>
      </c>
      <c r="AJ65" s="4">
        <f>IF(B60="",0,COUNTA(C65:AG65))</f>
        <v>0</v>
      </c>
    </row>
    <row r="66" spans="1:36" ht="14.45" customHeight="1">
      <c r="AI66" s="5" t="s">
        <v>13</v>
      </c>
      <c r="AJ66" s="21">
        <f>IF(AJ62=0,0,AJ65/AJ62)</f>
        <v>0</v>
      </c>
    </row>
    <row r="67" spans="1:36" ht="14.45" customHeight="1">
      <c r="A67" s="28" t="s">
        <v>3</v>
      </c>
      <c r="B67" s="27" t="str">
        <f>IF($AX$3&lt;8,"",DATE(YEAR(B60),MONTH(B60)+1,1))</f>
        <v/>
      </c>
      <c r="C67" s="1" t="s">
        <v>65</v>
      </c>
    </row>
    <row r="68" spans="1:36" ht="14.45" customHeight="1">
      <c r="B68" s="7" t="s">
        <v>4</v>
      </c>
      <c r="C68" s="12" t="e">
        <f>DATE(YEAR($B67),MONTH($B67),1)</f>
        <v>#VALUE!</v>
      </c>
      <c r="D68" s="13" t="e">
        <f>DATE(YEAR($B67),MONTH($B67),2)</f>
        <v>#VALUE!</v>
      </c>
      <c r="E68" s="13" t="e">
        <f>DATE(YEAR($B67),MONTH($B67),3)</f>
        <v>#VALUE!</v>
      </c>
      <c r="F68" s="13" t="e">
        <f>DATE(YEAR($B67),MONTH($B67),4)</f>
        <v>#VALUE!</v>
      </c>
      <c r="G68" s="13" t="e">
        <f>DATE(YEAR($B67),MONTH($B67),5)</f>
        <v>#VALUE!</v>
      </c>
      <c r="H68" s="13" t="e">
        <f>DATE(YEAR($B67),MONTH($B67),6)</f>
        <v>#VALUE!</v>
      </c>
      <c r="I68" s="13" t="e">
        <f>DATE(YEAR($B67),MONTH($B67),7)</f>
        <v>#VALUE!</v>
      </c>
      <c r="J68" s="13" t="e">
        <f>DATE(YEAR($B67),MONTH($B67),8)</f>
        <v>#VALUE!</v>
      </c>
      <c r="K68" s="13" t="e">
        <f>DATE(YEAR($B67),MONTH($B67),9)</f>
        <v>#VALUE!</v>
      </c>
      <c r="L68" s="13" t="e">
        <f>DATE(YEAR($B67),MONTH($B67),10)</f>
        <v>#VALUE!</v>
      </c>
      <c r="M68" s="13" t="e">
        <f>DATE(YEAR($B67),MONTH($B67),11)</f>
        <v>#VALUE!</v>
      </c>
      <c r="N68" s="13" t="e">
        <f>DATE(YEAR($B67),MONTH($B67),12)</f>
        <v>#VALUE!</v>
      </c>
      <c r="O68" s="13" t="e">
        <f>DATE(YEAR($B67),MONTH($B67),13)</f>
        <v>#VALUE!</v>
      </c>
      <c r="P68" s="13" t="e">
        <f>DATE(YEAR($B67),MONTH($B67),14)</f>
        <v>#VALUE!</v>
      </c>
      <c r="Q68" s="13" t="e">
        <f>DATE(YEAR($B67),MONTH($B67),15)</f>
        <v>#VALUE!</v>
      </c>
      <c r="R68" s="13" t="e">
        <f>DATE(YEAR($B67),MONTH($B67),16)</f>
        <v>#VALUE!</v>
      </c>
      <c r="S68" s="13" t="e">
        <f>DATE(YEAR($B67),MONTH($B67),17)</f>
        <v>#VALUE!</v>
      </c>
      <c r="T68" s="13" t="e">
        <f>DATE(YEAR($B67),MONTH($B67),18)</f>
        <v>#VALUE!</v>
      </c>
      <c r="U68" s="13" t="e">
        <f>DATE(YEAR($B67),MONTH($B67),19)</f>
        <v>#VALUE!</v>
      </c>
      <c r="V68" s="13" t="e">
        <f>DATE(YEAR($B67),MONTH($B67),20)</f>
        <v>#VALUE!</v>
      </c>
      <c r="W68" s="13" t="e">
        <f>DATE(YEAR($B67),MONTH($B67),21)</f>
        <v>#VALUE!</v>
      </c>
      <c r="X68" s="13" t="e">
        <f>DATE(YEAR($B67),MONTH($B67),22)</f>
        <v>#VALUE!</v>
      </c>
      <c r="Y68" s="13" t="e">
        <f>DATE(YEAR($B67),MONTH($B67),23)</f>
        <v>#VALUE!</v>
      </c>
      <c r="Z68" s="13" t="e">
        <f>DATE(YEAR($B67),MONTH($B67),24)</f>
        <v>#VALUE!</v>
      </c>
      <c r="AA68" s="13" t="e">
        <f>DATE(YEAR($B67),MONTH($B67),25)</f>
        <v>#VALUE!</v>
      </c>
      <c r="AB68" s="13" t="e">
        <f>DATE(YEAR($B67),MONTH($B67),26)</f>
        <v>#VALUE!</v>
      </c>
      <c r="AC68" s="13" t="e">
        <f>DATE(YEAR($B67),MONTH($B67),27)</f>
        <v>#VALUE!</v>
      </c>
      <c r="AD68" s="13" t="e">
        <f>DATE(YEAR($B67),MONTH($B67),28)</f>
        <v>#VALUE!</v>
      </c>
      <c r="AE68" s="13" t="e">
        <f>IF(DAY(DATE(YEAR($B67),MONTH($B67),29))&lt;4,"",DATE(YEAR($B67),MONTH($B67),29))</f>
        <v>#VALUE!</v>
      </c>
      <c r="AF68" s="13" t="e">
        <f>IF(DAY(DATE(YEAR($B67),MONTH($B67),30))&lt;4,"",DATE(YEAR($B67),MONTH($B67),30))</f>
        <v>#VALUE!</v>
      </c>
      <c r="AG68" s="14" t="e">
        <f>IF(DAY(DATE(YEAR($B67),MONTH($B67),31))&lt;4,"",DATE(YEAR($B67),MONTH($B67),31))</f>
        <v>#VALUE!</v>
      </c>
      <c r="AI68" s="9" t="s">
        <v>6</v>
      </c>
      <c r="AJ68" s="10">
        <f>IF(B67="",0,COUNTA(C70:AG70))</f>
        <v>0</v>
      </c>
    </row>
    <row r="69" spans="1:36" ht="14.45" customHeight="1">
      <c r="B69" s="8" t="s">
        <v>5</v>
      </c>
      <c r="C69" s="15" t="e">
        <f>DATE(YEAR($B67),MONTH($B67),1)</f>
        <v>#VALUE!</v>
      </c>
      <c r="D69" s="16" t="e">
        <f>DATE(YEAR($B67),MONTH($B67),2)</f>
        <v>#VALUE!</v>
      </c>
      <c r="E69" s="16" t="e">
        <f>DATE(YEAR($B67),MONTH($B67),3)</f>
        <v>#VALUE!</v>
      </c>
      <c r="F69" s="16" t="e">
        <f>DATE(YEAR($B67),MONTH($B67),4)</f>
        <v>#VALUE!</v>
      </c>
      <c r="G69" s="16" t="e">
        <f>DATE(YEAR($B67),MONTH($B67),5)</f>
        <v>#VALUE!</v>
      </c>
      <c r="H69" s="16" t="e">
        <f>DATE(YEAR($B67),MONTH($B67),6)</f>
        <v>#VALUE!</v>
      </c>
      <c r="I69" s="16" t="e">
        <f>DATE(YEAR($B67),MONTH($B67),7)</f>
        <v>#VALUE!</v>
      </c>
      <c r="J69" s="16" t="e">
        <f>DATE(YEAR($B67),MONTH($B67),8)</f>
        <v>#VALUE!</v>
      </c>
      <c r="K69" s="16" t="e">
        <f>DATE(YEAR($B67),MONTH($B67),9)</f>
        <v>#VALUE!</v>
      </c>
      <c r="L69" s="16" t="e">
        <f>DATE(YEAR($B67),MONTH($B67),10)</f>
        <v>#VALUE!</v>
      </c>
      <c r="M69" s="16" t="e">
        <f>DATE(YEAR($B67),MONTH($B67),11)</f>
        <v>#VALUE!</v>
      </c>
      <c r="N69" s="16" t="e">
        <f>DATE(YEAR($B67),MONTH($B67),12)</f>
        <v>#VALUE!</v>
      </c>
      <c r="O69" s="16" t="e">
        <f>DATE(YEAR($B67),MONTH($B67),13)</f>
        <v>#VALUE!</v>
      </c>
      <c r="P69" s="16" t="e">
        <f>DATE(YEAR($B67),MONTH($B67),14)</f>
        <v>#VALUE!</v>
      </c>
      <c r="Q69" s="16" t="e">
        <f>DATE(YEAR($B67),MONTH($B67),15)</f>
        <v>#VALUE!</v>
      </c>
      <c r="R69" s="16" t="e">
        <f>DATE(YEAR($B67),MONTH($B67),16)</f>
        <v>#VALUE!</v>
      </c>
      <c r="S69" s="16" t="e">
        <f>DATE(YEAR($B67),MONTH($B67),17)</f>
        <v>#VALUE!</v>
      </c>
      <c r="T69" s="16" t="e">
        <f>DATE(YEAR($B67),MONTH($B67),18)</f>
        <v>#VALUE!</v>
      </c>
      <c r="U69" s="16" t="e">
        <f>DATE(YEAR($B67),MONTH($B67),19)</f>
        <v>#VALUE!</v>
      </c>
      <c r="V69" s="16" t="e">
        <f>DATE(YEAR($B67),MONTH($B67),20)</f>
        <v>#VALUE!</v>
      </c>
      <c r="W69" s="16" t="e">
        <f>DATE(YEAR($B67),MONTH($B67),21)</f>
        <v>#VALUE!</v>
      </c>
      <c r="X69" s="16" t="e">
        <f>DATE(YEAR($B67),MONTH($B67),22)</f>
        <v>#VALUE!</v>
      </c>
      <c r="Y69" s="16" t="e">
        <f>DATE(YEAR($B67),MONTH($B67),23)</f>
        <v>#VALUE!</v>
      </c>
      <c r="Z69" s="16" t="e">
        <f>DATE(YEAR($B67),MONTH($B67),24)</f>
        <v>#VALUE!</v>
      </c>
      <c r="AA69" s="16" t="e">
        <f>DATE(YEAR($B67),MONTH($B67),25)</f>
        <v>#VALUE!</v>
      </c>
      <c r="AB69" s="16" t="e">
        <f>DATE(YEAR($B67),MONTH($B67),26)</f>
        <v>#VALUE!</v>
      </c>
      <c r="AC69" s="16" t="e">
        <f>DATE(YEAR($B67),MONTH($B67),27)</f>
        <v>#VALUE!</v>
      </c>
      <c r="AD69" s="16" t="e">
        <f>DATE(YEAR($B67),MONTH($B67),28)</f>
        <v>#VALUE!</v>
      </c>
      <c r="AE69" s="16" t="e">
        <f>IF(DAY(DATE(YEAR($B67),MONTH($B67),29))&lt;4,"",DATE(YEAR($B67),MONTH($B67),29))</f>
        <v>#VALUE!</v>
      </c>
      <c r="AF69" s="16" t="e">
        <f>IF(DAY(DATE(YEAR($B67),MONTH($B67),30))&lt;4,"",DATE(YEAR($B67),MONTH($B67),30))</f>
        <v>#VALUE!</v>
      </c>
      <c r="AG69" s="17" t="e">
        <f>IF(DAY(DATE(YEAR($B67),MONTH($B67),31))&lt;4,"",DATE(YEAR($B67),MONTH($B67),31))</f>
        <v>#VALUE!</v>
      </c>
      <c r="AI69" s="3" t="s">
        <v>9</v>
      </c>
      <c r="AJ69" s="18">
        <f>IF(B67="",0,IF(AND(YEAR(B67)=YEAR(AX$2),MONTH(B67)=MONTH($AX$2)),DAY($AX$2)-AJ68,31-COUNTIF(C68:AG68,"")-AJ68))</f>
        <v>0</v>
      </c>
    </row>
    <row r="70" spans="1:36" ht="14.45" customHeight="1">
      <c r="B70" s="39" t="s">
        <v>6</v>
      </c>
      <c r="C70" s="40"/>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2"/>
      <c r="AI70" s="3" t="s">
        <v>10</v>
      </c>
      <c r="AJ70" s="4">
        <f>IF(B67="",0,COUNTA(C71:AG71))</f>
        <v>0</v>
      </c>
    </row>
    <row r="71" spans="1:36" ht="14.45" customHeight="1">
      <c r="B71" s="47" t="s">
        <v>25</v>
      </c>
      <c r="C71" s="48"/>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50"/>
      <c r="AI71" s="3" t="s">
        <v>11</v>
      </c>
      <c r="AJ71" s="20">
        <f>IF(AJ69=0,0,AJ70/AJ69)</f>
        <v>0</v>
      </c>
    </row>
    <row r="72" spans="1:36" ht="14.45" customHeight="1">
      <c r="B72" s="8" t="s">
        <v>26</v>
      </c>
      <c r="C72" s="29"/>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1"/>
      <c r="AI72" s="3" t="s">
        <v>12</v>
      </c>
      <c r="AJ72" s="4">
        <f>IF(B67="",0,COUNTA(C72:AG72))</f>
        <v>0</v>
      </c>
    </row>
    <row r="73" spans="1:36" ht="14.45" customHeight="1">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I73" s="5" t="s">
        <v>13</v>
      </c>
      <c r="AJ73" s="21">
        <f>IF(AJ69=0,0,AJ72/AJ69)</f>
        <v>0</v>
      </c>
    </row>
    <row r="74" spans="1:36" ht="14.45" customHeight="1">
      <c r="B74" s="54" t="s">
        <v>106</v>
      </c>
      <c r="C74" s="55" t="s">
        <v>104</v>
      </c>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7"/>
      <c r="AI74" s="51"/>
      <c r="AJ74" s="52"/>
    </row>
    <row r="75" spans="1:36" ht="14.45" customHeight="1">
      <c r="B75" s="58"/>
      <c r="C75" s="59" t="s">
        <v>105</v>
      </c>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1"/>
      <c r="AI75" s="51"/>
      <c r="AJ75" s="52"/>
    </row>
    <row r="76" spans="1:36" ht="14.45" customHeight="1">
      <c r="B76" s="5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I76" s="51"/>
      <c r="AJ76" s="52"/>
    </row>
    <row r="77" spans="1:36" ht="14.45" customHeight="1">
      <c r="AD77" s="2" t="s">
        <v>31</v>
      </c>
      <c r="AE77" s="2" t="s">
        <v>27</v>
      </c>
      <c r="AF77" s="2">
        <f>IF($Q$6&gt;17,3,IF($Q$6&gt;8,2,1))</f>
        <v>1</v>
      </c>
      <c r="AG77" s="2" t="s">
        <v>29</v>
      </c>
      <c r="AJ77" s="2" t="s">
        <v>0</v>
      </c>
    </row>
    <row r="81" spans="1:36" ht="14.45" customHeight="1" thickBot="1">
      <c r="U81" s="2" t="s">
        <v>18</v>
      </c>
      <c r="AG81" s="87" t="s">
        <v>20</v>
      </c>
      <c r="AH81" s="88"/>
      <c r="AI81" s="88"/>
      <c r="AJ81" s="23" t="s">
        <v>66</v>
      </c>
    </row>
    <row r="82" spans="1:36" ht="14.45" customHeight="1">
      <c r="U82" s="103"/>
      <c r="V82" s="104"/>
      <c r="W82" s="104" t="s">
        <v>9</v>
      </c>
      <c r="X82" s="104"/>
      <c r="Y82" s="104"/>
      <c r="Z82" s="104" t="s">
        <v>12</v>
      </c>
      <c r="AA82" s="104"/>
      <c r="AB82" s="104"/>
      <c r="AC82" s="100" t="s">
        <v>19</v>
      </c>
      <c r="AD82" s="100"/>
      <c r="AE82" s="101"/>
      <c r="AG82" s="97" t="s">
        <v>21</v>
      </c>
      <c r="AH82" s="98"/>
      <c r="AI82" s="98"/>
      <c r="AJ82" s="22">
        <f>AJ6</f>
        <v>0</v>
      </c>
    </row>
    <row r="83" spans="1:36" ht="14.45" customHeight="1">
      <c r="U83" s="99" t="s">
        <v>7</v>
      </c>
      <c r="V83" s="90"/>
      <c r="W83" s="91">
        <f>W7</f>
        <v>0</v>
      </c>
      <c r="X83" s="90"/>
      <c r="Y83" s="90"/>
      <c r="Z83" s="90">
        <f>Z7</f>
        <v>0</v>
      </c>
      <c r="AA83" s="90"/>
      <c r="AB83" s="90"/>
      <c r="AC83" s="108" t="e">
        <f>Z83/W83</f>
        <v>#DIV/0!</v>
      </c>
      <c r="AD83" s="108"/>
      <c r="AE83" s="109"/>
      <c r="AG83" s="95" t="s">
        <v>23</v>
      </c>
      <c r="AH83" s="96"/>
      <c r="AI83" s="96"/>
      <c r="AJ83" s="4">
        <f>AJ7</f>
        <v>0</v>
      </c>
    </row>
    <row r="84" spans="1:36" ht="14.45" customHeight="1" thickBot="1">
      <c r="U84" s="116" t="s">
        <v>8</v>
      </c>
      <c r="V84" s="117"/>
      <c r="W84" s="117">
        <f>W8</f>
        <v>0</v>
      </c>
      <c r="X84" s="117"/>
      <c r="Y84" s="117"/>
      <c r="Z84" s="117">
        <f>Z8</f>
        <v>0</v>
      </c>
      <c r="AA84" s="117"/>
      <c r="AB84" s="117"/>
      <c r="AC84" s="118" t="e">
        <f>Z84/W84</f>
        <v>#DIV/0!</v>
      </c>
      <c r="AD84" s="118"/>
      <c r="AE84" s="119"/>
      <c r="AG84" s="110" t="s">
        <v>24</v>
      </c>
      <c r="AH84" s="111"/>
      <c r="AI84" s="111"/>
      <c r="AJ84" s="6">
        <f>AJ8</f>
        <v>0</v>
      </c>
    </row>
    <row r="87" spans="1:36" ht="14.45" customHeight="1">
      <c r="A87" s="28" t="s">
        <v>3</v>
      </c>
      <c r="B87" s="27" t="str">
        <f>IF($AX$3&lt;9,"",DATE(YEAR(B67),MONTH(B67)+1,1))</f>
        <v/>
      </c>
      <c r="C87" s="1" t="s">
        <v>65</v>
      </c>
    </row>
    <row r="88" spans="1:36" ht="14.45" customHeight="1">
      <c r="B88" s="7" t="s">
        <v>4</v>
      </c>
      <c r="C88" s="12" t="e">
        <f>DATE(YEAR($B87),MONTH($B87),1)</f>
        <v>#VALUE!</v>
      </c>
      <c r="D88" s="13" t="e">
        <f>DATE(YEAR($B87),MONTH($B87),2)</f>
        <v>#VALUE!</v>
      </c>
      <c r="E88" s="13" t="e">
        <f>DATE(YEAR($B87),MONTH($B87),3)</f>
        <v>#VALUE!</v>
      </c>
      <c r="F88" s="13" t="e">
        <f>DATE(YEAR($B87),MONTH($B87),4)</f>
        <v>#VALUE!</v>
      </c>
      <c r="G88" s="13" t="e">
        <f>DATE(YEAR($B87),MONTH($B87),5)</f>
        <v>#VALUE!</v>
      </c>
      <c r="H88" s="13" t="e">
        <f>DATE(YEAR($B87),MONTH($B87),6)</f>
        <v>#VALUE!</v>
      </c>
      <c r="I88" s="13" t="e">
        <f>DATE(YEAR($B87),MONTH($B87),7)</f>
        <v>#VALUE!</v>
      </c>
      <c r="J88" s="13" t="e">
        <f>DATE(YEAR($B87),MONTH($B87),8)</f>
        <v>#VALUE!</v>
      </c>
      <c r="K88" s="13" t="e">
        <f>DATE(YEAR($B87),MONTH($B87),9)</f>
        <v>#VALUE!</v>
      </c>
      <c r="L88" s="13" t="e">
        <f>DATE(YEAR($B87),MONTH($B87),10)</f>
        <v>#VALUE!</v>
      </c>
      <c r="M88" s="13" t="e">
        <f>DATE(YEAR($B87),MONTH($B87),11)</f>
        <v>#VALUE!</v>
      </c>
      <c r="N88" s="13" t="e">
        <f>DATE(YEAR($B87),MONTH($B87),12)</f>
        <v>#VALUE!</v>
      </c>
      <c r="O88" s="13" t="e">
        <f>DATE(YEAR($B87),MONTH($B87),13)</f>
        <v>#VALUE!</v>
      </c>
      <c r="P88" s="13" t="e">
        <f>DATE(YEAR($B87),MONTH($B87),14)</f>
        <v>#VALUE!</v>
      </c>
      <c r="Q88" s="13" t="e">
        <f>DATE(YEAR($B87),MONTH($B87),15)</f>
        <v>#VALUE!</v>
      </c>
      <c r="R88" s="13" t="e">
        <f>DATE(YEAR($B87),MONTH($B87),16)</f>
        <v>#VALUE!</v>
      </c>
      <c r="S88" s="13" t="e">
        <f>DATE(YEAR($B87),MONTH($B87),17)</f>
        <v>#VALUE!</v>
      </c>
      <c r="T88" s="13" t="e">
        <f>DATE(YEAR($B87),MONTH($B87),18)</f>
        <v>#VALUE!</v>
      </c>
      <c r="U88" s="13" t="e">
        <f>DATE(YEAR($B87),MONTH($B87),19)</f>
        <v>#VALUE!</v>
      </c>
      <c r="V88" s="13" t="e">
        <f>DATE(YEAR($B87),MONTH($B87),20)</f>
        <v>#VALUE!</v>
      </c>
      <c r="W88" s="13" t="e">
        <f>DATE(YEAR($B87),MONTH($B87),21)</f>
        <v>#VALUE!</v>
      </c>
      <c r="X88" s="13" t="e">
        <f>DATE(YEAR($B87),MONTH($B87),22)</f>
        <v>#VALUE!</v>
      </c>
      <c r="Y88" s="13" t="e">
        <f>DATE(YEAR($B87),MONTH($B87),23)</f>
        <v>#VALUE!</v>
      </c>
      <c r="Z88" s="13" t="e">
        <f>DATE(YEAR($B87),MONTH($B87),24)</f>
        <v>#VALUE!</v>
      </c>
      <c r="AA88" s="13" t="e">
        <f>DATE(YEAR($B87),MONTH($B87),25)</f>
        <v>#VALUE!</v>
      </c>
      <c r="AB88" s="13" t="e">
        <f>DATE(YEAR($B87),MONTH($B87),26)</f>
        <v>#VALUE!</v>
      </c>
      <c r="AC88" s="13" t="e">
        <f>DATE(YEAR($B87),MONTH($B87),27)</f>
        <v>#VALUE!</v>
      </c>
      <c r="AD88" s="13" t="e">
        <f>DATE(YEAR($B87),MONTH($B87),28)</f>
        <v>#VALUE!</v>
      </c>
      <c r="AE88" s="13" t="e">
        <f>IF(DAY(DATE(YEAR($B87),MONTH($B87),29))&lt;4,"",DATE(YEAR($B87),MONTH($B87),29))</f>
        <v>#VALUE!</v>
      </c>
      <c r="AF88" s="13" t="e">
        <f>IF(DAY(DATE(YEAR($B87),MONTH($B87),30))&lt;4,"",DATE(YEAR($B87),MONTH($B87),30))</f>
        <v>#VALUE!</v>
      </c>
      <c r="AG88" s="14" t="e">
        <f>IF(DAY(DATE(YEAR($B87),MONTH($B87),31))&lt;4,"",DATE(YEAR($B87),MONTH($B87),31))</f>
        <v>#VALUE!</v>
      </c>
      <c r="AI88" s="9" t="s">
        <v>6</v>
      </c>
      <c r="AJ88" s="10">
        <f>IF(B87="",0,COUNTA(C90:AG90))</f>
        <v>0</v>
      </c>
    </row>
    <row r="89" spans="1:36" ht="14.45" customHeight="1">
      <c r="B89" s="8" t="s">
        <v>5</v>
      </c>
      <c r="C89" s="15" t="e">
        <f>DATE(YEAR($B87),MONTH($B87),1)</f>
        <v>#VALUE!</v>
      </c>
      <c r="D89" s="16" t="e">
        <f>DATE(YEAR($B87),MONTH($B87),2)</f>
        <v>#VALUE!</v>
      </c>
      <c r="E89" s="16" t="e">
        <f>DATE(YEAR($B87),MONTH($B87),3)</f>
        <v>#VALUE!</v>
      </c>
      <c r="F89" s="16" t="e">
        <f>DATE(YEAR($B87),MONTH($B87),4)</f>
        <v>#VALUE!</v>
      </c>
      <c r="G89" s="16" t="e">
        <f>DATE(YEAR($B87),MONTH($B87),5)</f>
        <v>#VALUE!</v>
      </c>
      <c r="H89" s="16" t="e">
        <f>DATE(YEAR($B87),MONTH($B87),6)</f>
        <v>#VALUE!</v>
      </c>
      <c r="I89" s="16" t="e">
        <f>DATE(YEAR($B87),MONTH($B87),7)</f>
        <v>#VALUE!</v>
      </c>
      <c r="J89" s="16" t="e">
        <f>DATE(YEAR($B87),MONTH($B87),8)</f>
        <v>#VALUE!</v>
      </c>
      <c r="K89" s="16" t="e">
        <f>DATE(YEAR($B87),MONTH($B87),9)</f>
        <v>#VALUE!</v>
      </c>
      <c r="L89" s="16" t="e">
        <f>DATE(YEAR($B87),MONTH($B87),10)</f>
        <v>#VALUE!</v>
      </c>
      <c r="M89" s="16" t="e">
        <f>DATE(YEAR($B87),MONTH($B87),11)</f>
        <v>#VALUE!</v>
      </c>
      <c r="N89" s="16" t="e">
        <f>DATE(YEAR($B87),MONTH($B87),12)</f>
        <v>#VALUE!</v>
      </c>
      <c r="O89" s="16" t="e">
        <f>DATE(YEAR($B87),MONTH($B87),13)</f>
        <v>#VALUE!</v>
      </c>
      <c r="P89" s="16" t="e">
        <f>DATE(YEAR($B87),MONTH($B87),14)</f>
        <v>#VALUE!</v>
      </c>
      <c r="Q89" s="16" t="e">
        <f>DATE(YEAR($B87),MONTH($B87),15)</f>
        <v>#VALUE!</v>
      </c>
      <c r="R89" s="16" t="e">
        <f>DATE(YEAR($B87),MONTH($B87),16)</f>
        <v>#VALUE!</v>
      </c>
      <c r="S89" s="16" t="e">
        <f>DATE(YEAR($B87),MONTH($B87),17)</f>
        <v>#VALUE!</v>
      </c>
      <c r="T89" s="16" t="e">
        <f>DATE(YEAR($B87),MONTH($B87),18)</f>
        <v>#VALUE!</v>
      </c>
      <c r="U89" s="16" t="e">
        <f>DATE(YEAR($B87),MONTH($B87),19)</f>
        <v>#VALUE!</v>
      </c>
      <c r="V89" s="16" t="e">
        <f>DATE(YEAR($B87),MONTH($B87),20)</f>
        <v>#VALUE!</v>
      </c>
      <c r="W89" s="16" t="e">
        <f>DATE(YEAR($B87),MONTH($B87),21)</f>
        <v>#VALUE!</v>
      </c>
      <c r="X89" s="16" t="e">
        <f>DATE(YEAR($B87),MONTH($B87),22)</f>
        <v>#VALUE!</v>
      </c>
      <c r="Y89" s="16" t="e">
        <f>DATE(YEAR($B87),MONTH($B87),23)</f>
        <v>#VALUE!</v>
      </c>
      <c r="Z89" s="16" t="e">
        <f>DATE(YEAR($B87),MONTH($B87),24)</f>
        <v>#VALUE!</v>
      </c>
      <c r="AA89" s="16" t="e">
        <f>DATE(YEAR($B87),MONTH($B87),25)</f>
        <v>#VALUE!</v>
      </c>
      <c r="AB89" s="16" t="e">
        <f>DATE(YEAR($B87),MONTH($B87),26)</f>
        <v>#VALUE!</v>
      </c>
      <c r="AC89" s="16" t="e">
        <f>DATE(YEAR($B87),MONTH($B87),27)</f>
        <v>#VALUE!</v>
      </c>
      <c r="AD89" s="16" t="e">
        <f>DATE(YEAR($B87),MONTH($B87),28)</f>
        <v>#VALUE!</v>
      </c>
      <c r="AE89" s="16" t="e">
        <f>IF(DAY(DATE(YEAR($B87),MONTH($B87),29))&lt;4,"",DATE(YEAR($B87),MONTH($B87),29))</f>
        <v>#VALUE!</v>
      </c>
      <c r="AF89" s="16" t="e">
        <f>IF(DAY(DATE(YEAR($B87),MONTH($B87),30))&lt;4,"",DATE(YEAR($B87),MONTH($B87),30))</f>
        <v>#VALUE!</v>
      </c>
      <c r="AG89" s="17" t="e">
        <f>IF(DAY(DATE(YEAR($B87),MONTH($B87),31))&lt;4,"",DATE(YEAR($B87),MONTH($B87),31))</f>
        <v>#VALUE!</v>
      </c>
      <c r="AI89" s="3" t="s">
        <v>9</v>
      </c>
      <c r="AJ89" s="18">
        <f>IF(B87="",0,IF(AND(YEAR(B87)=YEAR(AX$2),MONTH(B87)=MONTH($AX$2)),DAY($AX$2)-AJ88,31-COUNTIF(C88:AG88,"")-AJ88))</f>
        <v>0</v>
      </c>
    </row>
    <row r="90" spans="1:36" ht="14.45" customHeight="1">
      <c r="B90" s="39" t="s">
        <v>6</v>
      </c>
      <c r="C90" s="40"/>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2"/>
      <c r="AI90" s="3" t="s">
        <v>10</v>
      </c>
      <c r="AJ90" s="4">
        <f>IF(B87="",0,COUNTA(C91:AG91))</f>
        <v>0</v>
      </c>
    </row>
    <row r="91" spans="1:36" ht="14.45" customHeight="1">
      <c r="B91" s="47" t="s">
        <v>25</v>
      </c>
      <c r="C91" s="48"/>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50"/>
      <c r="AI91" s="3" t="s">
        <v>11</v>
      </c>
      <c r="AJ91" s="20">
        <f>IF(AJ89=0,0,AJ90/AJ89)</f>
        <v>0</v>
      </c>
    </row>
    <row r="92" spans="1:36" ht="14.45" customHeight="1">
      <c r="B92" s="8" t="s">
        <v>26</v>
      </c>
      <c r="C92" s="29"/>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1"/>
      <c r="AI92" s="3" t="s">
        <v>12</v>
      </c>
      <c r="AJ92" s="4">
        <f>IF(B87="",0,COUNTA(C92:AG92))</f>
        <v>0</v>
      </c>
    </row>
    <row r="93" spans="1:36" ht="14.45" customHeight="1">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I93" s="5" t="s">
        <v>13</v>
      </c>
      <c r="AJ93" s="21">
        <f>IF(AJ89=0,0,AJ92/AJ89)</f>
        <v>0</v>
      </c>
    </row>
    <row r="94" spans="1:36" ht="14.45" customHeight="1">
      <c r="A94" s="28" t="s">
        <v>3</v>
      </c>
      <c r="B94" s="27" t="str">
        <f>IF($AX$3&lt;10,"",DATE(YEAR(B87),MONTH(B87)+1,1))</f>
        <v/>
      </c>
      <c r="C94" s="1" t="s">
        <v>65</v>
      </c>
    </row>
    <row r="95" spans="1:36" ht="14.45" customHeight="1">
      <c r="B95" s="7" t="s">
        <v>4</v>
      </c>
      <c r="C95" s="12" t="e">
        <f>DATE(YEAR($B94),MONTH($B94),1)</f>
        <v>#VALUE!</v>
      </c>
      <c r="D95" s="13" t="e">
        <f>DATE(YEAR($B94),MONTH($B94),2)</f>
        <v>#VALUE!</v>
      </c>
      <c r="E95" s="13" t="e">
        <f>DATE(YEAR($B94),MONTH($B94),3)</f>
        <v>#VALUE!</v>
      </c>
      <c r="F95" s="13" t="e">
        <f>DATE(YEAR($B94),MONTH($B94),4)</f>
        <v>#VALUE!</v>
      </c>
      <c r="G95" s="13" t="e">
        <f>DATE(YEAR($B94),MONTH($B94),5)</f>
        <v>#VALUE!</v>
      </c>
      <c r="H95" s="13" t="e">
        <f>DATE(YEAR($B94),MONTH($B94),6)</f>
        <v>#VALUE!</v>
      </c>
      <c r="I95" s="13" t="e">
        <f>DATE(YEAR($B94),MONTH($B94),7)</f>
        <v>#VALUE!</v>
      </c>
      <c r="J95" s="13" t="e">
        <f>DATE(YEAR($B94),MONTH($B94),8)</f>
        <v>#VALUE!</v>
      </c>
      <c r="K95" s="13" t="e">
        <f>DATE(YEAR($B94),MONTH($B94),9)</f>
        <v>#VALUE!</v>
      </c>
      <c r="L95" s="13" t="e">
        <f>DATE(YEAR($B94),MONTH($B94),10)</f>
        <v>#VALUE!</v>
      </c>
      <c r="M95" s="13" t="e">
        <f>DATE(YEAR($B94),MONTH($B94),11)</f>
        <v>#VALUE!</v>
      </c>
      <c r="N95" s="13" t="e">
        <f>DATE(YEAR($B94),MONTH($B94),12)</f>
        <v>#VALUE!</v>
      </c>
      <c r="O95" s="13" t="e">
        <f>DATE(YEAR($B94),MONTH($B94),13)</f>
        <v>#VALUE!</v>
      </c>
      <c r="P95" s="13" t="e">
        <f>DATE(YEAR($B94),MONTH($B94),14)</f>
        <v>#VALUE!</v>
      </c>
      <c r="Q95" s="13" t="e">
        <f>DATE(YEAR($B94),MONTH($B94),15)</f>
        <v>#VALUE!</v>
      </c>
      <c r="R95" s="13" t="e">
        <f>DATE(YEAR($B94),MONTH($B94),16)</f>
        <v>#VALUE!</v>
      </c>
      <c r="S95" s="13" t="e">
        <f>DATE(YEAR($B94),MONTH($B94),17)</f>
        <v>#VALUE!</v>
      </c>
      <c r="T95" s="13" t="e">
        <f>DATE(YEAR($B94),MONTH($B94),18)</f>
        <v>#VALUE!</v>
      </c>
      <c r="U95" s="13" t="e">
        <f>DATE(YEAR($B94),MONTH($B94),19)</f>
        <v>#VALUE!</v>
      </c>
      <c r="V95" s="13" t="e">
        <f>DATE(YEAR($B94),MONTH($B94),20)</f>
        <v>#VALUE!</v>
      </c>
      <c r="W95" s="13" t="e">
        <f>DATE(YEAR($B94),MONTH($B94),21)</f>
        <v>#VALUE!</v>
      </c>
      <c r="X95" s="13" t="e">
        <f>DATE(YEAR($B94),MONTH($B94),22)</f>
        <v>#VALUE!</v>
      </c>
      <c r="Y95" s="13" t="e">
        <f>DATE(YEAR($B94),MONTH($B94),23)</f>
        <v>#VALUE!</v>
      </c>
      <c r="Z95" s="13" t="e">
        <f>DATE(YEAR($B94),MONTH($B94),24)</f>
        <v>#VALUE!</v>
      </c>
      <c r="AA95" s="13" t="e">
        <f>DATE(YEAR($B94),MONTH($B94),25)</f>
        <v>#VALUE!</v>
      </c>
      <c r="AB95" s="13" t="e">
        <f>DATE(YEAR($B94),MONTH($B94),26)</f>
        <v>#VALUE!</v>
      </c>
      <c r="AC95" s="13" t="e">
        <f>DATE(YEAR($B94),MONTH($B94),27)</f>
        <v>#VALUE!</v>
      </c>
      <c r="AD95" s="13" t="e">
        <f>DATE(YEAR($B94),MONTH($B94),28)</f>
        <v>#VALUE!</v>
      </c>
      <c r="AE95" s="13" t="e">
        <f>IF(DAY(DATE(YEAR($B94),MONTH($B94),29))&lt;4,"",DATE(YEAR($B94),MONTH($B94),29))</f>
        <v>#VALUE!</v>
      </c>
      <c r="AF95" s="13" t="e">
        <f>IF(DAY(DATE(YEAR($B94),MONTH($B94),30))&lt;4,"",DATE(YEAR($B94),MONTH($B94),30))</f>
        <v>#VALUE!</v>
      </c>
      <c r="AG95" s="14" t="e">
        <f>IF(DAY(DATE(YEAR($B94),MONTH($B94),31))&lt;4,"",DATE(YEAR($B94),MONTH($B94),31))</f>
        <v>#VALUE!</v>
      </c>
      <c r="AI95" s="9" t="s">
        <v>6</v>
      </c>
      <c r="AJ95" s="10">
        <f>IF(B94="",0,COUNTA(C97:AG97))</f>
        <v>0</v>
      </c>
    </row>
    <row r="96" spans="1:36" ht="14.45" customHeight="1">
      <c r="B96" s="8" t="s">
        <v>5</v>
      </c>
      <c r="C96" s="15" t="e">
        <f>DATE(YEAR($B94),MONTH($B94),1)</f>
        <v>#VALUE!</v>
      </c>
      <c r="D96" s="16" t="e">
        <f>DATE(YEAR($B94),MONTH($B94),2)</f>
        <v>#VALUE!</v>
      </c>
      <c r="E96" s="16" t="e">
        <f>DATE(YEAR($B94),MONTH($B94),3)</f>
        <v>#VALUE!</v>
      </c>
      <c r="F96" s="16" t="e">
        <f>DATE(YEAR($B94),MONTH($B94),4)</f>
        <v>#VALUE!</v>
      </c>
      <c r="G96" s="16" t="e">
        <f>DATE(YEAR($B94),MONTH($B94),5)</f>
        <v>#VALUE!</v>
      </c>
      <c r="H96" s="16" t="e">
        <f>DATE(YEAR($B94),MONTH($B94),6)</f>
        <v>#VALUE!</v>
      </c>
      <c r="I96" s="16" t="e">
        <f>DATE(YEAR($B94),MONTH($B94),7)</f>
        <v>#VALUE!</v>
      </c>
      <c r="J96" s="16" t="e">
        <f>DATE(YEAR($B94),MONTH($B94),8)</f>
        <v>#VALUE!</v>
      </c>
      <c r="K96" s="16" t="e">
        <f>DATE(YEAR($B94),MONTH($B94),9)</f>
        <v>#VALUE!</v>
      </c>
      <c r="L96" s="16" t="e">
        <f>DATE(YEAR($B94),MONTH($B94),10)</f>
        <v>#VALUE!</v>
      </c>
      <c r="M96" s="16" t="e">
        <f>DATE(YEAR($B94),MONTH($B94),11)</f>
        <v>#VALUE!</v>
      </c>
      <c r="N96" s="16" t="e">
        <f>DATE(YEAR($B94),MONTH($B94),12)</f>
        <v>#VALUE!</v>
      </c>
      <c r="O96" s="16" t="e">
        <f>DATE(YEAR($B94),MONTH($B94),13)</f>
        <v>#VALUE!</v>
      </c>
      <c r="P96" s="16" t="e">
        <f>DATE(YEAR($B94),MONTH($B94),14)</f>
        <v>#VALUE!</v>
      </c>
      <c r="Q96" s="16" t="e">
        <f>DATE(YEAR($B94),MONTH($B94),15)</f>
        <v>#VALUE!</v>
      </c>
      <c r="R96" s="16" t="e">
        <f>DATE(YEAR($B94),MONTH($B94),16)</f>
        <v>#VALUE!</v>
      </c>
      <c r="S96" s="16" t="e">
        <f>DATE(YEAR($B94),MONTH($B94),17)</f>
        <v>#VALUE!</v>
      </c>
      <c r="T96" s="16" t="e">
        <f>DATE(YEAR($B94),MONTH($B94),18)</f>
        <v>#VALUE!</v>
      </c>
      <c r="U96" s="16" t="e">
        <f>DATE(YEAR($B94),MONTH($B94),19)</f>
        <v>#VALUE!</v>
      </c>
      <c r="V96" s="16" t="e">
        <f>DATE(YEAR($B94),MONTH($B94),20)</f>
        <v>#VALUE!</v>
      </c>
      <c r="W96" s="16" t="e">
        <f>DATE(YEAR($B94),MONTH($B94),21)</f>
        <v>#VALUE!</v>
      </c>
      <c r="X96" s="16" t="e">
        <f>DATE(YEAR($B94),MONTH($B94),22)</f>
        <v>#VALUE!</v>
      </c>
      <c r="Y96" s="16" t="e">
        <f>DATE(YEAR($B94),MONTH($B94),23)</f>
        <v>#VALUE!</v>
      </c>
      <c r="Z96" s="16" t="e">
        <f>DATE(YEAR($B94),MONTH($B94),24)</f>
        <v>#VALUE!</v>
      </c>
      <c r="AA96" s="16" t="e">
        <f>DATE(YEAR($B94),MONTH($B94),25)</f>
        <v>#VALUE!</v>
      </c>
      <c r="AB96" s="16" t="e">
        <f>DATE(YEAR($B94),MONTH($B94),26)</f>
        <v>#VALUE!</v>
      </c>
      <c r="AC96" s="16" t="e">
        <f>DATE(YEAR($B94),MONTH($B94),27)</f>
        <v>#VALUE!</v>
      </c>
      <c r="AD96" s="16" t="e">
        <f>DATE(YEAR($B94),MONTH($B94),28)</f>
        <v>#VALUE!</v>
      </c>
      <c r="AE96" s="16" t="e">
        <f>IF(DAY(DATE(YEAR($B94),MONTH($B94),29))&lt;4,"",DATE(YEAR($B94),MONTH($B94),29))</f>
        <v>#VALUE!</v>
      </c>
      <c r="AF96" s="16" t="e">
        <f>IF(DAY(DATE(YEAR($B94),MONTH($B94),30))&lt;4,"",DATE(YEAR($B94),MONTH($B94),30))</f>
        <v>#VALUE!</v>
      </c>
      <c r="AG96" s="17" t="e">
        <f>IF(DAY(DATE(YEAR($B94),MONTH($B94),31))&lt;4,"",DATE(YEAR($B94),MONTH($B94),31))</f>
        <v>#VALUE!</v>
      </c>
      <c r="AI96" s="3" t="s">
        <v>9</v>
      </c>
      <c r="AJ96" s="18">
        <f>IF(B94="",0,IF(AND(YEAR(B94)=YEAR(E$7),MONTH(B94)=MONTH($AX$2)),DAY($AX$2)-AJ95,31-COUNTIF(C95:AG95,"")-AJ95))</f>
        <v>0</v>
      </c>
    </row>
    <row r="97" spans="1:36" ht="14.45" customHeight="1">
      <c r="B97" s="39" t="s">
        <v>6</v>
      </c>
      <c r="C97" s="40"/>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2"/>
      <c r="AH97" s="34"/>
      <c r="AI97" s="3" t="s">
        <v>10</v>
      </c>
      <c r="AJ97" s="4">
        <f>IF(B94="",0,COUNTA(C98:AG98))</f>
        <v>0</v>
      </c>
    </row>
    <row r="98" spans="1:36" ht="14.45" customHeight="1">
      <c r="B98" s="47" t="s">
        <v>25</v>
      </c>
      <c r="C98" s="48"/>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50"/>
      <c r="AI98" s="3" t="s">
        <v>11</v>
      </c>
      <c r="AJ98" s="20">
        <f>IF(AJ96=0,0,AJ97/AJ96)</f>
        <v>0</v>
      </c>
    </row>
    <row r="99" spans="1:36" ht="14.45" customHeight="1">
      <c r="B99" s="8" t="s">
        <v>26</v>
      </c>
      <c r="C99" s="29"/>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1"/>
      <c r="AI99" s="3" t="s">
        <v>12</v>
      </c>
      <c r="AJ99" s="4">
        <f>IF(B94="",0,COUNTA(C99:AG99))</f>
        <v>0</v>
      </c>
    </row>
    <row r="100" spans="1:36" ht="14.45" customHeight="1">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I100" s="5" t="s">
        <v>13</v>
      </c>
      <c r="AJ100" s="21">
        <f>IF(AJ96=0,0,AJ99/AJ96)</f>
        <v>0</v>
      </c>
    </row>
    <row r="101" spans="1:36" ht="14.45" customHeight="1">
      <c r="A101" s="28" t="s">
        <v>3</v>
      </c>
      <c r="B101" s="27" t="str">
        <f>IF($AX$3&lt;11,"",DATE(YEAR(B94),MONTH(B94)+1,1))</f>
        <v/>
      </c>
      <c r="C101" s="1" t="s">
        <v>65</v>
      </c>
    </row>
    <row r="102" spans="1:36" ht="14.45" customHeight="1">
      <c r="B102" s="7" t="s">
        <v>4</v>
      </c>
      <c r="C102" s="12" t="e">
        <f>DATE(YEAR($B101),MONTH($B101),1)</f>
        <v>#VALUE!</v>
      </c>
      <c r="D102" s="13" t="e">
        <f>DATE(YEAR($B101),MONTH($B101),2)</f>
        <v>#VALUE!</v>
      </c>
      <c r="E102" s="13" t="e">
        <f>DATE(YEAR($B101),MONTH($B101),3)</f>
        <v>#VALUE!</v>
      </c>
      <c r="F102" s="13" t="e">
        <f>DATE(YEAR($B101),MONTH($B101),4)</f>
        <v>#VALUE!</v>
      </c>
      <c r="G102" s="13" t="e">
        <f>DATE(YEAR($B101),MONTH($B101),5)</f>
        <v>#VALUE!</v>
      </c>
      <c r="H102" s="13" t="e">
        <f>DATE(YEAR($B101),MONTH($B101),6)</f>
        <v>#VALUE!</v>
      </c>
      <c r="I102" s="13" t="e">
        <f>DATE(YEAR($B101),MONTH($B101),7)</f>
        <v>#VALUE!</v>
      </c>
      <c r="J102" s="13" t="e">
        <f>DATE(YEAR($B101),MONTH($B101),8)</f>
        <v>#VALUE!</v>
      </c>
      <c r="K102" s="13" t="e">
        <f>DATE(YEAR($B101),MONTH($B101),9)</f>
        <v>#VALUE!</v>
      </c>
      <c r="L102" s="13" t="e">
        <f>DATE(YEAR($B101),MONTH($B101),10)</f>
        <v>#VALUE!</v>
      </c>
      <c r="M102" s="13" t="e">
        <f>DATE(YEAR($B101),MONTH($B101),11)</f>
        <v>#VALUE!</v>
      </c>
      <c r="N102" s="13" t="e">
        <f>DATE(YEAR($B101),MONTH($B101),12)</f>
        <v>#VALUE!</v>
      </c>
      <c r="O102" s="13" t="e">
        <f>DATE(YEAR($B101),MONTH($B101),13)</f>
        <v>#VALUE!</v>
      </c>
      <c r="P102" s="13" t="e">
        <f>DATE(YEAR($B101),MONTH($B101),14)</f>
        <v>#VALUE!</v>
      </c>
      <c r="Q102" s="13" t="e">
        <f>DATE(YEAR($B101),MONTH($B101),15)</f>
        <v>#VALUE!</v>
      </c>
      <c r="R102" s="13" t="e">
        <f>DATE(YEAR($B101),MONTH($B101),16)</f>
        <v>#VALUE!</v>
      </c>
      <c r="S102" s="13" t="e">
        <f>DATE(YEAR($B101),MONTH($B101),17)</f>
        <v>#VALUE!</v>
      </c>
      <c r="T102" s="13" t="e">
        <f>DATE(YEAR($B101),MONTH($B101),18)</f>
        <v>#VALUE!</v>
      </c>
      <c r="U102" s="13" t="e">
        <f>DATE(YEAR($B101),MONTH($B101),19)</f>
        <v>#VALUE!</v>
      </c>
      <c r="V102" s="13" t="e">
        <f>DATE(YEAR($B101),MONTH($B101),20)</f>
        <v>#VALUE!</v>
      </c>
      <c r="W102" s="13" t="e">
        <f>DATE(YEAR($B101),MONTH($B101),21)</f>
        <v>#VALUE!</v>
      </c>
      <c r="X102" s="13" t="e">
        <f>DATE(YEAR($B101),MONTH($B101),22)</f>
        <v>#VALUE!</v>
      </c>
      <c r="Y102" s="13" t="e">
        <f>DATE(YEAR($B101),MONTH($B101),23)</f>
        <v>#VALUE!</v>
      </c>
      <c r="Z102" s="13" t="e">
        <f>DATE(YEAR($B101),MONTH($B101),24)</f>
        <v>#VALUE!</v>
      </c>
      <c r="AA102" s="13" t="e">
        <f>DATE(YEAR($B101),MONTH($B101),25)</f>
        <v>#VALUE!</v>
      </c>
      <c r="AB102" s="13" t="e">
        <f>DATE(YEAR($B101),MONTH($B101),26)</f>
        <v>#VALUE!</v>
      </c>
      <c r="AC102" s="13" t="e">
        <f>DATE(YEAR($B101),MONTH($B101),27)</f>
        <v>#VALUE!</v>
      </c>
      <c r="AD102" s="13" t="e">
        <f>DATE(YEAR($B101),MONTH($B101),28)</f>
        <v>#VALUE!</v>
      </c>
      <c r="AE102" s="13" t="e">
        <f>IF(DAY(DATE(YEAR($B101),MONTH($B101),29))&lt;4,"",DATE(YEAR($B101),MONTH($B101),29))</f>
        <v>#VALUE!</v>
      </c>
      <c r="AF102" s="13" t="e">
        <f>IF(DAY(DATE(YEAR($B101),MONTH($B101),30))&lt;4,"",DATE(YEAR($B101),MONTH($B101),30))</f>
        <v>#VALUE!</v>
      </c>
      <c r="AG102" s="14" t="e">
        <f>IF(DAY(DATE(YEAR($B101),MONTH($B101),31))&lt;4,"",DATE(YEAR($B101),MONTH($B101),31))</f>
        <v>#VALUE!</v>
      </c>
      <c r="AI102" s="9" t="s">
        <v>6</v>
      </c>
      <c r="AJ102" s="10">
        <f>IF(B101="",0,COUNTA(C104:AG104))</f>
        <v>0</v>
      </c>
    </row>
    <row r="103" spans="1:36" ht="14.45" customHeight="1">
      <c r="B103" s="8" t="s">
        <v>5</v>
      </c>
      <c r="C103" s="15" t="e">
        <f>DATE(YEAR($B101),MONTH($B101),1)</f>
        <v>#VALUE!</v>
      </c>
      <c r="D103" s="16" t="e">
        <f>DATE(YEAR($B101),MONTH($B101),2)</f>
        <v>#VALUE!</v>
      </c>
      <c r="E103" s="16" t="e">
        <f>DATE(YEAR($B101),MONTH($B101),3)</f>
        <v>#VALUE!</v>
      </c>
      <c r="F103" s="16" t="e">
        <f>DATE(YEAR($B101),MONTH($B101),4)</f>
        <v>#VALUE!</v>
      </c>
      <c r="G103" s="16" t="e">
        <f>DATE(YEAR($B101),MONTH($B101),5)</f>
        <v>#VALUE!</v>
      </c>
      <c r="H103" s="16" t="e">
        <f>DATE(YEAR($B101),MONTH($B101),6)</f>
        <v>#VALUE!</v>
      </c>
      <c r="I103" s="16" t="e">
        <f>DATE(YEAR($B101),MONTH($B101),7)</f>
        <v>#VALUE!</v>
      </c>
      <c r="J103" s="16" t="e">
        <f>DATE(YEAR($B101),MONTH($B101),8)</f>
        <v>#VALUE!</v>
      </c>
      <c r="K103" s="16" t="e">
        <f>DATE(YEAR($B101),MONTH($B101),9)</f>
        <v>#VALUE!</v>
      </c>
      <c r="L103" s="16" t="e">
        <f>DATE(YEAR($B101),MONTH($B101),10)</f>
        <v>#VALUE!</v>
      </c>
      <c r="M103" s="16" t="e">
        <f>DATE(YEAR($B101),MONTH($B101),11)</f>
        <v>#VALUE!</v>
      </c>
      <c r="N103" s="16" t="e">
        <f>DATE(YEAR($B101),MONTH($B101),12)</f>
        <v>#VALUE!</v>
      </c>
      <c r="O103" s="16" t="e">
        <f>DATE(YEAR($B101),MONTH($B101),13)</f>
        <v>#VALUE!</v>
      </c>
      <c r="P103" s="16" t="e">
        <f>DATE(YEAR($B101),MONTH($B101),14)</f>
        <v>#VALUE!</v>
      </c>
      <c r="Q103" s="16" t="e">
        <f>DATE(YEAR($B101),MONTH($B101),15)</f>
        <v>#VALUE!</v>
      </c>
      <c r="R103" s="16" t="e">
        <f>DATE(YEAR($B101),MONTH($B101),16)</f>
        <v>#VALUE!</v>
      </c>
      <c r="S103" s="16" t="e">
        <f>DATE(YEAR($B101),MONTH($B101),17)</f>
        <v>#VALUE!</v>
      </c>
      <c r="T103" s="16" t="e">
        <f>DATE(YEAR($B101),MONTH($B101),18)</f>
        <v>#VALUE!</v>
      </c>
      <c r="U103" s="16" t="e">
        <f>DATE(YEAR($B101),MONTH($B101),19)</f>
        <v>#VALUE!</v>
      </c>
      <c r="V103" s="16" t="e">
        <f>DATE(YEAR($B101),MONTH($B101),20)</f>
        <v>#VALUE!</v>
      </c>
      <c r="W103" s="16" t="e">
        <f>DATE(YEAR($B101),MONTH($B101),21)</f>
        <v>#VALUE!</v>
      </c>
      <c r="X103" s="16" t="e">
        <f>DATE(YEAR($B101),MONTH($B101),22)</f>
        <v>#VALUE!</v>
      </c>
      <c r="Y103" s="16" t="e">
        <f>DATE(YEAR($B101),MONTH($B101),23)</f>
        <v>#VALUE!</v>
      </c>
      <c r="Z103" s="16" t="e">
        <f>DATE(YEAR($B101),MONTH($B101),24)</f>
        <v>#VALUE!</v>
      </c>
      <c r="AA103" s="16" t="e">
        <f>DATE(YEAR($B101),MONTH($B101),25)</f>
        <v>#VALUE!</v>
      </c>
      <c r="AB103" s="16" t="e">
        <f>DATE(YEAR($B101),MONTH($B101),26)</f>
        <v>#VALUE!</v>
      </c>
      <c r="AC103" s="16" t="e">
        <f>DATE(YEAR($B101),MONTH($B101),27)</f>
        <v>#VALUE!</v>
      </c>
      <c r="AD103" s="16" t="e">
        <f>DATE(YEAR($B101),MONTH($B101),28)</f>
        <v>#VALUE!</v>
      </c>
      <c r="AE103" s="16" t="e">
        <f>IF(DAY(DATE(YEAR($B101),MONTH($B101),29))&lt;4,"",DATE(YEAR($B101),MONTH($B101),29))</f>
        <v>#VALUE!</v>
      </c>
      <c r="AF103" s="16" t="e">
        <f>IF(DAY(DATE(YEAR($B101),MONTH($B101),30))&lt;4,"",DATE(YEAR($B101),MONTH($B101),30))</f>
        <v>#VALUE!</v>
      </c>
      <c r="AG103" s="17" t="e">
        <f>IF(DAY(DATE(YEAR($B101),MONTH($B101),31))&lt;4,"",DATE(YEAR($B101),MONTH($B101),31))</f>
        <v>#VALUE!</v>
      </c>
      <c r="AI103" s="3" t="s">
        <v>9</v>
      </c>
      <c r="AJ103" s="18">
        <f>IF(B101="",0,IF(AND(YEAR(B101)=YEAR(E$7),MONTH(B101)=MONTH($AX$2)),DAY($AX$2)-AJ102,31-COUNTIF(C102:AG102,"")-AJ102))</f>
        <v>0</v>
      </c>
    </row>
    <row r="104" spans="1:36" ht="14.45" customHeight="1">
      <c r="B104" s="39" t="s">
        <v>6</v>
      </c>
      <c r="C104" s="40"/>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2"/>
      <c r="AH104" s="34"/>
      <c r="AI104" s="3" t="s">
        <v>10</v>
      </c>
      <c r="AJ104" s="4">
        <f>IF(B101="",0,COUNTA(C105:AG105))</f>
        <v>0</v>
      </c>
    </row>
    <row r="105" spans="1:36" ht="14.45" customHeight="1">
      <c r="B105" s="47" t="s">
        <v>25</v>
      </c>
      <c r="C105" s="48"/>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50"/>
      <c r="AI105" s="3" t="s">
        <v>11</v>
      </c>
      <c r="AJ105" s="20">
        <f>IF(AJ103=0,0,AJ104/AJ103)</f>
        <v>0</v>
      </c>
    </row>
    <row r="106" spans="1:36" ht="14.45" customHeight="1">
      <c r="B106" s="8" t="s">
        <v>26</v>
      </c>
      <c r="C106" s="29"/>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1"/>
      <c r="AI106" s="3" t="s">
        <v>12</v>
      </c>
      <c r="AJ106" s="4">
        <f>IF(B101="",0,COUNTA(C106:AG106))</f>
        <v>0</v>
      </c>
    </row>
    <row r="107" spans="1:36" ht="14.45" customHeight="1">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I107" s="5" t="s">
        <v>13</v>
      </c>
      <c r="AJ107" s="21">
        <f>IF(AJ103=0,0,AJ106/AJ103)</f>
        <v>0</v>
      </c>
    </row>
    <row r="108" spans="1:36" ht="14.45" customHeight="1">
      <c r="A108" s="28" t="s">
        <v>3</v>
      </c>
      <c r="B108" s="27" t="str">
        <f>IF($AX$3&lt;12,"",DATE(YEAR(B101),MONTH(B101)+1,1))</f>
        <v/>
      </c>
      <c r="C108" s="1" t="s">
        <v>65</v>
      </c>
    </row>
    <row r="109" spans="1:36" ht="14.45" customHeight="1">
      <c r="B109" s="7" t="s">
        <v>4</v>
      </c>
      <c r="C109" s="12" t="e">
        <f>DATE(YEAR($B108),MONTH($B108),1)</f>
        <v>#VALUE!</v>
      </c>
      <c r="D109" s="13" t="e">
        <f>DATE(YEAR($B108),MONTH($B108),2)</f>
        <v>#VALUE!</v>
      </c>
      <c r="E109" s="13" t="e">
        <f>DATE(YEAR($B108),MONTH($B108),3)</f>
        <v>#VALUE!</v>
      </c>
      <c r="F109" s="13" t="e">
        <f>DATE(YEAR($B108),MONTH($B108),4)</f>
        <v>#VALUE!</v>
      </c>
      <c r="G109" s="13" t="e">
        <f>DATE(YEAR($B108),MONTH($B108),5)</f>
        <v>#VALUE!</v>
      </c>
      <c r="H109" s="13" t="e">
        <f>DATE(YEAR($B108),MONTH($B108),6)</f>
        <v>#VALUE!</v>
      </c>
      <c r="I109" s="13" t="e">
        <f>DATE(YEAR($B108),MONTH($B108),7)</f>
        <v>#VALUE!</v>
      </c>
      <c r="J109" s="13" t="e">
        <f>DATE(YEAR($B108),MONTH($B108),8)</f>
        <v>#VALUE!</v>
      </c>
      <c r="K109" s="13" t="e">
        <f>DATE(YEAR($B108),MONTH($B108),9)</f>
        <v>#VALUE!</v>
      </c>
      <c r="L109" s="13" t="e">
        <f>DATE(YEAR($B108),MONTH($B108),10)</f>
        <v>#VALUE!</v>
      </c>
      <c r="M109" s="13" t="e">
        <f>DATE(YEAR($B108),MONTH($B108),11)</f>
        <v>#VALUE!</v>
      </c>
      <c r="N109" s="13" t="e">
        <f>DATE(YEAR($B108),MONTH($B108),12)</f>
        <v>#VALUE!</v>
      </c>
      <c r="O109" s="13" t="e">
        <f>DATE(YEAR($B108),MONTH($B108),13)</f>
        <v>#VALUE!</v>
      </c>
      <c r="P109" s="13" t="e">
        <f>DATE(YEAR($B108),MONTH($B108),14)</f>
        <v>#VALUE!</v>
      </c>
      <c r="Q109" s="13" t="e">
        <f>DATE(YEAR($B108),MONTH($B108),15)</f>
        <v>#VALUE!</v>
      </c>
      <c r="R109" s="13" t="e">
        <f>DATE(YEAR($B108),MONTH($B108),16)</f>
        <v>#VALUE!</v>
      </c>
      <c r="S109" s="13" t="e">
        <f>DATE(YEAR($B108),MONTH($B108),17)</f>
        <v>#VALUE!</v>
      </c>
      <c r="T109" s="13" t="e">
        <f>DATE(YEAR($B108),MONTH($B108),18)</f>
        <v>#VALUE!</v>
      </c>
      <c r="U109" s="13" t="e">
        <f>DATE(YEAR($B108),MONTH($B108),19)</f>
        <v>#VALUE!</v>
      </c>
      <c r="V109" s="13" t="e">
        <f>DATE(YEAR($B108),MONTH($B108),20)</f>
        <v>#VALUE!</v>
      </c>
      <c r="W109" s="13" t="e">
        <f>DATE(YEAR($B108),MONTH($B108),21)</f>
        <v>#VALUE!</v>
      </c>
      <c r="X109" s="13" t="e">
        <f>DATE(YEAR($B108),MONTH($B108),22)</f>
        <v>#VALUE!</v>
      </c>
      <c r="Y109" s="13" t="e">
        <f>DATE(YEAR($B108),MONTH($B108),23)</f>
        <v>#VALUE!</v>
      </c>
      <c r="Z109" s="13" t="e">
        <f>DATE(YEAR($B108),MONTH($B108),24)</f>
        <v>#VALUE!</v>
      </c>
      <c r="AA109" s="13" t="e">
        <f>DATE(YEAR($B108),MONTH($B108),25)</f>
        <v>#VALUE!</v>
      </c>
      <c r="AB109" s="13" t="e">
        <f>DATE(YEAR($B108),MONTH($B108),26)</f>
        <v>#VALUE!</v>
      </c>
      <c r="AC109" s="13" t="e">
        <f>DATE(YEAR($B108),MONTH($B108),27)</f>
        <v>#VALUE!</v>
      </c>
      <c r="AD109" s="13" t="e">
        <f>DATE(YEAR($B108),MONTH($B108),28)</f>
        <v>#VALUE!</v>
      </c>
      <c r="AE109" s="13" t="e">
        <f>IF(DAY(DATE(YEAR($B108),MONTH($B108),29))&lt;4,"",DATE(YEAR($B108),MONTH($B108),29))</f>
        <v>#VALUE!</v>
      </c>
      <c r="AF109" s="13" t="e">
        <f>IF(DAY(DATE(YEAR($B108),MONTH($B108),30))&lt;4,"",DATE(YEAR($B108),MONTH($B108),30))</f>
        <v>#VALUE!</v>
      </c>
      <c r="AG109" s="14" t="e">
        <f>IF(DAY(DATE(YEAR($B108),MONTH($B108),31))&lt;4,"",DATE(YEAR($B108),MONTH($B108),31))</f>
        <v>#VALUE!</v>
      </c>
      <c r="AI109" s="9" t="s">
        <v>6</v>
      </c>
      <c r="AJ109" s="10">
        <f>IF(B108="",0,COUNTA(C111:AG111))</f>
        <v>0</v>
      </c>
    </row>
    <row r="110" spans="1:36" ht="14.45" customHeight="1">
      <c r="B110" s="8" t="s">
        <v>5</v>
      </c>
      <c r="C110" s="15" t="e">
        <f>DATE(YEAR($B108),MONTH($B108),1)</f>
        <v>#VALUE!</v>
      </c>
      <c r="D110" s="16" t="e">
        <f>DATE(YEAR($B108),MONTH($B108),2)</f>
        <v>#VALUE!</v>
      </c>
      <c r="E110" s="16" t="e">
        <f>DATE(YEAR($B108),MONTH($B108),3)</f>
        <v>#VALUE!</v>
      </c>
      <c r="F110" s="16" t="e">
        <f>DATE(YEAR($B108),MONTH($B108),4)</f>
        <v>#VALUE!</v>
      </c>
      <c r="G110" s="16" t="e">
        <f>DATE(YEAR($B108),MONTH($B108),5)</f>
        <v>#VALUE!</v>
      </c>
      <c r="H110" s="16" t="e">
        <f>DATE(YEAR($B108),MONTH($B108),6)</f>
        <v>#VALUE!</v>
      </c>
      <c r="I110" s="16" t="e">
        <f>DATE(YEAR($B108),MONTH($B108),7)</f>
        <v>#VALUE!</v>
      </c>
      <c r="J110" s="16" t="e">
        <f>DATE(YEAR($B108),MONTH($B108),8)</f>
        <v>#VALUE!</v>
      </c>
      <c r="K110" s="16" t="e">
        <f>DATE(YEAR($B108),MONTH($B108),9)</f>
        <v>#VALUE!</v>
      </c>
      <c r="L110" s="16" t="e">
        <f>DATE(YEAR($B108),MONTH($B108),10)</f>
        <v>#VALUE!</v>
      </c>
      <c r="M110" s="16" t="e">
        <f>DATE(YEAR($B108),MONTH($B108),11)</f>
        <v>#VALUE!</v>
      </c>
      <c r="N110" s="16" t="e">
        <f>DATE(YEAR($B108),MONTH($B108),12)</f>
        <v>#VALUE!</v>
      </c>
      <c r="O110" s="16" t="e">
        <f>DATE(YEAR($B108),MONTH($B108),13)</f>
        <v>#VALUE!</v>
      </c>
      <c r="P110" s="16" t="e">
        <f>DATE(YEAR($B108),MONTH($B108),14)</f>
        <v>#VALUE!</v>
      </c>
      <c r="Q110" s="16" t="e">
        <f>DATE(YEAR($B108),MONTH($B108),15)</f>
        <v>#VALUE!</v>
      </c>
      <c r="R110" s="16" t="e">
        <f>DATE(YEAR($B108),MONTH($B108),16)</f>
        <v>#VALUE!</v>
      </c>
      <c r="S110" s="16" t="e">
        <f>DATE(YEAR($B108),MONTH($B108),17)</f>
        <v>#VALUE!</v>
      </c>
      <c r="T110" s="16" t="e">
        <f>DATE(YEAR($B108),MONTH($B108),18)</f>
        <v>#VALUE!</v>
      </c>
      <c r="U110" s="16" t="e">
        <f>DATE(YEAR($B108),MONTH($B108),19)</f>
        <v>#VALUE!</v>
      </c>
      <c r="V110" s="16" t="e">
        <f>DATE(YEAR($B108),MONTH($B108),20)</f>
        <v>#VALUE!</v>
      </c>
      <c r="W110" s="16" t="e">
        <f>DATE(YEAR($B108),MONTH($B108),21)</f>
        <v>#VALUE!</v>
      </c>
      <c r="X110" s="16" t="e">
        <f>DATE(YEAR($B108),MONTH($B108),22)</f>
        <v>#VALUE!</v>
      </c>
      <c r="Y110" s="16" t="e">
        <f>DATE(YEAR($B108),MONTH($B108),23)</f>
        <v>#VALUE!</v>
      </c>
      <c r="Z110" s="16" t="e">
        <f>DATE(YEAR($B108),MONTH($B108),24)</f>
        <v>#VALUE!</v>
      </c>
      <c r="AA110" s="16" t="e">
        <f>DATE(YEAR($B108),MONTH($B108),25)</f>
        <v>#VALUE!</v>
      </c>
      <c r="AB110" s="16" t="e">
        <f>DATE(YEAR($B108),MONTH($B108),26)</f>
        <v>#VALUE!</v>
      </c>
      <c r="AC110" s="16" t="e">
        <f>DATE(YEAR($B108),MONTH($B108),27)</f>
        <v>#VALUE!</v>
      </c>
      <c r="AD110" s="16" t="e">
        <f>DATE(YEAR($B108),MONTH($B108),28)</f>
        <v>#VALUE!</v>
      </c>
      <c r="AE110" s="16" t="e">
        <f>IF(DAY(DATE(YEAR($B108),MONTH($B108),29))&lt;4,"",DATE(YEAR($B108),MONTH($B108),29))</f>
        <v>#VALUE!</v>
      </c>
      <c r="AF110" s="16" t="e">
        <f>IF(DAY(DATE(YEAR($B108),MONTH($B108),30))&lt;4,"",DATE(YEAR($B108),MONTH($B108),30))</f>
        <v>#VALUE!</v>
      </c>
      <c r="AG110" s="17" t="e">
        <f>IF(DAY(DATE(YEAR($B108),MONTH($B108),31))&lt;4,"",DATE(YEAR($B108),MONTH($B108),31))</f>
        <v>#VALUE!</v>
      </c>
      <c r="AI110" s="3" t="s">
        <v>9</v>
      </c>
      <c r="AJ110" s="18">
        <f>IF(B108="",0,IF(AND(YEAR(B108)=YEAR(E$7),MONTH(B108)=MONTH($AX$2)),DAY($AX$2)-AJ109,31-COUNTIF(C109:AG109,"")-AJ109))</f>
        <v>0</v>
      </c>
    </row>
    <row r="111" spans="1:36" ht="14.45" customHeight="1">
      <c r="B111" s="39" t="s">
        <v>6</v>
      </c>
      <c r="C111" s="40"/>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2"/>
      <c r="AH111" s="34"/>
      <c r="AI111" s="3" t="s">
        <v>10</v>
      </c>
      <c r="AJ111" s="4">
        <f>IF(B108="",0,COUNTA(C112:AG112))</f>
        <v>0</v>
      </c>
    </row>
    <row r="112" spans="1:36" ht="14.45" customHeight="1">
      <c r="B112" s="47" t="s">
        <v>25</v>
      </c>
      <c r="C112" s="48"/>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50"/>
      <c r="AI112" s="3" t="s">
        <v>11</v>
      </c>
      <c r="AJ112" s="20">
        <f>IF(AJ110=0,0,AJ111/AJ110)</f>
        <v>0</v>
      </c>
    </row>
    <row r="113" spans="1:36" ht="14.45" customHeight="1">
      <c r="B113" s="8" t="s">
        <v>26</v>
      </c>
      <c r="C113" s="29"/>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1"/>
      <c r="AI113" s="3" t="s">
        <v>12</v>
      </c>
      <c r="AJ113" s="4">
        <f>IF(B108="",0,COUNTA(C113:AG113))</f>
        <v>0</v>
      </c>
    </row>
    <row r="114" spans="1:36" ht="14.45" customHeight="1">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I114" s="5" t="s">
        <v>13</v>
      </c>
      <c r="AJ114" s="21">
        <f>IF(AJ110=0,0,AJ113/AJ110)</f>
        <v>0</v>
      </c>
    </row>
    <row r="115" spans="1:36" ht="14.45" customHeight="1">
      <c r="A115" s="28" t="s">
        <v>3</v>
      </c>
      <c r="B115" s="27" t="str">
        <f>IF($AX$3&lt;13,"",DATE(YEAR(B108),MONTH(B108)+1,1))</f>
        <v/>
      </c>
      <c r="C115" s="1" t="s">
        <v>65</v>
      </c>
    </row>
    <row r="116" spans="1:36" ht="14.45" customHeight="1">
      <c r="B116" s="7" t="s">
        <v>4</v>
      </c>
      <c r="C116" s="12" t="e">
        <f>DATE(YEAR($B115),MONTH($B115),1)</f>
        <v>#VALUE!</v>
      </c>
      <c r="D116" s="13" t="e">
        <f>DATE(YEAR($B115),MONTH($B115),2)</f>
        <v>#VALUE!</v>
      </c>
      <c r="E116" s="13" t="e">
        <f>DATE(YEAR($B115),MONTH($B115),3)</f>
        <v>#VALUE!</v>
      </c>
      <c r="F116" s="13" t="e">
        <f>DATE(YEAR($B115),MONTH($B115),4)</f>
        <v>#VALUE!</v>
      </c>
      <c r="G116" s="13" t="e">
        <f>DATE(YEAR($B115),MONTH($B115),5)</f>
        <v>#VALUE!</v>
      </c>
      <c r="H116" s="13" t="e">
        <f>DATE(YEAR($B115),MONTH($B115),6)</f>
        <v>#VALUE!</v>
      </c>
      <c r="I116" s="13" t="e">
        <f>DATE(YEAR($B115),MONTH($B115),7)</f>
        <v>#VALUE!</v>
      </c>
      <c r="J116" s="13" t="e">
        <f>DATE(YEAR($B115),MONTH($B115),8)</f>
        <v>#VALUE!</v>
      </c>
      <c r="K116" s="13" t="e">
        <f>DATE(YEAR($B115),MONTH($B115),9)</f>
        <v>#VALUE!</v>
      </c>
      <c r="L116" s="13" t="e">
        <f>DATE(YEAR($B115),MONTH($B115),10)</f>
        <v>#VALUE!</v>
      </c>
      <c r="M116" s="13" t="e">
        <f>DATE(YEAR($B115),MONTH($B115),11)</f>
        <v>#VALUE!</v>
      </c>
      <c r="N116" s="13" t="e">
        <f>DATE(YEAR($B115),MONTH($B115),12)</f>
        <v>#VALUE!</v>
      </c>
      <c r="O116" s="13" t="e">
        <f>DATE(YEAR($B115),MONTH($B115),13)</f>
        <v>#VALUE!</v>
      </c>
      <c r="P116" s="13" t="e">
        <f>DATE(YEAR($B115),MONTH($B115),14)</f>
        <v>#VALUE!</v>
      </c>
      <c r="Q116" s="13" t="e">
        <f>DATE(YEAR($B115),MONTH($B115),15)</f>
        <v>#VALUE!</v>
      </c>
      <c r="R116" s="13" t="e">
        <f>DATE(YEAR($B115),MONTH($B115),16)</f>
        <v>#VALUE!</v>
      </c>
      <c r="S116" s="13" t="e">
        <f>DATE(YEAR($B115),MONTH($B115),17)</f>
        <v>#VALUE!</v>
      </c>
      <c r="T116" s="13" t="e">
        <f>DATE(YEAR($B115),MONTH($B115),18)</f>
        <v>#VALUE!</v>
      </c>
      <c r="U116" s="13" t="e">
        <f>DATE(YEAR($B115),MONTH($B115),19)</f>
        <v>#VALUE!</v>
      </c>
      <c r="V116" s="13" t="e">
        <f>DATE(YEAR($B115),MONTH($B115),20)</f>
        <v>#VALUE!</v>
      </c>
      <c r="W116" s="13" t="e">
        <f>DATE(YEAR($B115),MONTH($B115),21)</f>
        <v>#VALUE!</v>
      </c>
      <c r="X116" s="13" t="e">
        <f>DATE(YEAR($B115),MONTH($B115),22)</f>
        <v>#VALUE!</v>
      </c>
      <c r="Y116" s="13" t="e">
        <f>DATE(YEAR($B115),MONTH($B115),23)</f>
        <v>#VALUE!</v>
      </c>
      <c r="Z116" s="13" t="e">
        <f>DATE(YEAR($B115),MONTH($B115),24)</f>
        <v>#VALUE!</v>
      </c>
      <c r="AA116" s="13" t="e">
        <f>DATE(YEAR($B115),MONTH($B115),25)</f>
        <v>#VALUE!</v>
      </c>
      <c r="AB116" s="13" t="e">
        <f>DATE(YEAR($B115),MONTH($B115),26)</f>
        <v>#VALUE!</v>
      </c>
      <c r="AC116" s="13" t="e">
        <f>DATE(YEAR($B115),MONTH($B115),27)</f>
        <v>#VALUE!</v>
      </c>
      <c r="AD116" s="13" t="e">
        <f>DATE(YEAR($B115),MONTH($B115),28)</f>
        <v>#VALUE!</v>
      </c>
      <c r="AE116" s="13" t="e">
        <f>IF(DAY(DATE(YEAR($B115),MONTH($B115),29))&lt;4,"",DATE(YEAR($B115),MONTH($B115),29))</f>
        <v>#VALUE!</v>
      </c>
      <c r="AF116" s="13" t="e">
        <f>IF(DAY(DATE(YEAR($B115),MONTH($B115),30))&lt;4,"",DATE(YEAR($B115),MONTH($B115),30))</f>
        <v>#VALUE!</v>
      </c>
      <c r="AG116" s="14" t="e">
        <f>IF(DAY(DATE(YEAR($B115),MONTH($B115),31))&lt;4,"",DATE(YEAR($B115),MONTH($B115),31))</f>
        <v>#VALUE!</v>
      </c>
      <c r="AI116" s="9" t="s">
        <v>6</v>
      </c>
      <c r="AJ116" s="10">
        <f>IF(B115="",0,COUNTA(C118:AG118))</f>
        <v>0</v>
      </c>
    </row>
    <row r="117" spans="1:36" ht="14.45" customHeight="1">
      <c r="B117" s="8" t="s">
        <v>5</v>
      </c>
      <c r="C117" s="15" t="e">
        <f>DATE(YEAR($B115),MONTH($B115),1)</f>
        <v>#VALUE!</v>
      </c>
      <c r="D117" s="16" t="e">
        <f>DATE(YEAR($B115),MONTH($B115),2)</f>
        <v>#VALUE!</v>
      </c>
      <c r="E117" s="16" t="e">
        <f>DATE(YEAR($B115),MONTH($B115),3)</f>
        <v>#VALUE!</v>
      </c>
      <c r="F117" s="16" t="e">
        <f>DATE(YEAR($B115),MONTH($B115),4)</f>
        <v>#VALUE!</v>
      </c>
      <c r="G117" s="16" t="e">
        <f>DATE(YEAR($B115),MONTH($B115),5)</f>
        <v>#VALUE!</v>
      </c>
      <c r="H117" s="16" t="e">
        <f>DATE(YEAR($B115),MONTH($B115),6)</f>
        <v>#VALUE!</v>
      </c>
      <c r="I117" s="16" t="e">
        <f>DATE(YEAR($B115),MONTH($B115),7)</f>
        <v>#VALUE!</v>
      </c>
      <c r="J117" s="16" t="e">
        <f>DATE(YEAR($B115),MONTH($B115),8)</f>
        <v>#VALUE!</v>
      </c>
      <c r="K117" s="16" t="e">
        <f>DATE(YEAR($B115),MONTH($B115),9)</f>
        <v>#VALUE!</v>
      </c>
      <c r="L117" s="16" t="e">
        <f>DATE(YEAR($B115),MONTH($B115),10)</f>
        <v>#VALUE!</v>
      </c>
      <c r="M117" s="16" t="e">
        <f>DATE(YEAR($B115),MONTH($B115),11)</f>
        <v>#VALUE!</v>
      </c>
      <c r="N117" s="16" t="e">
        <f>DATE(YEAR($B115),MONTH($B115),12)</f>
        <v>#VALUE!</v>
      </c>
      <c r="O117" s="16" t="e">
        <f>DATE(YEAR($B115),MONTH($B115),13)</f>
        <v>#VALUE!</v>
      </c>
      <c r="P117" s="16" t="e">
        <f>DATE(YEAR($B115),MONTH($B115),14)</f>
        <v>#VALUE!</v>
      </c>
      <c r="Q117" s="16" t="e">
        <f>DATE(YEAR($B115),MONTH($B115),15)</f>
        <v>#VALUE!</v>
      </c>
      <c r="R117" s="16" t="e">
        <f>DATE(YEAR($B115),MONTH($B115),16)</f>
        <v>#VALUE!</v>
      </c>
      <c r="S117" s="16" t="e">
        <f>DATE(YEAR($B115),MONTH($B115),17)</f>
        <v>#VALUE!</v>
      </c>
      <c r="T117" s="16" t="e">
        <f>DATE(YEAR($B115),MONTH($B115),18)</f>
        <v>#VALUE!</v>
      </c>
      <c r="U117" s="16" t="e">
        <f>DATE(YEAR($B115),MONTH($B115),19)</f>
        <v>#VALUE!</v>
      </c>
      <c r="V117" s="16" t="e">
        <f>DATE(YEAR($B115),MONTH($B115),20)</f>
        <v>#VALUE!</v>
      </c>
      <c r="W117" s="16" t="e">
        <f>DATE(YEAR($B115),MONTH($B115),21)</f>
        <v>#VALUE!</v>
      </c>
      <c r="X117" s="16" t="e">
        <f>DATE(YEAR($B115),MONTH($B115),22)</f>
        <v>#VALUE!</v>
      </c>
      <c r="Y117" s="16" t="e">
        <f>DATE(YEAR($B115),MONTH($B115),23)</f>
        <v>#VALUE!</v>
      </c>
      <c r="Z117" s="16" t="e">
        <f>DATE(YEAR($B115),MONTH($B115),24)</f>
        <v>#VALUE!</v>
      </c>
      <c r="AA117" s="16" t="e">
        <f>DATE(YEAR($B115),MONTH($B115),25)</f>
        <v>#VALUE!</v>
      </c>
      <c r="AB117" s="16" t="e">
        <f>DATE(YEAR($B115),MONTH($B115),26)</f>
        <v>#VALUE!</v>
      </c>
      <c r="AC117" s="16" t="e">
        <f>DATE(YEAR($B115),MONTH($B115),27)</f>
        <v>#VALUE!</v>
      </c>
      <c r="AD117" s="16" t="e">
        <f>DATE(YEAR($B115),MONTH($B115),28)</f>
        <v>#VALUE!</v>
      </c>
      <c r="AE117" s="16" t="e">
        <f>IF(DAY(DATE(YEAR($B115),MONTH($B115),29))&lt;4,"",DATE(YEAR($B115),MONTH($B115),29))</f>
        <v>#VALUE!</v>
      </c>
      <c r="AF117" s="16" t="e">
        <f>IF(DAY(DATE(YEAR($B115),MONTH($B115),30))&lt;4,"",DATE(YEAR($B115),MONTH($B115),30))</f>
        <v>#VALUE!</v>
      </c>
      <c r="AG117" s="17" t="e">
        <f>IF(DAY(DATE(YEAR($B115),MONTH($B115),31))&lt;4,"",DATE(YEAR($B115),MONTH($B115),31))</f>
        <v>#VALUE!</v>
      </c>
      <c r="AI117" s="3" t="s">
        <v>9</v>
      </c>
      <c r="AJ117" s="18">
        <f>IF(B115="",0,IF(AND(YEAR(B115)=YEAR(E$7),MONTH(B115)=MONTH($AX$2)),DAY($AX$2)-AJ116,31-COUNTIF(C116:AG116,"")-AJ116))</f>
        <v>0</v>
      </c>
    </row>
    <row r="118" spans="1:36" ht="14.45" customHeight="1">
      <c r="B118" s="39" t="s">
        <v>6</v>
      </c>
      <c r="C118" s="40"/>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2"/>
      <c r="AH118" s="34"/>
      <c r="AI118" s="3" t="s">
        <v>10</v>
      </c>
      <c r="AJ118" s="4">
        <f>IF(B115="",0,COUNTA(C119:AG119))</f>
        <v>0</v>
      </c>
    </row>
    <row r="119" spans="1:36" ht="14.45" customHeight="1">
      <c r="B119" s="47" t="s">
        <v>25</v>
      </c>
      <c r="C119" s="48"/>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50"/>
      <c r="AI119" s="3" t="s">
        <v>11</v>
      </c>
      <c r="AJ119" s="20">
        <f>IF(AJ117=0,0,AJ118/AJ117)</f>
        <v>0</v>
      </c>
    </row>
    <row r="120" spans="1:36" ht="14.45" customHeight="1">
      <c r="B120" s="8" t="s">
        <v>26</v>
      </c>
      <c r="C120" s="29"/>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1"/>
      <c r="AI120" s="3" t="s">
        <v>12</v>
      </c>
      <c r="AJ120" s="4">
        <f>IF(B115="",0,COUNTA(C120:AG120))</f>
        <v>0</v>
      </c>
    </row>
    <row r="121" spans="1:36" ht="14.45" customHeight="1">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5" t="s">
        <v>13</v>
      </c>
      <c r="AJ121" s="21">
        <f>IF(AJ117=0,0,AJ120/AJ117)</f>
        <v>0</v>
      </c>
    </row>
    <row r="122" spans="1:36" ht="14.45" customHeight="1">
      <c r="A122" s="28" t="s">
        <v>3</v>
      </c>
      <c r="B122" s="27" t="str">
        <f>IF($AX$3&lt;14,"",DATE(YEAR(B115),MONTH(B115)+1,1))</f>
        <v/>
      </c>
      <c r="C122" s="1" t="s">
        <v>65</v>
      </c>
    </row>
    <row r="123" spans="1:36" ht="14.45" customHeight="1">
      <c r="B123" s="7" t="s">
        <v>4</v>
      </c>
      <c r="C123" s="12" t="e">
        <f>DATE(YEAR($B122),MONTH($B122),1)</f>
        <v>#VALUE!</v>
      </c>
      <c r="D123" s="13" t="e">
        <f>DATE(YEAR($B122),MONTH($B122),2)</f>
        <v>#VALUE!</v>
      </c>
      <c r="E123" s="13" t="e">
        <f>DATE(YEAR($B122),MONTH($B122),3)</f>
        <v>#VALUE!</v>
      </c>
      <c r="F123" s="13" t="e">
        <f>DATE(YEAR($B122),MONTH($B122),4)</f>
        <v>#VALUE!</v>
      </c>
      <c r="G123" s="13" t="e">
        <f>DATE(YEAR($B122),MONTH($B122),5)</f>
        <v>#VALUE!</v>
      </c>
      <c r="H123" s="13" t="e">
        <f>DATE(YEAR($B122),MONTH($B122),6)</f>
        <v>#VALUE!</v>
      </c>
      <c r="I123" s="13" t="e">
        <f>DATE(YEAR($B122),MONTH($B122),7)</f>
        <v>#VALUE!</v>
      </c>
      <c r="J123" s="13" t="e">
        <f>DATE(YEAR($B122),MONTH($B122),8)</f>
        <v>#VALUE!</v>
      </c>
      <c r="K123" s="13" t="e">
        <f>DATE(YEAR($B122),MONTH($B122),9)</f>
        <v>#VALUE!</v>
      </c>
      <c r="L123" s="13" t="e">
        <f>DATE(YEAR($B122),MONTH($B122),10)</f>
        <v>#VALUE!</v>
      </c>
      <c r="M123" s="13" t="e">
        <f>DATE(YEAR($B122),MONTH($B122),11)</f>
        <v>#VALUE!</v>
      </c>
      <c r="N123" s="13" t="e">
        <f>DATE(YEAR($B122),MONTH($B122),12)</f>
        <v>#VALUE!</v>
      </c>
      <c r="O123" s="13" t="e">
        <f>DATE(YEAR($B122),MONTH($B122),13)</f>
        <v>#VALUE!</v>
      </c>
      <c r="P123" s="13" t="e">
        <f>DATE(YEAR($B122),MONTH($B122),14)</f>
        <v>#VALUE!</v>
      </c>
      <c r="Q123" s="13" t="e">
        <f>DATE(YEAR($B122),MONTH($B122),15)</f>
        <v>#VALUE!</v>
      </c>
      <c r="R123" s="13" t="e">
        <f>DATE(YEAR($B122),MONTH($B122),16)</f>
        <v>#VALUE!</v>
      </c>
      <c r="S123" s="13" t="e">
        <f>DATE(YEAR($B122),MONTH($B122),17)</f>
        <v>#VALUE!</v>
      </c>
      <c r="T123" s="13" t="e">
        <f>DATE(YEAR($B122),MONTH($B122),18)</f>
        <v>#VALUE!</v>
      </c>
      <c r="U123" s="13" t="e">
        <f>DATE(YEAR($B122),MONTH($B122),19)</f>
        <v>#VALUE!</v>
      </c>
      <c r="V123" s="13" t="e">
        <f>DATE(YEAR($B122),MONTH($B122),20)</f>
        <v>#VALUE!</v>
      </c>
      <c r="W123" s="13" t="e">
        <f>DATE(YEAR($B122),MONTH($B122),21)</f>
        <v>#VALUE!</v>
      </c>
      <c r="X123" s="13" t="e">
        <f>DATE(YEAR($B122),MONTH($B122),22)</f>
        <v>#VALUE!</v>
      </c>
      <c r="Y123" s="13" t="e">
        <f>DATE(YEAR($B122),MONTH($B122),23)</f>
        <v>#VALUE!</v>
      </c>
      <c r="Z123" s="13" t="e">
        <f>DATE(YEAR($B122),MONTH($B122),24)</f>
        <v>#VALUE!</v>
      </c>
      <c r="AA123" s="13" t="e">
        <f>DATE(YEAR($B122),MONTH($B122),25)</f>
        <v>#VALUE!</v>
      </c>
      <c r="AB123" s="13" t="e">
        <f>DATE(YEAR($B122),MONTH($B122),26)</f>
        <v>#VALUE!</v>
      </c>
      <c r="AC123" s="13" t="e">
        <f>DATE(YEAR($B122),MONTH($B122),27)</f>
        <v>#VALUE!</v>
      </c>
      <c r="AD123" s="13" t="e">
        <f>DATE(YEAR($B122),MONTH($B122),28)</f>
        <v>#VALUE!</v>
      </c>
      <c r="AE123" s="13" t="e">
        <f>IF(DAY(DATE(YEAR($B122),MONTH($B122),29))&lt;4,"",DATE(YEAR($B122),MONTH($B122),29))</f>
        <v>#VALUE!</v>
      </c>
      <c r="AF123" s="13" t="e">
        <f>IF(DAY(DATE(YEAR($B122),MONTH($B122),30))&lt;4,"",DATE(YEAR($B122),MONTH($B122),30))</f>
        <v>#VALUE!</v>
      </c>
      <c r="AG123" s="14" t="e">
        <f>IF(DAY(DATE(YEAR($B122),MONTH($B122),31))&lt;4,"",DATE(YEAR($B122),MONTH($B122),31))</f>
        <v>#VALUE!</v>
      </c>
      <c r="AI123" s="9" t="s">
        <v>6</v>
      </c>
      <c r="AJ123" s="10">
        <f>IF(B122="",0,COUNTA(C125:AG125))</f>
        <v>0</v>
      </c>
    </row>
    <row r="124" spans="1:36" ht="14.45" customHeight="1">
      <c r="B124" s="8" t="s">
        <v>5</v>
      </c>
      <c r="C124" s="15" t="e">
        <f>DATE(YEAR($B122),MONTH($B122),1)</f>
        <v>#VALUE!</v>
      </c>
      <c r="D124" s="16" t="e">
        <f>DATE(YEAR($B122),MONTH($B122),2)</f>
        <v>#VALUE!</v>
      </c>
      <c r="E124" s="16" t="e">
        <f>DATE(YEAR($B122),MONTH($B122),3)</f>
        <v>#VALUE!</v>
      </c>
      <c r="F124" s="16" t="e">
        <f>DATE(YEAR($B122),MONTH($B122),4)</f>
        <v>#VALUE!</v>
      </c>
      <c r="G124" s="16" t="e">
        <f>DATE(YEAR($B122),MONTH($B122),5)</f>
        <v>#VALUE!</v>
      </c>
      <c r="H124" s="16" t="e">
        <f>DATE(YEAR($B122),MONTH($B122),6)</f>
        <v>#VALUE!</v>
      </c>
      <c r="I124" s="16" t="e">
        <f>DATE(YEAR($B122),MONTH($B122),7)</f>
        <v>#VALUE!</v>
      </c>
      <c r="J124" s="16" t="e">
        <f>DATE(YEAR($B122),MONTH($B122),8)</f>
        <v>#VALUE!</v>
      </c>
      <c r="K124" s="16" t="e">
        <f>DATE(YEAR($B122),MONTH($B122),9)</f>
        <v>#VALUE!</v>
      </c>
      <c r="L124" s="16" t="e">
        <f>DATE(YEAR($B122),MONTH($B122),10)</f>
        <v>#VALUE!</v>
      </c>
      <c r="M124" s="16" t="e">
        <f>DATE(YEAR($B122),MONTH($B122),11)</f>
        <v>#VALUE!</v>
      </c>
      <c r="N124" s="16" t="e">
        <f>DATE(YEAR($B122),MONTH($B122),12)</f>
        <v>#VALUE!</v>
      </c>
      <c r="O124" s="16" t="e">
        <f>DATE(YEAR($B122),MONTH($B122),13)</f>
        <v>#VALUE!</v>
      </c>
      <c r="P124" s="16" t="e">
        <f>DATE(YEAR($B122),MONTH($B122),14)</f>
        <v>#VALUE!</v>
      </c>
      <c r="Q124" s="16" t="e">
        <f>DATE(YEAR($B122),MONTH($B122),15)</f>
        <v>#VALUE!</v>
      </c>
      <c r="R124" s="16" t="e">
        <f>DATE(YEAR($B122),MONTH($B122),16)</f>
        <v>#VALUE!</v>
      </c>
      <c r="S124" s="16" t="e">
        <f>DATE(YEAR($B122),MONTH($B122),17)</f>
        <v>#VALUE!</v>
      </c>
      <c r="T124" s="16" t="e">
        <f>DATE(YEAR($B122),MONTH($B122),18)</f>
        <v>#VALUE!</v>
      </c>
      <c r="U124" s="16" t="e">
        <f>DATE(YEAR($B122),MONTH($B122),19)</f>
        <v>#VALUE!</v>
      </c>
      <c r="V124" s="16" t="e">
        <f>DATE(YEAR($B122),MONTH($B122),20)</f>
        <v>#VALUE!</v>
      </c>
      <c r="W124" s="16" t="e">
        <f>DATE(YEAR($B122),MONTH($B122),21)</f>
        <v>#VALUE!</v>
      </c>
      <c r="X124" s="16" t="e">
        <f>DATE(YEAR($B122),MONTH($B122),22)</f>
        <v>#VALUE!</v>
      </c>
      <c r="Y124" s="16" t="e">
        <f>DATE(YEAR($B122),MONTH($B122),23)</f>
        <v>#VALUE!</v>
      </c>
      <c r="Z124" s="16" t="e">
        <f>DATE(YEAR($B122),MONTH($B122),24)</f>
        <v>#VALUE!</v>
      </c>
      <c r="AA124" s="16" t="e">
        <f>DATE(YEAR($B122),MONTH($B122),25)</f>
        <v>#VALUE!</v>
      </c>
      <c r="AB124" s="16" t="e">
        <f>DATE(YEAR($B122),MONTH($B122),26)</f>
        <v>#VALUE!</v>
      </c>
      <c r="AC124" s="16" t="e">
        <f>DATE(YEAR($B122),MONTH($B122),27)</f>
        <v>#VALUE!</v>
      </c>
      <c r="AD124" s="16" t="e">
        <f>DATE(YEAR($B122),MONTH($B122),28)</f>
        <v>#VALUE!</v>
      </c>
      <c r="AE124" s="16" t="e">
        <f>IF(DAY(DATE(YEAR($B122),MONTH($B122),29))&lt;4,"",DATE(YEAR($B122),MONTH($B122),29))</f>
        <v>#VALUE!</v>
      </c>
      <c r="AF124" s="16" t="e">
        <f>IF(DAY(DATE(YEAR($B122),MONTH($B122),30))&lt;4,"",DATE(YEAR($B122),MONTH($B122),30))</f>
        <v>#VALUE!</v>
      </c>
      <c r="AG124" s="17" t="e">
        <f>IF(DAY(DATE(YEAR($B122),MONTH($B122),31))&lt;4,"",DATE(YEAR($B122),MONTH($B122),31))</f>
        <v>#VALUE!</v>
      </c>
      <c r="AI124" s="3" t="s">
        <v>9</v>
      </c>
      <c r="AJ124" s="18">
        <f>IF(B122="",0,IF(AND(YEAR(B122)=YEAR(E$7),MONTH(B122)=MONTH($AX$2)),DAY($AX$2)-AJ123,31-COUNTIF(C123:AG123,"")-AJ123))</f>
        <v>0</v>
      </c>
    </row>
    <row r="125" spans="1:36" ht="14.45" customHeight="1">
      <c r="B125" s="39" t="s">
        <v>6</v>
      </c>
      <c r="C125" s="40"/>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2"/>
      <c r="AH125" s="34"/>
      <c r="AI125" s="3" t="s">
        <v>10</v>
      </c>
      <c r="AJ125" s="4">
        <f>IF(B122="",0,COUNTA(C126:AG126))</f>
        <v>0</v>
      </c>
    </row>
    <row r="126" spans="1:36" ht="14.45" customHeight="1">
      <c r="B126" s="47" t="s">
        <v>25</v>
      </c>
      <c r="C126" s="48"/>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50"/>
      <c r="AI126" s="3" t="s">
        <v>11</v>
      </c>
      <c r="AJ126" s="20">
        <f>IF(AJ124=0,0,AJ125/AJ124)</f>
        <v>0</v>
      </c>
    </row>
    <row r="127" spans="1:36" ht="14.45" customHeight="1">
      <c r="B127" s="8" t="s">
        <v>26</v>
      </c>
      <c r="C127" s="29"/>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1"/>
      <c r="AI127" s="3" t="s">
        <v>12</v>
      </c>
      <c r="AJ127" s="4">
        <f>IF(B122="",0,COUNTA(C127:AG127))</f>
        <v>0</v>
      </c>
    </row>
    <row r="128" spans="1:36" ht="14.45" customHeight="1">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I128" s="5" t="s">
        <v>13</v>
      </c>
      <c r="AJ128" s="21">
        <f>IF(AJ124=0,0,AJ127/AJ124)</f>
        <v>0</v>
      </c>
    </row>
    <row r="129" spans="1:36" ht="14.45" customHeight="1">
      <c r="A129" s="28" t="s">
        <v>3</v>
      </c>
      <c r="B129" s="27" t="str">
        <f>IF($AX$3&lt;15,"",DATE(YEAR(B122),MONTH(B122)+1,1))</f>
        <v/>
      </c>
      <c r="C129" s="1" t="s">
        <v>65</v>
      </c>
    </row>
    <row r="130" spans="1:36" ht="14.45" customHeight="1">
      <c r="B130" s="7" t="s">
        <v>4</v>
      </c>
      <c r="C130" s="12" t="e">
        <f>DATE(YEAR($B129),MONTH($B129),1)</f>
        <v>#VALUE!</v>
      </c>
      <c r="D130" s="13" t="e">
        <f>DATE(YEAR($B129),MONTH($B129),2)</f>
        <v>#VALUE!</v>
      </c>
      <c r="E130" s="13" t="e">
        <f>DATE(YEAR($B129),MONTH($B129),3)</f>
        <v>#VALUE!</v>
      </c>
      <c r="F130" s="13" t="e">
        <f>DATE(YEAR($B129),MONTH($B129),4)</f>
        <v>#VALUE!</v>
      </c>
      <c r="G130" s="13" t="e">
        <f>DATE(YEAR($B129),MONTH($B129),5)</f>
        <v>#VALUE!</v>
      </c>
      <c r="H130" s="13" t="e">
        <f>DATE(YEAR($B129),MONTH($B129),6)</f>
        <v>#VALUE!</v>
      </c>
      <c r="I130" s="13" t="e">
        <f>DATE(YEAR($B129),MONTH($B129),7)</f>
        <v>#VALUE!</v>
      </c>
      <c r="J130" s="13" t="e">
        <f>DATE(YEAR($B129),MONTH($B129),8)</f>
        <v>#VALUE!</v>
      </c>
      <c r="K130" s="13" t="e">
        <f>DATE(YEAR($B129),MONTH($B129),9)</f>
        <v>#VALUE!</v>
      </c>
      <c r="L130" s="13" t="e">
        <f>DATE(YEAR($B129),MONTH($B129),10)</f>
        <v>#VALUE!</v>
      </c>
      <c r="M130" s="13" t="e">
        <f>DATE(YEAR($B129),MONTH($B129),11)</f>
        <v>#VALUE!</v>
      </c>
      <c r="N130" s="13" t="e">
        <f>DATE(YEAR($B129),MONTH($B129),12)</f>
        <v>#VALUE!</v>
      </c>
      <c r="O130" s="13" t="e">
        <f>DATE(YEAR($B129),MONTH($B129),13)</f>
        <v>#VALUE!</v>
      </c>
      <c r="P130" s="13" t="e">
        <f>DATE(YEAR($B129),MONTH($B129),14)</f>
        <v>#VALUE!</v>
      </c>
      <c r="Q130" s="13" t="e">
        <f>DATE(YEAR($B129),MONTH($B129),15)</f>
        <v>#VALUE!</v>
      </c>
      <c r="R130" s="13" t="e">
        <f>DATE(YEAR($B129),MONTH($B129),16)</f>
        <v>#VALUE!</v>
      </c>
      <c r="S130" s="13" t="e">
        <f>DATE(YEAR($B129),MONTH($B129),17)</f>
        <v>#VALUE!</v>
      </c>
      <c r="T130" s="13" t="e">
        <f>DATE(YEAR($B129),MONTH($B129),18)</f>
        <v>#VALUE!</v>
      </c>
      <c r="U130" s="13" t="e">
        <f>DATE(YEAR($B129),MONTH($B129),19)</f>
        <v>#VALUE!</v>
      </c>
      <c r="V130" s="13" t="e">
        <f>DATE(YEAR($B129),MONTH($B129),20)</f>
        <v>#VALUE!</v>
      </c>
      <c r="W130" s="13" t="e">
        <f>DATE(YEAR($B129),MONTH($B129),21)</f>
        <v>#VALUE!</v>
      </c>
      <c r="X130" s="13" t="e">
        <f>DATE(YEAR($B129),MONTH($B129),22)</f>
        <v>#VALUE!</v>
      </c>
      <c r="Y130" s="13" t="e">
        <f>DATE(YEAR($B129),MONTH($B129),23)</f>
        <v>#VALUE!</v>
      </c>
      <c r="Z130" s="13" t="e">
        <f>DATE(YEAR($B129),MONTH($B129),24)</f>
        <v>#VALUE!</v>
      </c>
      <c r="AA130" s="13" t="e">
        <f>DATE(YEAR($B129),MONTH($B129),25)</f>
        <v>#VALUE!</v>
      </c>
      <c r="AB130" s="13" t="e">
        <f>DATE(YEAR($B129),MONTH($B129),26)</f>
        <v>#VALUE!</v>
      </c>
      <c r="AC130" s="13" t="e">
        <f>DATE(YEAR($B129),MONTH($B129),27)</f>
        <v>#VALUE!</v>
      </c>
      <c r="AD130" s="13" t="e">
        <f>DATE(YEAR($B129),MONTH($B129),28)</f>
        <v>#VALUE!</v>
      </c>
      <c r="AE130" s="13" t="e">
        <f>IF(DAY(DATE(YEAR($B129),MONTH($B129),29))&lt;4,"",DATE(YEAR($B129),MONTH($B129),29))</f>
        <v>#VALUE!</v>
      </c>
      <c r="AF130" s="13" t="e">
        <f>IF(DAY(DATE(YEAR($B129),MONTH($B129),30))&lt;4,"",DATE(YEAR($B129),MONTH($B129),30))</f>
        <v>#VALUE!</v>
      </c>
      <c r="AG130" s="14" t="e">
        <f>IF(DAY(DATE(YEAR($B129),MONTH($B129),31))&lt;4,"",DATE(YEAR($B129),MONTH($B129),31))</f>
        <v>#VALUE!</v>
      </c>
      <c r="AI130" s="9" t="s">
        <v>6</v>
      </c>
      <c r="AJ130" s="10">
        <f>IF(B129="",0,COUNTA(C132:AG132))</f>
        <v>0</v>
      </c>
    </row>
    <row r="131" spans="1:36" ht="14.45" customHeight="1">
      <c r="B131" s="8" t="s">
        <v>5</v>
      </c>
      <c r="C131" s="15" t="e">
        <f>DATE(YEAR($B129),MONTH($B129),1)</f>
        <v>#VALUE!</v>
      </c>
      <c r="D131" s="16" t="e">
        <f>DATE(YEAR($B129),MONTH($B129),2)</f>
        <v>#VALUE!</v>
      </c>
      <c r="E131" s="16" t="e">
        <f>DATE(YEAR($B129),MONTH($B129),3)</f>
        <v>#VALUE!</v>
      </c>
      <c r="F131" s="16" t="e">
        <f>DATE(YEAR($B129),MONTH($B129),4)</f>
        <v>#VALUE!</v>
      </c>
      <c r="G131" s="16" t="e">
        <f>DATE(YEAR($B129),MONTH($B129),5)</f>
        <v>#VALUE!</v>
      </c>
      <c r="H131" s="16" t="e">
        <f>DATE(YEAR($B129),MONTH($B129),6)</f>
        <v>#VALUE!</v>
      </c>
      <c r="I131" s="16" t="e">
        <f>DATE(YEAR($B129),MONTH($B129),7)</f>
        <v>#VALUE!</v>
      </c>
      <c r="J131" s="16" t="e">
        <f>DATE(YEAR($B129),MONTH($B129),8)</f>
        <v>#VALUE!</v>
      </c>
      <c r="K131" s="16" t="e">
        <f>DATE(YEAR($B129),MONTH($B129),9)</f>
        <v>#VALUE!</v>
      </c>
      <c r="L131" s="16" t="e">
        <f>DATE(YEAR($B129),MONTH($B129),10)</f>
        <v>#VALUE!</v>
      </c>
      <c r="M131" s="16" t="e">
        <f>DATE(YEAR($B129),MONTH($B129),11)</f>
        <v>#VALUE!</v>
      </c>
      <c r="N131" s="16" t="e">
        <f>DATE(YEAR($B129),MONTH($B129),12)</f>
        <v>#VALUE!</v>
      </c>
      <c r="O131" s="16" t="e">
        <f>DATE(YEAR($B129),MONTH($B129),13)</f>
        <v>#VALUE!</v>
      </c>
      <c r="P131" s="16" t="e">
        <f>DATE(YEAR($B129),MONTH($B129),14)</f>
        <v>#VALUE!</v>
      </c>
      <c r="Q131" s="16" t="e">
        <f>DATE(YEAR($B129),MONTH($B129),15)</f>
        <v>#VALUE!</v>
      </c>
      <c r="R131" s="16" t="e">
        <f>DATE(YEAR($B129),MONTH($B129),16)</f>
        <v>#VALUE!</v>
      </c>
      <c r="S131" s="16" t="e">
        <f>DATE(YEAR($B129),MONTH($B129),17)</f>
        <v>#VALUE!</v>
      </c>
      <c r="T131" s="16" t="e">
        <f>DATE(YEAR($B129),MONTH($B129),18)</f>
        <v>#VALUE!</v>
      </c>
      <c r="U131" s="16" t="e">
        <f>DATE(YEAR($B129),MONTH($B129),19)</f>
        <v>#VALUE!</v>
      </c>
      <c r="V131" s="16" t="e">
        <f>DATE(YEAR($B129),MONTH($B129),20)</f>
        <v>#VALUE!</v>
      </c>
      <c r="W131" s="16" t="e">
        <f>DATE(YEAR($B129),MONTH($B129),21)</f>
        <v>#VALUE!</v>
      </c>
      <c r="X131" s="16" t="e">
        <f>DATE(YEAR($B129),MONTH($B129),22)</f>
        <v>#VALUE!</v>
      </c>
      <c r="Y131" s="16" t="e">
        <f>DATE(YEAR($B129),MONTH($B129),23)</f>
        <v>#VALUE!</v>
      </c>
      <c r="Z131" s="16" t="e">
        <f>DATE(YEAR($B129),MONTH($B129),24)</f>
        <v>#VALUE!</v>
      </c>
      <c r="AA131" s="16" t="e">
        <f>DATE(YEAR($B129),MONTH($B129),25)</f>
        <v>#VALUE!</v>
      </c>
      <c r="AB131" s="16" t="e">
        <f>DATE(YEAR($B129),MONTH($B129),26)</f>
        <v>#VALUE!</v>
      </c>
      <c r="AC131" s="16" t="e">
        <f>DATE(YEAR($B129),MONTH($B129),27)</f>
        <v>#VALUE!</v>
      </c>
      <c r="AD131" s="16" t="e">
        <f>DATE(YEAR($B129),MONTH($B129),28)</f>
        <v>#VALUE!</v>
      </c>
      <c r="AE131" s="16" t="e">
        <f>IF(DAY(DATE(YEAR($B129),MONTH($B129),29))&lt;4,"",DATE(YEAR($B129),MONTH($B129),29))</f>
        <v>#VALUE!</v>
      </c>
      <c r="AF131" s="16" t="e">
        <f>IF(DAY(DATE(YEAR($B129),MONTH($B129),30))&lt;4,"",DATE(YEAR($B129),MONTH($B129),30))</f>
        <v>#VALUE!</v>
      </c>
      <c r="AG131" s="17" t="e">
        <f>IF(DAY(DATE(YEAR($B129),MONTH($B129),31))&lt;4,"",DATE(YEAR($B129),MONTH($B129),31))</f>
        <v>#VALUE!</v>
      </c>
      <c r="AI131" s="3" t="s">
        <v>9</v>
      </c>
      <c r="AJ131" s="18">
        <f>IF(B129="",0,IF(AND(YEAR(B129)=YEAR(E$7),MONTH(B129)=MONTH($AX$2)),DAY($AX$2)-AJ130,31-COUNTIF(C130:AG130,"")-AJ130))</f>
        <v>0</v>
      </c>
    </row>
    <row r="132" spans="1:36" ht="14.45" customHeight="1">
      <c r="B132" s="39" t="s">
        <v>6</v>
      </c>
      <c r="C132" s="40"/>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2"/>
      <c r="AH132" s="34"/>
      <c r="AI132" s="3" t="s">
        <v>10</v>
      </c>
      <c r="AJ132" s="4">
        <f>IF(B129="",0,COUNTA(C133:AG133))</f>
        <v>0</v>
      </c>
    </row>
    <row r="133" spans="1:36" ht="14.45" customHeight="1">
      <c r="B133" s="47" t="s">
        <v>25</v>
      </c>
      <c r="C133" s="48"/>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50"/>
      <c r="AI133" s="3" t="s">
        <v>11</v>
      </c>
      <c r="AJ133" s="20">
        <f>IF(AJ131=0,0,AJ132/AJ131)</f>
        <v>0</v>
      </c>
    </row>
    <row r="134" spans="1:36" ht="14.45" customHeight="1">
      <c r="B134" s="8" t="s">
        <v>26</v>
      </c>
      <c r="C134" s="29"/>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1"/>
      <c r="AI134" s="3" t="s">
        <v>12</v>
      </c>
      <c r="AJ134" s="4">
        <f>IF(B129="",0,COUNTA(C134:AG134))</f>
        <v>0</v>
      </c>
    </row>
    <row r="135" spans="1:36" ht="14.45" customHeight="1">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I135" s="5" t="s">
        <v>13</v>
      </c>
      <c r="AJ135" s="21">
        <f>IF(AJ131=0,0,AJ134/AJ131)</f>
        <v>0</v>
      </c>
    </row>
    <row r="136" spans="1:36" ht="14.45" customHeight="1">
      <c r="A136" s="28" t="s">
        <v>3</v>
      </c>
      <c r="B136" s="27" t="str">
        <f>IF($AX$3&lt;16,"",DATE(YEAR(B129),MONTH(B129)+1,1))</f>
        <v/>
      </c>
      <c r="C136" s="1" t="s">
        <v>65</v>
      </c>
    </row>
    <row r="137" spans="1:36" ht="14.45" customHeight="1">
      <c r="B137" s="7" t="s">
        <v>4</v>
      </c>
      <c r="C137" s="12" t="e">
        <f>DATE(YEAR($B136),MONTH($B136),1)</f>
        <v>#VALUE!</v>
      </c>
      <c r="D137" s="13" t="e">
        <f>DATE(YEAR($B136),MONTH($B136),2)</f>
        <v>#VALUE!</v>
      </c>
      <c r="E137" s="13" t="e">
        <f>DATE(YEAR($B136),MONTH($B136),3)</f>
        <v>#VALUE!</v>
      </c>
      <c r="F137" s="13" t="e">
        <f>DATE(YEAR($B136),MONTH($B136),4)</f>
        <v>#VALUE!</v>
      </c>
      <c r="G137" s="13" t="e">
        <f>DATE(YEAR($B136),MONTH($B136),5)</f>
        <v>#VALUE!</v>
      </c>
      <c r="H137" s="13" t="e">
        <f>DATE(YEAR($B136),MONTH($B136),6)</f>
        <v>#VALUE!</v>
      </c>
      <c r="I137" s="13" t="e">
        <f>DATE(YEAR($B136),MONTH($B136),7)</f>
        <v>#VALUE!</v>
      </c>
      <c r="J137" s="13" t="e">
        <f>DATE(YEAR($B136),MONTH($B136),8)</f>
        <v>#VALUE!</v>
      </c>
      <c r="K137" s="13" t="e">
        <f>DATE(YEAR($B136),MONTH($B136),9)</f>
        <v>#VALUE!</v>
      </c>
      <c r="L137" s="13" t="e">
        <f>DATE(YEAR($B136),MONTH($B136),10)</f>
        <v>#VALUE!</v>
      </c>
      <c r="M137" s="13" t="e">
        <f>DATE(YEAR($B136),MONTH($B136),11)</f>
        <v>#VALUE!</v>
      </c>
      <c r="N137" s="13" t="e">
        <f>DATE(YEAR($B136),MONTH($B136),12)</f>
        <v>#VALUE!</v>
      </c>
      <c r="O137" s="13" t="e">
        <f>DATE(YEAR($B136),MONTH($B136),13)</f>
        <v>#VALUE!</v>
      </c>
      <c r="P137" s="13" t="e">
        <f>DATE(YEAR($B136),MONTH($B136),14)</f>
        <v>#VALUE!</v>
      </c>
      <c r="Q137" s="13" t="e">
        <f>DATE(YEAR($B136),MONTH($B136),15)</f>
        <v>#VALUE!</v>
      </c>
      <c r="R137" s="13" t="e">
        <f>DATE(YEAR($B136),MONTH($B136),16)</f>
        <v>#VALUE!</v>
      </c>
      <c r="S137" s="13" t="e">
        <f>DATE(YEAR($B136),MONTH($B136),17)</f>
        <v>#VALUE!</v>
      </c>
      <c r="T137" s="13" t="e">
        <f>DATE(YEAR($B136),MONTH($B136),18)</f>
        <v>#VALUE!</v>
      </c>
      <c r="U137" s="13" t="e">
        <f>DATE(YEAR($B136),MONTH($B136),19)</f>
        <v>#VALUE!</v>
      </c>
      <c r="V137" s="13" t="e">
        <f>DATE(YEAR($B136),MONTH($B136),20)</f>
        <v>#VALUE!</v>
      </c>
      <c r="W137" s="13" t="e">
        <f>DATE(YEAR($B136),MONTH($B136),21)</f>
        <v>#VALUE!</v>
      </c>
      <c r="X137" s="13" t="e">
        <f>DATE(YEAR($B136),MONTH($B136),22)</f>
        <v>#VALUE!</v>
      </c>
      <c r="Y137" s="13" t="e">
        <f>DATE(YEAR($B136),MONTH($B136),23)</f>
        <v>#VALUE!</v>
      </c>
      <c r="Z137" s="13" t="e">
        <f>DATE(YEAR($B136),MONTH($B136),24)</f>
        <v>#VALUE!</v>
      </c>
      <c r="AA137" s="13" t="e">
        <f>DATE(YEAR($B136),MONTH($B136),25)</f>
        <v>#VALUE!</v>
      </c>
      <c r="AB137" s="13" t="e">
        <f>DATE(YEAR($B136),MONTH($B136),26)</f>
        <v>#VALUE!</v>
      </c>
      <c r="AC137" s="13" t="e">
        <f>DATE(YEAR($B136),MONTH($B136),27)</f>
        <v>#VALUE!</v>
      </c>
      <c r="AD137" s="13" t="e">
        <f>DATE(YEAR($B136),MONTH($B136),28)</f>
        <v>#VALUE!</v>
      </c>
      <c r="AE137" s="13" t="e">
        <f>IF(DAY(DATE(YEAR($B136),MONTH($B136),29))&lt;4,"",DATE(YEAR($B136),MONTH($B136),29))</f>
        <v>#VALUE!</v>
      </c>
      <c r="AF137" s="13" t="e">
        <f>IF(DAY(DATE(YEAR($B136),MONTH($B136),30))&lt;4,"",DATE(YEAR($B136),MONTH($B136),30))</f>
        <v>#VALUE!</v>
      </c>
      <c r="AG137" s="14" t="e">
        <f>IF(DAY(DATE(YEAR($B136),MONTH($B136),31))&lt;4,"",DATE(YEAR($B136),MONTH($B136),31))</f>
        <v>#VALUE!</v>
      </c>
      <c r="AI137" s="9" t="s">
        <v>6</v>
      </c>
      <c r="AJ137" s="10">
        <f>IF(B136="",0,COUNTA(C139:AG139))</f>
        <v>0</v>
      </c>
    </row>
    <row r="138" spans="1:36" ht="14.45" customHeight="1">
      <c r="B138" s="8" t="s">
        <v>5</v>
      </c>
      <c r="C138" s="15" t="e">
        <f>DATE(YEAR($B136),MONTH($B136),1)</f>
        <v>#VALUE!</v>
      </c>
      <c r="D138" s="16" t="e">
        <f>DATE(YEAR($B136),MONTH($B136),2)</f>
        <v>#VALUE!</v>
      </c>
      <c r="E138" s="16" t="e">
        <f>DATE(YEAR($B136),MONTH($B136),3)</f>
        <v>#VALUE!</v>
      </c>
      <c r="F138" s="16" t="e">
        <f>DATE(YEAR($B136),MONTH($B136),4)</f>
        <v>#VALUE!</v>
      </c>
      <c r="G138" s="16" t="e">
        <f>DATE(YEAR($B136),MONTH($B136),5)</f>
        <v>#VALUE!</v>
      </c>
      <c r="H138" s="16" t="e">
        <f>DATE(YEAR($B136),MONTH($B136),6)</f>
        <v>#VALUE!</v>
      </c>
      <c r="I138" s="16" t="e">
        <f>DATE(YEAR($B136),MONTH($B136),7)</f>
        <v>#VALUE!</v>
      </c>
      <c r="J138" s="16" t="e">
        <f>DATE(YEAR($B136),MONTH($B136),8)</f>
        <v>#VALUE!</v>
      </c>
      <c r="K138" s="16" t="e">
        <f>DATE(YEAR($B136),MONTH($B136),9)</f>
        <v>#VALUE!</v>
      </c>
      <c r="L138" s="16" t="e">
        <f>DATE(YEAR($B136),MONTH($B136),10)</f>
        <v>#VALUE!</v>
      </c>
      <c r="M138" s="16" t="e">
        <f>DATE(YEAR($B136),MONTH($B136),11)</f>
        <v>#VALUE!</v>
      </c>
      <c r="N138" s="16" t="e">
        <f>DATE(YEAR($B136),MONTH($B136),12)</f>
        <v>#VALUE!</v>
      </c>
      <c r="O138" s="16" t="e">
        <f>DATE(YEAR($B136),MONTH($B136),13)</f>
        <v>#VALUE!</v>
      </c>
      <c r="P138" s="16" t="e">
        <f>DATE(YEAR($B136),MONTH($B136),14)</f>
        <v>#VALUE!</v>
      </c>
      <c r="Q138" s="16" t="e">
        <f>DATE(YEAR($B136),MONTH($B136),15)</f>
        <v>#VALUE!</v>
      </c>
      <c r="R138" s="16" t="e">
        <f>DATE(YEAR($B136),MONTH($B136),16)</f>
        <v>#VALUE!</v>
      </c>
      <c r="S138" s="16" t="e">
        <f>DATE(YEAR($B136),MONTH($B136),17)</f>
        <v>#VALUE!</v>
      </c>
      <c r="T138" s="16" t="e">
        <f>DATE(YEAR($B136),MONTH($B136),18)</f>
        <v>#VALUE!</v>
      </c>
      <c r="U138" s="16" t="e">
        <f>DATE(YEAR($B136),MONTH($B136),19)</f>
        <v>#VALUE!</v>
      </c>
      <c r="V138" s="16" t="e">
        <f>DATE(YEAR($B136),MONTH($B136),20)</f>
        <v>#VALUE!</v>
      </c>
      <c r="W138" s="16" t="e">
        <f>DATE(YEAR($B136),MONTH($B136),21)</f>
        <v>#VALUE!</v>
      </c>
      <c r="X138" s="16" t="e">
        <f>DATE(YEAR($B136),MONTH($B136),22)</f>
        <v>#VALUE!</v>
      </c>
      <c r="Y138" s="16" t="e">
        <f>DATE(YEAR($B136),MONTH($B136),23)</f>
        <v>#VALUE!</v>
      </c>
      <c r="Z138" s="16" t="e">
        <f>DATE(YEAR($B136),MONTH($B136),24)</f>
        <v>#VALUE!</v>
      </c>
      <c r="AA138" s="16" t="e">
        <f>DATE(YEAR($B136),MONTH($B136),25)</f>
        <v>#VALUE!</v>
      </c>
      <c r="AB138" s="16" t="e">
        <f>DATE(YEAR($B136),MONTH($B136),26)</f>
        <v>#VALUE!</v>
      </c>
      <c r="AC138" s="16" t="e">
        <f>DATE(YEAR($B136),MONTH($B136),27)</f>
        <v>#VALUE!</v>
      </c>
      <c r="AD138" s="16" t="e">
        <f>DATE(YEAR($B136),MONTH($B136),28)</f>
        <v>#VALUE!</v>
      </c>
      <c r="AE138" s="16" t="e">
        <f>IF(DAY(DATE(YEAR($B136),MONTH($B136),29))&lt;4,"",DATE(YEAR($B136),MONTH($B136),29))</f>
        <v>#VALUE!</v>
      </c>
      <c r="AF138" s="16" t="e">
        <f>IF(DAY(DATE(YEAR($B136),MONTH($B136),30))&lt;4,"",DATE(YEAR($B136),MONTH($B136),30))</f>
        <v>#VALUE!</v>
      </c>
      <c r="AG138" s="17" t="e">
        <f>IF(DAY(DATE(YEAR($B136),MONTH($B136),31))&lt;4,"",DATE(YEAR($B136),MONTH($B136),31))</f>
        <v>#VALUE!</v>
      </c>
      <c r="AI138" s="3" t="s">
        <v>9</v>
      </c>
      <c r="AJ138" s="18">
        <f>IF(B136="",0,IF(AND(YEAR(B136)=YEAR(E$7),MONTH(B136)=MONTH($AX$2)),DAY($AX$2)-AJ137,31-COUNTIF(C137:AG137,"")-AJ137))</f>
        <v>0</v>
      </c>
    </row>
    <row r="139" spans="1:36" ht="14.45" customHeight="1">
      <c r="B139" s="39" t="s">
        <v>6</v>
      </c>
      <c r="C139" s="40"/>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2"/>
      <c r="AH139" s="34"/>
      <c r="AI139" s="3" t="s">
        <v>10</v>
      </c>
      <c r="AJ139" s="4">
        <f>IF(B136="",0,COUNTA(C140:AG140))</f>
        <v>0</v>
      </c>
    </row>
    <row r="140" spans="1:36" ht="14.45" customHeight="1">
      <c r="B140" s="47" t="s">
        <v>25</v>
      </c>
      <c r="C140" s="48"/>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50"/>
      <c r="AI140" s="3" t="s">
        <v>11</v>
      </c>
      <c r="AJ140" s="20">
        <f>IF(AJ138=0,0,AJ139/AJ138)</f>
        <v>0</v>
      </c>
    </row>
    <row r="141" spans="1:36" ht="14.45" customHeight="1">
      <c r="B141" s="8" t="s">
        <v>26</v>
      </c>
      <c r="C141" s="29"/>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1"/>
      <c r="AI141" s="3" t="s">
        <v>12</v>
      </c>
      <c r="AJ141" s="4">
        <f>IF(B136="",0,COUNTA(C141:AG141))</f>
        <v>0</v>
      </c>
    </row>
    <row r="142" spans="1:36" ht="14.45" customHeight="1">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I142" s="5" t="s">
        <v>13</v>
      </c>
      <c r="AJ142" s="21">
        <f>IF(AJ138=0,0,AJ141/AJ138)</f>
        <v>0</v>
      </c>
    </row>
    <row r="143" spans="1:36" ht="14.45" customHeight="1">
      <c r="A143" s="28" t="s">
        <v>3</v>
      </c>
      <c r="B143" s="27" t="str">
        <f>IF($AX$3&lt;17,"",DATE(YEAR(B136),MONTH(B136)+1,1))</f>
        <v/>
      </c>
      <c r="C143" s="1" t="s">
        <v>65</v>
      </c>
    </row>
    <row r="144" spans="1:36" ht="14.45" customHeight="1">
      <c r="B144" s="7" t="s">
        <v>4</v>
      </c>
      <c r="C144" s="12" t="e">
        <f>DATE(YEAR($B143),MONTH($B143),1)</f>
        <v>#VALUE!</v>
      </c>
      <c r="D144" s="13" t="e">
        <f>DATE(YEAR($B143),MONTH($B143),2)</f>
        <v>#VALUE!</v>
      </c>
      <c r="E144" s="13" t="e">
        <f>DATE(YEAR($B143),MONTH($B143),3)</f>
        <v>#VALUE!</v>
      </c>
      <c r="F144" s="13" t="e">
        <f>DATE(YEAR($B143),MONTH($B143),4)</f>
        <v>#VALUE!</v>
      </c>
      <c r="G144" s="13" t="e">
        <f>DATE(YEAR($B143),MONTH($B143),5)</f>
        <v>#VALUE!</v>
      </c>
      <c r="H144" s="13" t="e">
        <f>DATE(YEAR($B143),MONTH($B143),6)</f>
        <v>#VALUE!</v>
      </c>
      <c r="I144" s="13" t="e">
        <f>DATE(YEAR($B143),MONTH($B143),7)</f>
        <v>#VALUE!</v>
      </c>
      <c r="J144" s="13" t="e">
        <f>DATE(YEAR($B143),MONTH($B143),8)</f>
        <v>#VALUE!</v>
      </c>
      <c r="K144" s="13" t="e">
        <f>DATE(YEAR($B143),MONTH($B143),9)</f>
        <v>#VALUE!</v>
      </c>
      <c r="L144" s="13" t="e">
        <f>DATE(YEAR($B143),MONTH($B143),10)</f>
        <v>#VALUE!</v>
      </c>
      <c r="M144" s="13" t="e">
        <f>DATE(YEAR($B143),MONTH($B143),11)</f>
        <v>#VALUE!</v>
      </c>
      <c r="N144" s="13" t="e">
        <f>DATE(YEAR($B143),MONTH($B143),12)</f>
        <v>#VALUE!</v>
      </c>
      <c r="O144" s="13" t="e">
        <f>DATE(YEAR($B143),MONTH($B143),13)</f>
        <v>#VALUE!</v>
      </c>
      <c r="P144" s="13" t="e">
        <f>DATE(YEAR($B143),MONTH($B143),14)</f>
        <v>#VALUE!</v>
      </c>
      <c r="Q144" s="13" t="e">
        <f>DATE(YEAR($B143),MONTH($B143),15)</f>
        <v>#VALUE!</v>
      </c>
      <c r="R144" s="13" t="e">
        <f>DATE(YEAR($B143),MONTH($B143),16)</f>
        <v>#VALUE!</v>
      </c>
      <c r="S144" s="13" t="e">
        <f>DATE(YEAR($B143),MONTH($B143),17)</f>
        <v>#VALUE!</v>
      </c>
      <c r="T144" s="13" t="e">
        <f>DATE(YEAR($B143),MONTH($B143),18)</f>
        <v>#VALUE!</v>
      </c>
      <c r="U144" s="13" t="e">
        <f>DATE(YEAR($B143),MONTH($B143),19)</f>
        <v>#VALUE!</v>
      </c>
      <c r="V144" s="13" t="e">
        <f>DATE(YEAR($B143),MONTH($B143),20)</f>
        <v>#VALUE!</v>
      </c>
      <c r="W144" s="13" t="e">
        <f>DATE(YEAR($B143),MONTH($B143),21)</f>
        <v>#VALUE!</v>
      </c>
      <c r="X144" s="13" t="e">
        <f>DATE(YEAR($B143),MONTH($B143),22)</f>
        <v>#VALUE!</v>
      </c>
      <c r="Y144" s="13" t="e">
        <f>DATE(YEAR($B143),MONTH($B143),23)</f>
        <v>#VALUE!</v>
      </c>
      <c r="Z144" s="13" t="e">
        <f>DATE(YEAR($B143),MONTH($B143),24)</f>
        <v>#VALUE!</v>
      </c>
      <c r="AA144" s="13" t="e">
        <f>DATE(YEAR($B143),MONTH($B143),25)</f>
        <v>#VALUE!</v>
      </c>
      <c r="AB144" s="13" t="e">
        <f>DATE(YEAR($B143),MONTH($B143),26)</f>
        <v>#VALUE!</v>
      </c>
      <c r="AC144" s="13" t="e">
        <f>DATE(YEAR($B143),MONTH($B143),27)</f>
        <v>#VALUE!</v>
      </c>
      <c r="AD144" s="13" t="e">
        <f>DATE(YEAR($B143),MONTH($B143),28)</f>
        <v>#VALUE!</v>
      </c>
      <c r="AE144" s="13" t="e">
        <f>IF(DAY(DATE(YEAR($B143),MONTH($B143),29))&lt;4,"",DATE(YEAR($B143),MONTH($B143),29))</f>
        <v>#VALUE!</v>
      </c>
      <c r="AF144" s="13" t="e">
        <f>IF(DAY(DATE(YEAR($B143),MONTH($B143),30))&lt;4,"",DATE(YEAR($B143),MONTH($B143),30))</f>
        <v>#VALUE!</v>
      </c>
      <c r="AG144" s="14" t="e">
        <f>IF(DAY(DATE(YEAR($B143),MONTH($B143),31))&lt;4,"",DATE(YEAR($B143),MONTH($B143),31))</f>
        <v>#VALUE!</v>
      </c>
      <c r="AI144" s="9" t="s">
        <v>6</v>
      </c>
      <c r="AJ144" s="10">
        <f>IF(B143="",0,COUNTA(C146:AG146))</f>
        <v>0</v>
      </c>
    </row>
    <row r="145" spans="2:36" ht="14.45" customHeight="1">
      <c r="B145" s="8" t="s">
        <v>5</v>
      </c>
      <c r="C145" s="15" t="e">
        <f>DATE(YEAR($B143),MONTH($B143),1)</f>
        <v>#VALUE!</v>
      </c>
      <c r="D145" s="16" t="e">
        <f>DATE(YEAR($B143),MONTH($B143),2)</f>
        <v>#VALUE!</v>
      </c>
      <c r="E145" s="16" t="e">
        <f>DATE(YEAR($B143),MONTH($B143),3)</f>
        <v>#VALUE!</v>
      </c>
      <c r="F145" s="16" t="e">
        <f>DATE(YEAR($B143),MONTH($B143),4)</f>
        <v>#VALUE!</v>
      </c>
      <c r="G145" s="16" t="e">
        <f>DATE(YEAR($B143),MONTH($B143),5)</f>
        <v>#VALUE!</v>
      </c>
      <c r="H145" s="16" t="e">
        <f>DATE(YEAR($B143),MONTH($B143),6)</f>
        <v>#VALUE!</v>
      </c>
      <c r="I145" s="16" t="e">
        <f>DATE(YEAR($B143),MONTH($B143),7)</f>
        <v>#VALUE!</v>
      </c>
      <c r="J145" s="16" t="e">
        <f>DATE(YEAR($B143),MONTH($B143),8)</f>
        <v>#VALUE!</v>
      </c>
      <c r="K145" s="16" t="e">
        <f>DATE(YEAR($B143),MONTH($B143),9)</f>
        <v>#VALUE!</v>
      </c>
      <c r="L145" s="16" t="e">
        <f>DATE(YEAR($B143),MONTH($B143),10)</f>
        <v>#VALUE!</v>
      </c>
      <c r="M145" s="16" t="e">
        <f>DATE(YEAR($B143),MONTH($B143),11)</f>
        <v>#VALUE!</v>
      </c>
      <c r="N145" s="16" t="e">
        <f>DATE(YEAR($B143),MONTH($B143),12)</f>
        <v>#VALUE!</v>
      </c>
      <c r="O145" s="16" t="e">
        <f>DATE(YEAR($B143),MONTH($B143),13)</f>
        <v>#VALUE!</v>
      </c>
      <c r="P145" s="16" t="e">
        <f>DATE(YEAR($B143),MONTH($B143),14)</f>
        <v>#VALUE!</v>
      </c>
      <c r="Q145" s="16" t="e">
        <f>DATE(YEAR($B143),MONTH($B143),15)</f>
        <v>#VALUE!</v>
      </c>
      <c r="R145" s="16" t="e">
        <f>DATE(YEAR($B143),MONTH($B143),16)</f>
        <v>#VALUE!</v>
      </c>
      <c r="S145" s="16" t="e">
        <f>DATE(YEAR($B143),MONTH($B143),17)</f>
        <v>#VALUE!</v>
      </c>
      <c r="T145" s="16" t="e">
        <f>DATE(YEAR($B143),MONTH($B143),18)</f>
        <v>#VALUE!</v>
      </c>
      <c r="U145" s="16" t="e">
        <f>DATE(YEAR($B143),MONTH($B143),19)</f>
        <v>#VALUE!</v>
      </c>
      <c r="V145" s="16" t="e">
        <f>DATE(YEAR($B143),MONTH($B143),20)</f>
        <v>#VALUE!</v>
      </c>
      <c r="W145" s="16" t="e">
        <f>DATE(YEAR($B143),MONTH($B143),21)</f>
        <v>#VALUE!</v>
      </c>
      <c r="X145" s="16" t="e">
        <f>DATE(YEAR($B143),MONTH($B143),22)</f>
        <v>#VALUE!</v>
      </c>
      <c r="Y145" s="16" t="e">
        <f>DATE(YEAR($B143),MONTH($B143),23)</f>
        <v>#VALUE!</v>
      </c>
      <c r="Z145" s="16" t="e">
        <f>DATE(YEAR($B143),MONTH($B143),24)</f>
        <v>#VALUE!</v>
      </c>
      <c r="AA145" s="16" t="e">
        <f>DATE(YEAR($B143),MONTH($B143),25)</f>
        <v>#VALUE!</v>
      </c>
      <c r="AB145" s="16" t="e">
        <f>DATE(YEAR($B143),MONTH($B143),26)</f>
        <v>#VALUE!</v>
      </c>
      <c r="AC145" s="16" t="e">
        <f>DATE(YEAR($B143),MONTH($B143),27)</f>
        <v>#VALUE!</v>
      </c>
      <c r="AD145" s="16" t="e">
        <f>DATE(YEAR($B143),MONTH($B143),28)</f>
        <v>#VALUE!</v>
      </c>
      <c r="AE145" s="16" t="e">
        <f>IF(DAY(DATE(YEAR($B143),MONTH($B143),29))&lt;4,"",DATE(YEAR($B143),MONTH($B143),29))</f>
        <v>#VALUE!</v>
      </c>
      <c r="AF145" s="16" t="e">
        <f>IF(DAY(DATE(YEAR($B143),MONTH($B143),30))&lt;4,"",DATE(YEAR($B143),MONTH($B143),30))</f>
        <v>#VALUE!</v>
      </c>
      <c r="AG145" s="17" t="e">
        <f>IF(DAY(DATE(YEAR($B143),MONTH($B143),31))&lt;4,"",DATE(YEAR($B143),MONTH($B143),31))</f>
        <v>#VALUE!</v>
      </c>
      <c r="AI145" s="3" t="s">
        <v>9</v>
      </c>
      <c r="AJ145" s="18">
        <f>IF(B143="",0,IF(AND(YEAR(B143)=YEAR(E$7),MONTH(B143)=MONTH($AX$2)),DAY($AX$2)-AJ144,31-COUNTIF(C144:AG144,"")-AJ144))</f>
        <v>0</v>
      </c>
    </row>
    <row r="146" spans="2:36" ht="14.45" customHeight="1">
      <c r="B146" s="39" t="s">
        <v>6</v>
      </c>
      <c r="C146" s="40"/>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2"/>
      <c r="AH146" s="34"/>
      <c r="AI146" s="3" t="s">
        <v>10</v>
      </c>
      <c r="AJ146" s="4">
        <f>IF(B143="",0,COUNTA(C147:AG147))</f>
        <v>0</v>
      </c>
    </row>
    <row r="147" spans="2:36" ht="14.45" customHeight="1">
      <c r="B147" s="47" t="s">
        <v>25</v>
      </c>
      <c r="C147" s="48"/>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50"/>
      <c r="AI147" s="3" t="s">
        <v>11</v>
      </c>
      <c r="AJ147" s="20">
        <f>IF(AJ145=0,0,AJ146/AJ145)</f>
        <v>0</v>
      </c>
    </row>
    <row r="148" spans="2:36" ht="14.45" customHeight="1">
      <c r="B148" s="8" t="s">
        <v>26</v>
      </c>
      <c r="C148" s="29"/>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1"/>
      <c r="AI148" s="3" t="s">
        <v>12</v>
      </c>
      <c r="AJ148" s="4">
        <f>IF(B143="",0,COUNTA(C148:AG148))</f>
        <v>0</v>
      </c>
    </row>
    <row r="149" spans="2:36" ht="14.45" customHeight="1">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I149" s="5" t="s">
        <v>13</v>
      </c>
      <c r="AJ149" s="21">
        <f>IF(AJ145=0,0,AJ148/AJ145)</f>
        <v>0</v>
      </c>
    </row>
    <row r="150" spans="2:36" ht="14.45" customHeight="1">
      <c r="B150" s="54" t="s">
        <v>106</v>
      </c>
      <c r="C150" s="55" t="s">
        <v>104</v>
      </c>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7"/>
    </row>
    <row r="151" spans="2:36" ht="14.45" customHeight="1">
      <c r="B151" s="58"/>
      <c r="C151" s="59" t="s">
        <v>105</v>
      </c>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1"/>
    </row>
    <row r="153" spans="2:36" ht="14.45" customHeight="1">
      <c r="AD153" s="2" t="s">
        <v>32</v>
      </c>
      <c r="AE153" s="2" t="s">
        <v>27</v>
      </c>
      <c r="AF153" s="2">
        <f>IF($Q$6&gt;17,3,IF($Q$6&gt;8,2,1))</f>
        <v>1</v>
      </c>
      <c r="AG153" s="2" t="s">
        <v>29</v>
      </c>
      <c r="AJ153" s="2" t="s">
        <v>0</v>
      </c>
    </row>
    <row r="157" spans="2:36" ht="14.45" customHeight="1" thickBot="1">
      <c r="U157" s="2" t="s">
        <v>18</v>
      </c>
      <c r="AG157" s="87" t="s">
        <v>20</v>
      </c>
      <c r="AH157" s="88"/>
      <c r="AI157" s="88"/>
      <c r="AJ157" s="23" t="s">
        <v>66</v>
      </c>
    </row>
    <row r="158" spans="2:36" ht="14.45" customHeight="1">
      <c r="U158" s="103"/>
      <c r="V158" s="104"/>
      <c r="W158" s="104" t="s">
        <v>9</v>
      </c>
      <c r="X158" s="104"/>
      <c r="Y158" s="104"/>
      <c r="Z158" s="104" t="s">
        <v>12</v>
      </c>
      <c r="AA158" s="104"/>
      <c r="AB158" s="104"/>
      <c r="AC158" s="100" t="s">
        <v>19</v>
      </c>
      <c r="AD158" s="100"/>
      <c r="AE158" s="101"/>
      <c r="AG158" s="97" t="s">
        <v>21</v>
      </c>
      <c r="AH158" s="98"/>
      <c r="AI158" s="98"/>
      <c r="AJ158" s="22">
        <f>AJ6</f>
        <v>0</v>
      </c>
    </row>
    <row r="159" spans="2:36" ht="14.45" customHeight="1">
      <c r="U159" s="99" t="s">
        <v>7</v>
      </c>
      <c r="V159" s="90"/>
      <c r="W159" s="91">
        <f>W7</f>
        <v>0</v>
      </c>
      <c r="X159" s="90"/>
      <c r="Y159" s="90"/>
      <c r="Z159" s="90">
        <f>Z7</f>
        <v>0</v>
      </c>
      <c r="AA159" s="90"/>
      <c r="AB159" s="90"/>
      <c r="AC159" s="108" t="e">
        <f>Z159/W159</f>
        <v>#DIV/0!</v>
      </c>
      <c r="AD159" s="108"/>
      <c r="AE159" s="109"/>
      <c r="AG159" s="95" t="s">
        <v>23</v>
      </c>
      <c r="AH159" s="96"/>
      <c r="AI159" s="96"/>
      <c r="AJ159" s="4">
        <f>AJ7</f>
        <v>0</v>
      </c>
    </row>
    <row r="160" spans="2:36" ht="14.45" customHeight="1" thickBot="1">
      <c r="U160" s="116" t="s">
        <v>8</v>
      </c>
      <c r="V160" s="117"/>
      <c r="W160" s="117">
        <f>W8</f>
        <v>0</v>
      </c>
      <c r="X160" s="117"/>
      <c r="Y160" s="117"/>
      <c r="Z160" s="117">
        <f>Z8</f>
        <v>0</v>
      </c>
      <c r="AA160" s="117"/>
      <c r="AB160" s="117"/>
      <c r="AC160" s="118" t="e">
        <f>Z160/W160</f>
        <v>#DIV/0!</v>
      </c>
      <c r="AD160" s="118"/>
      <c r="AE160" s="119"/>
      <c r="AG160" s="110" t="s">
        <v>24</v>
      </c>
      <c r="AH160" s="111"/>
      <c r="AI160" s="111"/>
      <c r="AJ160" s="6">
        <f>AJ8</f>
        <v>0</v>
      </c>
    </row>
    <row r="163" spans="1:36" ht="14.45" customHeight="1">
      <c r="A163" s="28" t="s">
        <v>3</v>
      </c>
      <c r="B163" s="27" t="str">
        <f>IF($AX$3&lt;18,"",DATE(YEAR(B143),MONTH(B143)+1,1))</f>
        <v/>
      </c>
      <c r="C163" s="1" t="s">
        <v>65</v>
      </c>
    </row>
    <row r="164" spans="1:36" ht="14.45" customHeight="1">
      <c r="B164" s="7" t="s">
        <v>4</v>
      </c>
      <c r="C164" s="12" t="e">
        <f>DATE(YEAR($B163),MONTH($B163),1)</f>
        <v>#VALUE!</v>
      </c>
      <c r="D164" s="13" t="e">
        <f>DATE(YEAR($B163),MONTH($B163),2)</f>
        <v>#VALUE!</v>
      </c>
      <c r="E164" s="13" t="e">
        <f>DATE(YEAR($B163),MONTH($B163),3)</f>
        <v>#VALUE!</v>
      </c>
      <c r="F164" s="13" t="e">
        <f>DATE(YEAR($B163),MONTH($B163),4)</f>
        <v>#VALUE!</v>
      </c>
      <c r="G164" s="13" t="e">
        <f>DATE(YEAR($B163),MONTH($B163),5)</f>
        <v>#VALUE!</v>
      </c>
      <c r="H164" s="13" t="e">
        <f>DATE(YEAR($B163),MONTH($B163),6)</f>
        <v>#VALUE!</v>
      </c>
      <c r="I164" s="13" t="e">
        <f>DATE(YEAR($B163),MONTH($B163),7)</f>
        <v>#VALUE!</v>
      </c>
      <c r="J164" s="13" t="e">
        <f>DATE(YEAR($B163),MONTH($B163),8)</f>
        <v>#VALUE!</v>
      </c>
      <c r="K164" s="13" t="e">
        <f>DATE(YEAR($B163),MONTH($B163),9)</f>
        <v>#VALUE!</v>
      </c>
      <c r="L164" s="13" t="e">
        <f>DATE(YEAR($B163),MONTH($B163),10)</f>
        <v>#VALUE!</v>
      </c>
      <c r="M164" s="13" t="e">
        <f>DATE(YEAR($B163),MONTH($B163),11)</f>
        <v>#VALUE!</v>
      </c>
      <c r="N164" s="13" t="e">
        <f>DATE(YEAR($B163),MONTH($B163),12)</f>
        <v>#VALUE!</v>
      </c>
      <c r="O164" s="13" t="e">
        <f>DATE(YEAR($B163),MONTH($B163),13)</f>
        <v>#VALUE!</v>
      </c>
      <c r="P164" s="13" t="e">
        <f>DATE(YEAR($B163),MONTH($B163),14)</f>
        <v>#VALUE!</v>
      </c>
      <c r="Q164" s="13" t="e">
        <f>DATE(YEAR($B163),MONTH($B163),15)</f>
        <v>#VALUE!</v>
      </c>
      <c r="R164" s="13" t="e">
        <f>DATE(YEAR($B163),MONTH($B163),16)</f>
        <v>#VALUE!</v>
      </c>
      <c r="S164" s="13" t="e">
        <f>DATE(YEAR($B163),MONTH($B163),17)</f>
        <v>#VALUE!</v>
      </c>
      <c r="T164" s="13" t="e">
        <f>DATE(YEAR($B163),MONTH($B163),18)</f>
        <v>#VALUE!</v>
      </c>
      <c r="U164" s="13" t="e">
        <f>DATE(YEAR($B163),MONTH($B163),19)</f>
        <v>#VALUE!</v>
      </c>
      <c r="V164" s="13" t="e">
        <f>DATE(YEAR($B163),MONTH($B163),20)</f>
        <v>#VALUE!</v>
      </c>
      <c r="W164" s="13" t="e">
        <f>DATE(YEAR($B163),MONTH($B163),21)</f>
        <v>#VALUE!</v>
      </c>
      <c r="X164" s="13" t="e">
        <f>DATE(YEAR($B163),MONTH($B163),22)</f>
        <v>#VALUE!</v>
      </c>
      <c r="Y164" s="13" t="e">
        <f>DATE(YEAR($B163),MONTH($B163),23)</f>
        <v>#VALUE!</v>
      </c>
      <c r="Z164" s="13" t="e">
        <f>DATE(YEAR($B163),MONTH($B163),24)</f>
        <v>#VALUE!</v>
      </c>
      <c r="AA164" s="13" t="e">
        <f>DATE(YEAR($B163),MONTH($B163),25)</f>
        <v>#VALUE!</v>
      </c>
      <c r="AB164" s="13" t="e">
        <f>DATE(YEAR($B163),MONTH($B163),26)</f>
        <v>#VALUE!</v>
      </c>
      <c r="AC164" s="13" t="e">
        <f>DATE(YEAR($B163),MONTH($B163),27)</f>
        <v>#VALUE!</v>
      </c>
      <c r="AD164" s="13" t="e">
        <f>DATE(YEAR($B163),MONTH($B163),28)</f>
        <v>#VALUE!</v>
      </c>
      <c r="AE164" s="13" t="e">
        <f>IF(DAY(DATE(YEAR($B163),MONTH($B163),29))&lt;4,"",DATE(YEAR($B163),MONTH($B163),29))</f>
        <v>#VALUE!</v>
      </c>
      <c r="AF164" s="13" t="e">
        <f>IF(DAY(DATE(YEAR($B163),MONTH($B163),30))&lt;4,"",DATE(YEAR($B163),MONTH($B163),30))</f>
        <v>#VALUE!</v>
      </c>
      <c r="AG164" s="14" t="e">
        <f>IF(DAY(DATE(YEAR($B163),MONTH($B163),31))&lt;4,"",DATE(YEAR($B163),MONTH($B163),31))</f>
        <v>#VALUE!</v>
      </c>
      <c r="AI164" s="9" t="s">
        <v>6</v>
      </c>
      <c r="AJ164" s="10">
        <f>IF(B163="",0,COUNTA(C166:AG166))</f>
        <v>0</v>
      </c>
    </row>
    <row r="165" spans="1:36" ht="14.45" customHeight="1">
      <c r="B165" s="8" t="s">
        <v>5</v>
      </c>
      <c r="C165" s="15" t="e">
        <f>DATE(YEAR($B163),MONTH($B163),1)</f>
        <v>#VALUE!</v>
      </c>
      <c r="D165" s="16" t="e">
        <f>DATE(YEAR($B163),MONTH($B163),2)</f>
        <v>#VALUE!</v>
      </c>
      <c r="E165" s="16" t="e">
        <f>DATE(YEAR($B163),MONTH($B163),3)</f>
        <v>#VALUE!</v>
      </c>
      <c r="F165" s="16" t="e">
        <f>DATE(YEAR($B163),MONTH($B163),4)</f>
        <v>#VALUE!</v>
      </c>
      <c r="G165" s="16" t="e">
        <f>DATE(YEAR($B163),MONTH($B163),5)</f>
        <v>#VALUE!</v>
      </c>
      <c r="H165" s="16" t="e">
        <f>DATE(YEAR($B163),MONTH($B163),6)</f>
        <v>#VALUE!</v>
      </c>
      <c r="I165" s="16" t="e">
        <f>DATE(YEAR($B163),MONTH($B163),7)</f>
        <v>#VALUE!</v>
      </c>
      <c r="J165" s="16" t="e">
        <f>DATE(YEAR($B163),MONTH($B163),8)</f>
        <v>#VALUE!</v>
      </c>
      <c r="K165" s="16" t="e">
        <f>DATE(YEAR($B163),MONTH($B163),9)</f>
        <v>#VALUE!</v>
      </c>
      <c r="L165" s="16" t="e">
        <f>DATE(YEAR($B163),MONTH($B163),10)</f>
        <v>#VALUE!</v>
      </c>
      <c r="M165" s="16" t="e">
        <f>DATE(YEAR($B163),MONTH($B163),11)</f>
        <v>#VALUE!</v>
      </c>
      <c r="N165" s="16" t="e">
        <f>DATE(YEAR($B163),MONTH($B163),12)</f>
        <v>#VALUE!</v>
      </c>
      <c r="O165" s="16" t="e">
        <f>DATE(YEAR($B163),MONTH($B163),13)</f>
        <v>#VALUE!</v>
      </c>
      <c r="P165" s="16" t="e">
        <f>DATE(YEAR($B163),MONTH($B163),14)</f>
        <v>#VALUE!</v>
      </c>
      <c r="Q165" s="16" t="e">
        <f>DATE(YEAR($B163),MONTH($B163),15)</f>
        <v>#VALUE!</v>
      </c>
      <c r="R165" s="16" t="e">
        <f>DATE(YEAR($B163),MONTH($B163),16)</f>
        <v>#VALUE!</v>
      </c>
      <c r="S165" s="16" t="e">
        <f>DATE(YEAR($B163),MONTH($B163),17)</f>
        <v>#VALUE!</v>
      </c>
      <c r="T165" s="16" t="e">
        <f>DATE(YEAR($B163),MONTH($B163),18)</f>
        <v>#VALUE!</v>
      </c>
      <c r="U165" s="16" t="e">
        <f>DATE(YEAR($B163),MONTH($B163),19)</f>
        <v>#VALUE!</v>
      </c>
      <c r="V165" s="16" t="e">
        <f>DATE(YEAR($B163),MONTH($B163),20)</f>
        <v>#VALUE!</v>
      </c>
      <c r="W165" s="16" t="e">
        <f>DATE(YEAR($B163),MONTH($B163),21)</f>
        <v>#VALUE!</v>
      </c>
      <c r="X165" s="16" t="e">
        <f>DATE(YEAR($B163),MONTH($B163),22)</f>
        <v>#VALUE!</v>
      </c>
      <c r="Y165" s="16" t="e">
        <f>DATE(YEAR($B163),MONTH($B163),23)</f>
        <v>#VALUE!</v>
      </c>
      <c r="Z165" s="16" t="e">
        <f>DATE(YEAR($B163),MONTH($B163),24)</f>
        <v>#VALUE!</v>
      </c>
      <c r="AA165" s="16" t="e">
        <f>DATE(YEAR($B163),MONTH($B163),25)</f>
        <v>#VALUE!</v>
      </c>
      <c r="AB165" s="16" t="e">
        <f>DATE(YEAR($B163),MONTH($B163),26)</f>
        <v>#VALUE!</v>
      </c>
      <c r="AC165" s="16" t="e">
        <f>DATE(YEAR($B163),MONTH($B163),27)</f>
        <v>#VALUE!</v>
      </c>
      <c r="AD165" s="16" t="e">
        <f>DATE(YEAR($B163),MONTH($B163),28)</f>
        <v>#VALUE!</v>
      </c>
      <c r="AE165" s="16" t="e">
        <f>IF(DAY(DATE(YEAR($B163),MONTH($B163),29))&lt;4,"",DATE(YEAR($B163),MONTH($B163),29))</f>
        <v>#VALUE!</v>
      </c>
      <c r="AF165" s="16" t="e">
        <f>IF(DAY(DATE(YEAR($B163),MONTH($B163),30))&lt;4,"",DATE(YEAR($B163),MONTH($B163),30))</f>
        <v>#VALUE!</v>
      </c>
      <c r="AG165" s="17" t="e">
        <f>IF(DAY(DATE(YEAR($B163),MONTH($B163),31))&lt;4,"",DATE(YEAR($B163),MONTH($B163),31))</f>
        <v>#VALUE!</v>
      </c>
      <c r="AI165" s="3" t="s">
        <v>9</v>
      </c>
      <c r="AJ165" s="18">
        <f>IF(B163="",0,IF(AND(YEAR(B163)=YEAR(E$7),MONTH(B163)=MONTH($AX$2)),DAY($AX$2)-AJ164,31-COUNTIF(C164:AG164,"")-AJ164))</f>
        <v>0</v>
      </c>
    </row>
    <row r="166" spans="1:36" ht="14.45" customHeight="1">
      <c r="B166" s="39" t="s">
        <v>6</v>
      </c>
      <c r="C166" s="40"/>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2"/>
      <c r="AH166" s="34"/>
      <c r="AI166" s="3" t="s">
        <v>10</v>
      </c>
      <c r="AJ166" s="4">
        <f>IF(B163="",0,COUNTA(C167:AG167))</f>
        <v>0</v>
      </c>
    </row>
    <row r="167" spans="1:36" ht="14.45" customHeight="1">
      <c r="B167" s="47" t="s">
        <v>25</v>
      </c>
      <c r="C167" s="48"/>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50"/>
      <c r="AI167" s="3" t="s">
        <v>11</v>
      </c>
      <c r="AJ167" s="20">
        <f>IF(AJ165=0,0,AJ166/AJ165)</f>
        <v>0</v>
      </c>
    </row>
    <row r="168" spans="1:36" ht="14.45" customHeight="1">
      <c r="B168" s="8" t="s">
        <v>26</v>
      </c>
      <c r="C168" s="29"/>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1"/>
      <c r="AI168" s="3" t="s">
        <v>12</v>
      </c>
      <c r="AJ168" s="4">
        <f>IF(B163="",0,COUNTA(C168:AG168))</f>
        <v>0</v>
      </c>
    </row>
    <row r="169" spans="1:36" ht="14.45" customHeight="1">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I169" s="5" t="s">
        <v>13</v>
      </c>
      <c r="AJ169" s="21">
        <f>IF(AJ165=0,0,AJ168/AJ165)</f>
        <v>0</v>
      </c>
    </row>
    <row r="170" spans="1:36" ht="14.45" customHeight="1">
      <c r="A170" s="28" t="s">
        <v>3</v>
      </c>
      <c r="B170" s="27" t="str">
        <f>IF($AX$3&lt;19,"",DATE(YEAR(B163),MONTH(B163)+1,1))</f>
        <v/>
      </c>
      <c r="C170" s="1" t="s">
        <v>65</v>
      </c>
    </row>
    <row r="171" spans="1:36" ht="14.45" customHeight="1">
      <c r="B171" s="7" t="s">
        <v>4</v>
      </c>
      <c r="C171" s="12" t="e">
        <f>DATE(YEAR($B170),MONTH($B170),1)</f>
        <v>#VALUE!</v>
      </c>
      <c r="D171" s="13" t="e">
        <f>DATE(YEAR($B170),MONTH($B170),2)</f>
        <v>#VALUE!</v>
      </c>
      <c r="E171" s="13" t="e">
        <f>DATE(YEAR($B170),MONTH($B170),3)</f>
        <v>#VALUE!</v>
      </c>
      <c r="F171" s="13" t="e">
        <f>DATE(YEAR($B170),MONTH($B170),4)</f>
        <v>#VALUE!</v>
      </c>
      <c r="G171" s="13" t="e">
        <f>DATE(YEAR($B170),MONTH($B170),5)</f>
        <v>#VALUE!</v>
      </c>
      <c r="H171" s="13" t="e">
        <f>DATE(YEAR($B170),MONTH($B170),6)</f>
        <v>#VALUE!</v>
      </c>
      <c r="I171" s="13" t="e">
        <f>DATE(YEAR($B170),MONTH($B170),7)</f>
        <v>#VALUE!</v>
      </c>
      <c r="J171" s="13" t="e">
        <f>DATE(YEAR($B170),MONTH($B170),8)</f>
        <v>#VALUE!</v>
      </c>
      <c r="K171" s="13" t="e">
        <f>DATE(YEAR($B170),MONTH($B170),9)</f>
        <v>#VALUE!</v>
      </c>
      <c r="L171" s="13" t="e">
        <f>DATE(YEAR($B170),MONTH($B170),10)</f>
        <v>#VALUE!</v>
      </c>
      <c r="M171" s="13" t="e">
        <f>DATE(YEAR($B170),MONTH($B170),11)</f>
        <v>#VALUE!</v>
      </c>
      <c r="N171" s="13" t="e">
        <f>DATE(YEAR($B170),MONTH($B170),12)</f>
        <v>#VALUE!</v>
      </c>
      <c r="O171" s="13" t="e">
        <f>DATE(YEAR($B170),MONTH($B170),13)</f>
        <v>#VALUE!</v>
      </c>
      <c r="P171" s="13" t="e">
        <f>DATE(YEAR($B170),MONTH($B170),14)</f>
        <v>#VALUE!</v>
      </c>
      <c r="Q171" s="13" t="e">
        <f>DATE(YEAR($B170),MONTH($B170),15)</f>
        <v>#VALUE!</v>
      </c>
      <c r="R171" s="13" t="e">
        <f>DATE(YEAR($B170),MONTH($B170),16)</f>
        <v>#VALUE!</v>
      </c>
      <c r="S171" s="13" t="e">
        <f>DATE(YEAR($B170),MONTH($B170),17)</f>
        <v>#VALUE!</v>
      </c>
      <c r="T171" s="13" t="e">
        <f>DATE(YEAR($B170),MONTH($B170),18)</f>
        <v>#VALUE!</v>
      </c>
      <c r="U171" s="13" t="e">
        <f>DATE(YEAR($B170),MONTH($B170),19)</f>
        <v>#VALUE!</v>
      </c>
      <c r="V171" s="13" t="e">
        <f>DATE(YEAR($B170),MONTH($B170),20)</f>
        <v>#VALUE!</v>
      </c>
      <c r="W171" s="13" t="e">
        <f>DATE(YEAR($B170),MONTH($B170),21)</f>
        <v>#VALUE!</v>
      </c>
      <c r="X171" s="13" t="e">
        <f>DATE(YEAR($B170),MONTH($B170),22)</f>
        <v>#VALUE!</v>
      </c>
      <c r="Y171" s="13" t="e">
        <f>DATE(YEAR($B170),MONTH($B170),23)</f>
        <v>#VALUE!</v>
      </c>
      <c r="Z171" s="13" t="e">
        <f>DATE(YEAR($B170),MONTH($B170),24)</f>
        <v>#VALUE!</v>
      </c>
      <c r="AA171" s="13" t="e">
        <f>DATE(YEAR($B170),MONTH($B170),25)</f>
        <v>#VALUE!</v>
      </c>
      <c r="AB171" s="13" t="e">
        <f>DATE(YEAR($B170),MONTH($B170),26)</f>
        <v>#VALUE!</v>
      </c>
      <c r="AC171" s="13" t="e">
        <f>DATE(YEAR($B170),MONTH($B170),27)</f>
        <v>#VALUE!</v>
      </c>
      <c r="AD171" s="13" t="e">
        <f>DATE(YEAR($B170),MONTH($B170),28)</f>
        <v>#VALUE!</v>
      </c>
      <c r="AE171" s="13" t="e">
        <f>IF(DAY(DATE(YEAR($B170),MONTH($B170),29))&lt;4,"",DATE(YEAR($B170),MONTH($B170),29))</f>
        <v>#VALUE!</v>
      </c>
      <c r="AF171" s="13" t="e">
        <f>IF(DAY(DATE(YEAR($B170),MONTH($B170),30))&lt;4,"",DATE(YEAR($B170),MONTH($B170),30))</f>
        <v>#VALUE!</v>
      </c>
      <c r="AG171" s="14" t="e">
        <f>IF(DAY(DATE(YEAR($B170),MONTH($B170),31))&lt;4,"",DATE(YEAR($B170),MONTH($B170),31))</f>
        <v>#VALUE!</v>
      </c>
      <c r="AI171" s="9" t="s">
        <v>6</v>
      </c>
      <c r="AJ171" s="10">
        <f>IF(B170="",0,COUNTA(C173:AG173))</f>
        <v>0</v>
      </c>
    </row>
    <row r="172" spans="1:36" ht="14.45" customHeight="1">
      <c r="B172" s="8" t="s">
        <v>5</v>
      </c>
      <c r="C172" s="15" t="e">
        <f>DATE(YEAR($B170),MONTH($B170),1)</f>
        <v>#VALUE!</v>
      </c>
      <c r="D172" s="16" t="e">
        <f>DATE(YEAR($B170),MONTH($B170),2)</f>
        <v>#VALUE!</v>
      </c>
      <c r="E172" s="16" t="e">
        <f>DATE(YEAR($B170),MONTH($B170),3)</f>
        <v>#VALUE!</v>
      </c>
      <c r="F172" s="16" t="e">
        <f>DATE(YEAR($B170),MONTH($B170),4)</f>
        <v>#VALUE!</v>
      </c>
      <c r="G172" s="16" t="e">
        <f>DATE(YEAR($B170),MONTH($B170),5)</f>
        <v>#VALUE!</v>
      </c>
      <c r="H172" s="16" t="e">
        <f>DATE(YEAR($B170),MONTH($B170),6)</f>
        <v>#VALUE!</v>
      </c>
      <c r="I172" s="16" t="e">
        <f>DATE(YEAR($B170),MONTH($B170),7)</f>
        <v>#VALUE!</v>
      </c>
      <c r="J172" s="16" t="e">
        <f>DATE(YEAR($B170),MONTH($B170),8)</f>
        <v>#VALUE!</v>
      </c>
      <c r="K172" s="16" t="e">
        <f>DATE(YEAR($B170),MONTH($B170),9)</f>
        <v>#VALUE!</v>
      </c>
      <c r="L172" s="16" t="e">
        <f>DATE(YEAR($B170),MONTH($B170),10)</f>
        <v>#VALUE!</v>
      </c>
      <c r="M172" s="16" t="e">
        <f>DATE(YEAR($B170),MONTH($B170),11)</f>
        <v>#VALUE!</v>
      </c>
      <c r="N172" s="16" t="e">
        <f>DATE(YEAR($B170),MONTH($B170),12)</f>
        <v>#VALUE!</v>
      </c>
      <c r="O172" s="16" t="e">
        <f>DATE(YEAR($B170),MONTH($B170),13)</f>
        <v>#VALUE!</v>
      </c>
      <c r="P172" s="16" t="e">
        <f>DATE(YEAR($B170),MONTH($B170),14)</f>
        <v>#VALUE!</v>
      </c>
      <c r="Q172" s="16" t="e">
        <f>DATE(YEAR($B170),MONTH($B170),15)</f>
        <v>#VALUE!</v>
      </c>
      <c r="R172" s="16" t="e">
        <f>DATE(YEAR($B170),MONTH($B170),16)</f>
        <v>#VALUE!</v>
      </c>
      <c r="S172" s="16" t="e">
        <f>DATE(YEAR($B170),MONTH($B170),17)</f>
        <v>#VALUE!</v>
      </c>
      <c r="T172" s="16" t="e">
        <f>DATE(YEAR($B170),MONTH($B170),18)</f>
        <v>#VALUE!</v>
      </c>
      <c r="U172" s="16" t="e">
        <f>DATE(YEAR($B170),MONTH($B170),19)</f>
        <v>#VALUE!</v>
      </c>
      <c r="V172" s="16" t="e">
        <f>DATE(YEAR($B170),MONTH($B170),20)</f>
        <v>#VALUE!</v>
      </c>
      <c r="W172" s="16" t="e">
        <f>DATE(YEAR($B170),MONTH($B170),21)</f>
        <v>#VALUE!</v>
      </c>
      <c r="X172" s="16" t="e">
        <f>DATE(YEAR($B170),MONTH($B170),22)</f>
        <v>#VALUE!</v>
      </c>
      <c r="Y172" s="16" t="e">
        <f>DATE(YEAR($B170),MONTH($B170),23)</f>
        <v>#VALUE!</v>
      </c>
      <c r="Z172" s="16" t="e">
        <f>DATE(YEAR($B170),MONTH($B170),24)</f>
        <v>#VALUE!</v>
      </c>
      <c r="AA172" s="16" t="e">
        <f>DATE(YEAR($B170),MONTH($B170),25)</f>
        <v>#VALUE!</v>
      </c>
      <c r="AB172" s="16" t="e">
        <f>DATE(YEAR($B170),MONTH($B170),26)</f>
        <v>#VALUE!</v>
      </c>
      <c r="AC172" s="16" t="e">
        <f>DATE(YEAR($B170),MONTH($B170),27)</f>
        <v>#VALUE!</v>
      </c>
      <c r="AD172" s="16" t="e">
        <f>DATE(YEAR($B170),MONTH($B170),28)</f>
        <v>#VALUE!</v>
      </c>
      <c r="AE172" s="16" t="e">
        <f>IF(DAY(DATE(YEAR($B170),MONTH($B170),29))&lt;4,"",DATE(YEAR($B170),MONTH($B170),29))</f>
        <v>#VALUE!</v>
      </c>
      <c r="AF172" s="16" t="e">
        <f>IF(DAY(DATE(YEAR($B170),MONTH($B170),30))&lt;4,"",DATE(YEAR($B170),MONTH($B170),30))</f>
        <v>#VALUE!</v>
      </c>
      <c r="AG172" s="17" t="e">
        <f>IF(DAY(DATE(YEAR($B170),MONTH($B170),31))&lt;4,"",DATE(YEAR($B170),MONTH($B170),31))</f>
        <v>#VALUE!</v>
      </c>
      <c r="AI172" s="3" t="s">
        <v>9</v>
      </c>
      <c r="AJ172" s="18">
        <f>IF(B170="",0,IF(AND(YEAR(B170)=YEAR(E$7),MONTH(B170)=MONTH($AX$2)),DAY($AX$2)-AJ171,31-COUNTIF(C171:AG171,"")-AJ171))</f>
        <v>0</v>
      </c>
    </row>
    <row r="173" spans="1:36" ht="14.45" customHeight="1">
      <c r="B173" s="39" t="s">
        <v>6</v>
      </c>
      <c r="C173" s="40"/>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2"/>
      <c r="AH173" s="34"/>
      <c r="AI173" s="3" t="s">
        <v>10</v>
      </c>
      <c r="AJ173" s="4">
        <f>IF(B170="",0,COUNTA(C174:AG174))</f>
        <v>0</v>
      </c>
    </row>
    <row r="174" spans="1:36" ht="14.45" customHeight="1">
      <c r="B174" s="47" t="s">
        <v>25</v>
      </c>
      <c r="C174" s="48"/>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50"/>
      <c r="AI174" s="3" t="s">
        <v>11</v>
      </c>
      <c r="AJ174" s="20">
        <f>IF(AJ172=0,0,AJ173/AJ172)</f>
        <v>0</v>
      </c>
    </row>
    <row r="175" spans="1:36" ht="14.45" customHeight="1">
      <c r="B175" s="8" t="s">
        <v>26</v>
      </c>
      <c r="C175" s="29"/>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1"/>
      <c r="AI175" s="3" t="s">
        <v>12</v>
      </c>
      <c r="AJ175" s="4">
        <f>IF(B170="",0,COUNTA(C175:AG175))</f>
        <v>0</v>
      </c>
    </row>
    <row r="176" spans="1:36" ht="14.45" customHeight="1">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I176" s="5" t="s">
        <v>13</v>
      </c>
      <c r="AJ176" s="21">
        <f>IF(AJ172=0,0,AJ175/AJ172)</f>
        <v>0</v>
      </c>
    </row>
    <row r="177" spans="1:36" ht="14.45" customHeight="1">
      <c r="A177" s="28" t="s">
        <v>3</v>
      </c>
      <c r="B177" s="27" t="str">
        <f>IF($AX$3&lt;20,"",DATE(YEAR(B170),MONTH(B170)+1,1))</f>
        <v/>
      </c>
      <c r="C177" s="1" t="s">
        <v>65</v>
      </c>
    </row>
    <row r="178" spans="1:36" ht="14.45" customHeight="1">
      <c r="B178" s="7" t="s">
        <v>4</v>
      </c>
      <c r="C178" s="12" t="e">
        <f>DATE(YEAR($B177),MONTH($B177),1)</f>
        <v>#VALUE!</v>
      </c>
      <c r="D178" s="13" t="e">
        <f>DATE(YEAR($B177),MONTH($B177),2)</f>
        <v>#VALUE!</v>
      </c>
      <c r="E178" s="13" t="e">
        <f>DATE(YEAR($B177),MONTH($B177),3)</f>
        <v>#VALUE!</v>
      </c>
      <c r="F178" s="13" t="e">
        <f>DATE(YEAR($B177),MONTH($B177),4)</f>
        <v>#VALUE!</v>
      </c>
      <c r="G178" s="13" t="e">
        <f>DATE(YEAR($B177),MONTH($B177),5)</f>
        <v>#VALUE!</v>
      </c>
      <c r="H178" s="13" t="e">
        <f>DATE(YEAR($B177),MONTH($B177),6)</f>
        <v>#VALUE!</v>
      </c>
      <c r="I178" s="13" t="e">
        <f>DATE(YEAR($B177),MONTH($B177),7)</f>
        <v>#VALUE!</v>
      </c>
      <c r="J178" s="13" t="e">
        <f>DATE(YEAR($B177),MONTH($B177),8)</f>
        <v>#VALUE!</v>
      </c>
      <c r="K178" s="13" t="e">
        <f>DATE(YEAR($B177),MONTH($B177),9)</f>
        <v>#VALUE!</v>
      </c>
      <c r="L178" s="13" t="e">
        <f>DATE(YEAR($B177),MONTH($B177),10)</f>
        <v>#VALUE!</v>
      </c>
      <c r="M178" s="13" t="e">
        <f>DATE(YEAR($B177),MONTH($B177),11)</f>
        <v>#VALUE!</v>
      </c>
      <c r="N178" s="13" t="e">
        <f>DATE(YEAR($B177),MONTH($B177),12)</f>
        <v>#VALUE!</v>
      </c>
      <c r="O178" s="13" t="e">
        <f>DATE(YEAR($B177),MONTH($B177),13)</f>
        <v>#VALUE!</v>
      </c>
      <c r="P178" s="13" t="e">
        <f>DATE(YEAR($B177),MONTH($B177),14)</f>
        <v>#VALUE!</v>
      </c>
      <c r="Q178" s="13" t="e">
        <f>DATE(YEAR($B177),MONTH($B177),15)</f>
        <v>#VALUE!</v>
      </c>
      <c r="R178" s="13" t="e">
        <f>DATE(YEAR($B177),MONTH($B177),16)</f>
        <v>#VALUE!</v>
      </c>
      <c r="S178" s="13" t="e">
        <f>DATE(YEAR($B177),MONTH($B177),17)</f>
        <v>#VALUE!</v>
      </c>
      <c r="T178" s="13" t="e">
        <f>DATE(YEAR($B177),MONTH($B177),18)</f>
        <v>#VALUE!</v>
      </c>
      <c r="U178" s="13" t="e">
        <f>DATE(YEAR($B177),MONTH($B177),19)</f>
        <v>#VALUE!</v>
      </c>
      <c r="V178" s="13" t="e">
        <f>DATE(YEAR($B177),MONTH($B177),20)</f>
        <v>#VALUE!</v>
      </c>
      <c r="W178" s="13" t="e">
        <f>DATE(YEAR($B177),MONTH($B177),21)</f>
        <v>#VALUE!</v>
      </c>
      <c r="X178" s="13" t="e">
        <f>DATE(YEAR($B177),MONTH($B177),22)</f>
        <v>#VALUE!</v>
      </c>
      <c r="Y178" s="13" t="e">
        <f>DATE(YEAR($B177),MONTH($B177),23)</f>
        <v>#VALUE!</v>
      </c>
      <c r="Z178" s="13" t="e">
        <f>DATE(YEAR($B177),MONTH($B177),24)</f>
        <v>#VALUE!</v>
      </c>
      <c r="AA178" s="13" t="e">
        <f>DATE(YEAR($B177),MONTH($B177),25)</f>
        <v>#VALUE!</v>
      </c>
      <c r="AB178" s="13" t="e">
        <f>DATE(YEAR($B177),MONTH($B177),26)</f>
        <v>#VALUE!</v>
      </c>
      <c r="AC178" s="13" t="e">
        <f>DATE(YEAR($B177),MONTH($B177),27)</f>
        <v>#VALUE!</v>
      </c>
      <c r="AD178" s="13" t="e">
        <f>DATE(YEAR($B177),MONTH($B177),28)</f>
        <v>#VALUE!</v>
      </c>
      <c r="AE178" s="13" t="e">
        <f>IF(DAY(DATE(YEAR($B177),MONTH($B177),29))&lt;4,"",DATE(YEAR($B177),MONTH($B177),29))</f>
        <v>#VALUE!</v>
      </c>
      <c r="AF178" s="13" t="e">
        <f>IF(DAY(DATE(YEAR($B177),MONTH($B177),30))&lt;4,"",DATE(YEAR($B177),MONTH($B177),30))</f>
        <v>#VALUE!</v>
      </c>
      <c r="AG178" s="14" t="e">
        <f>IF(DAY(DATE(YEAR($B177),MONTH($B177),31))&lt;4,"",DATE(YEAR($B177),MONTH($B177),31))</f>
        <v>#VALUE!</v>
      </c>
      <c r="AI178" s="9" t="s">
        <v>6</v>
      </c>
      <c r="AJ178" s="10">
        <f>IF(B177="",0,COUNTA(C180:AG180))</f>
        <v>0</v>
      </c>
    </row>
    <row r="179" spans="1:36" ht="14.45" customHeight="1">
      <c r="B179" s="8" t="s">
        <v>5</v>
      </c>
      <c r="C179" s="15" t="e">
        <f>DATE(YEAR($B177),MONTH($B177),1)</f>
        <v>#VALUE!</v>
      </c>
      <c r="D179" s="16" t="e">
        <f>DATE(YEAR($B177),MONTH($B177),2)</f>
        <v>#VALUE!</v>
      </c>
      <c r="E179" s="16" t="e">
        <f>DATE(YEAR($B177),MONTH($B177),3)</f>
        <v>#VALUE!</v>
      </c>
      <c r="F179" s="16" t="e">
        <f>DATE(YEAR($B177),MONTH($B177),4)</f>
        <v>#VALUE!</v>
      </c>
      <c r="G179" s="16" t="e">
        <f>DATE(YEAR($B177),MONTH($B177),5)</f>
        <v>#VALUE!</v>
      </c>
      <c r="H179" s="16" t="e">
        <f>DATE(YEAR($B177),MONTH($B177),6)</f>
        <v>#VALUE!</v>
      </c>
      <c r="I179" s="16" t="e">
        <f>DATE(YEAR($B177),MONTH($B177),7)</f>
        <v>#VALUE!</v>
      </c>
      <c r="J179" s="16" t="e">
        <f>DATE(YEAR($B177),MONTH($B177),8)</f>
        <v>#VALUE!</v>
      </c>
      <c r="K179" s="16" t="e">
        <f>DATE(YEAR($B177),MONTH($B177),9)</f>
        <v>#VALUE!</v>
      </c>
      <c r="L179" s="16" t="e">
        <f>DATE(YEAR($B177),MONTH($B177),10)</f>
        <v>#VALUE!</v>
      </c>
      <c r="M179" s="16" t="e">
        <f>DATE(YEAR($B177),MONTH($B177),11)</f>
        <v>#VALUE!</v>
      </c>
      <c r="N179" s="16" t="e">
        <f>DATE(YEAR($B177),MONTH($B177),12)</f>
        <v>#VALUE!</v>
      </c>
      <c r="O179" s="16" t="e">
        <f>DATE(YEAR($B177),MONTH($B177),13)</f>
        <v>#VALUE!</v>
      </c>
      <c r="P179" s="16" t="e">
        <f>DATE(YEAR($B177),MONTH($B177),14)</f>
        <v>#VALUE!</v>
      </c>
      <c r="Q179" s="16" t="e">
        <f>DATE(YEAR($B177),MONTH($B177),15)</f>
        <v>#VALUE!</v>
      </c>
      <c r="R179" s="16" t="e">
        <f>DATE(YEAR($B177),MONTH($B177),16)</f>
        <v>#VALUE!</v>
      </c>
      <c r="S179" s="16" t="e">
        <f>DATE(YEAR($B177),MONTH($B177),17)</f>
        <v>#VALUE!</v>
      </c>
      <c r="T179" s="16" t="e">
        <f>DATE(YEAR($B177),MONTH($B177),18)</f>
        <v>#VALUE!</v>
      </c>
      <c r="U179" s="16" t="e">
        <f>DATE(YEAR($B177),MONTH($B177),19)</f>
        <v>#VALUE!</v>
      </c>
      <c r="V179" s="16" t="e">
        <f>DATE(YEAR($B177),MONTH($B177),20)</f>
        <v>#VALUE!</v>
      </c>
      <c r="W179" s="16" t="e">
        <f>DATE(YEAR($B177),MONTH($B177),21)</f>
        <v>#VALUE!</v>
      </c>
      <c r="X179" s="16" t="e">
        <f>DATE(YEAR($B177),MONTH($B177),22)</f>
        <v>#VALUE!</v>
      </c>
      <c r="Y179" s="16" t="e">
        <f>DATE(YEAR($B177),MONTH($B177),23)</f>
        <v>#VALUE!</v>
      </c>
      <c r="Z179" s="16" t="e">
        <f>DATE(YEAR($B177),MONTH($B177),24)</f>
        <v>#VALUE!</v>
      </c>
      <c r="AA179" s="16" t="e">
        <f>DATE(YEAR($B177),MONTH($B177),25)</f>
        <v>#VALUE!</v>
      </c>
      <c r="AB179" s="16" t="e">
        <f>DATE(YEAR($B177),MONTH($B177),26)</f>
        <v>#VALUE!</v>
      </c>
      <c r="AC179" s="16" t="e">
        <f>DATE(YEAR($B177),MONTH($B177),27)</f>
        <v>#VALUE!</v>
      </c>
      <c r="AD179" s="16" t="e">
        <f>DATE(YEAR($B177),MONTH($B177),28)</f>
        <v>#VALUE!</v>
      </c>
      <c r="AE179" s="16" t="e">
        <f>IF(DAY(DATE(YEAR($B177),MONTH($B177),29))&lt;4,"",DATE(YEAR($B177),MONTH($B177),29))</f>
        <v>#VALUE!</v>
      </c>
      <c r="AF179" s="16" t="e">
        <f>IF(DAY(DATE(YEAR($B177),MONTH($B177),30))&lt;4,"",DATE(YEAR($B177),MONTH($B177),30))</f>
        <v>#VALUE!</v>
      </c>
      <c r="AG179" s="17" t="e">
        <f>IF(DAY(DATE(YEAR($B177),MONTH($B177),31))&lt;4,"",DATE(YEAR($B177),MONTH($B177),31))</f>
        <v>#VALUE!</v>
      </c>
      <c r="AI179" s="3" t="s">
        <v>9</v>
      </c>
      <c r="AJ179" s="18">
        <f>IF(B177="",0,IF(AND(YEAR(B177)=YEAR(E$7),MONTH(B177)=MONTH($AX$2)),DAY($AX$2)-AJ178,31-COUNTIF(C178:AG178,"")-AJ178))</f>
        <v>0</v>
      </c>
    </row>
    <row r="180" spans="1:36" ht="14.45" customHeight="1">
      <c r="B180" s="39" t="s">
        <v>6</v>
      </c>
      <c r="C180" s="40"/>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2"/>
      <c r="AH180" s="34"/>
      <c r="AI180" s="3" t="s">
        <v>10</v>
      </c>
      <c r="AJ180" s="4">
        <f>IF(B177="",0,COUNTA(C181:AG181))</f>
        <v>0</v>
      </c>
    </row>
    <row r="181" spans="1:36" ht="14.45" customHeight="1">
      <c r="B181" s="47" t="s">
        <v>25</v>
      </c>
      <c r="C181" s="48"/>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50"/>
      <c r="AI181" s="3" t="s">
        <v>11</v>
      </c>
      <c r="AJ181" s="20">
        <f>IF(AJ179=0,0,AJ180/AJ179)</f>
        <v>0</v>
      </c>
    </row>
    <row r="182" spans="1:36" ht="14.45" customHeight="1">
      <c r="B182" s="8" t="s">
        <v>26</v>
      </c>
      <c r="C182" s="29"/>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1"/>
      <c r="AI182" s="3" t="s">
        <v>12</v>
      </c>
      <c r="AJ182" s="4">
        <f>IF(B177="",0,COUNTA(C182:AG182))</f>
        <v>0</v>
      </c>
    </row>
    <row r="183" spans="1:36" ht="14.45" customHeight="1">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I183" s="5" t="s">
        <v>13</v>
      </c>
      <c r="AJ183" s="21">
        <f>IF(AJ179=0,0,AJ182/AJ179)</f>
        <v>0</v>
      </c>
    </row>
    <row r="184" spans="1:36" ht="14.45" customHeight="1">
      <c r="A184" s="28" t="s">
        <v>3</v>
      </c>
      <c r="B184" s="27" t="str">
        <f>IF($AX$3&lt;21,"",DATE(YEAR(B177),MONTH(B177)+1,1))</f>
        <v/>
      </c>
      <c r="C184" s="1" t="s">
        <v>65</v>
      </c>
    </row>
    <row r="185" spans="1:36" ht="14.45" customHeight="1">
      <c r="B185" s="7" t="s">
        <v>4</v>
      </c>
      <c r="C185" s="12" t="e">
        <f>DATE(YEAR($B184),MONTH($B184),1)</f>
        <v>#VALUE!</v>
      </c>
      <c r="D185" s="13" t="e">
        <f>DATE(YEAR($B184),MONTH($B184),2)</f>
        <v>#VALUE!</v>
      </c>
      <c r="E185" s="13" t="e">
        <f>DATE(YEAR($B184),MONTH($B184),3)</f>
        <v>#VALUE!</v>
      </c>
      <c r="F185" s="13" t="e">
        <f>DATE(YEAR($B184),MONTH($B184),4)</f>
        <v>#VALUE!</v>
      </c>
      <c r="G185" s="13" t="e">
        <f>DATE(YEAR($B184),MONTH($B184),5)</f>
        <v>#VALUE!</v>
      </c>
      <c r="H185" s="13" t="e">
        <f>DATE(YEAR($B184),MONTH($B184),6)</f>
        <v>#VALUE!</v>
      </c>
      <c r="I185" s="13" t="e">
        <f>DATE(YEAR($B184),MONTH($B184),7)</f>
        <v>#VALUE!</v>
      </c>
      <c r="J185" s="13" t="e">
        <f>DATE(YEAR($B184),MONTH($B184),8)</f>
        <v>#VALUE!</v>
      </c>
      <c r="K185" s="13" t="e">
        <f>DATE(YEAR($B184),MONTH($B184),9)</f>
        <v>#VALUE!</v>
      </c>
      <c r="L185" s="13" t="e">
        <f>DATE(YEAR($B184),MONTH($B184),10)</f>
        <v>#VALUE!</v>
      </c>
      <c r="M185" s="13" t="e">
        <f>DATE(YEAR($B184),MONTH($B184),11)</f>
        <v>#VALUE!</v>
      </c>
      <c r="N185" s="13" t="e">
        <f>DATE(YEAR($B184),MONTH($B184),12)</f>
        <v>#VALUE!</v>
      </c>
      <c r="O185" s="13" t="e">
        <f>DATE(YEAR($B184),MONTH($B184),13)</f>
        <v>#VALUE!</v>
      </c>
      <c r="P185" s="13" t="e">
        <f>DATE(YEAR($B184),MONTH($B184),14)</f>
        <v>#VALUE!</v>
      </c>
      <c r="Q185" s="13" t="e">
        <f>DATE(YEAR($B184),MONTH($B184),15)</f>
        <v>#VALUE!</v>
      </c>
      <c r="R185" s="13" t="e">
        <f>DATE(YEAR($B184),MONTH($B184),16)</f>
        <v>#VALUE!</v>
      </c>
      <c r="S185" s="13" t="e">
        <f>DATE(YEAR($B184),MONTH($B184),17)</f>
        <v>#VALUE!</v>
      </c>
      <c r="T185" s="13" t="e">
        <f>DATE(YEAR($B184),MONTH($B184),18)</f>
        <v>#VALUE!</v>
      </c>
      <c r="U185" s="13" t="e">
        <f>DATE(YEAR($B184),MONTH($B184),19)</f>
        <v>#VALUE!</v>
      </c>
      <c r="V185" s="13" t="e">
        <f>DATE(YEAR($B184),MONTH($B184),20)</f>
        <v>#VALUE!</v>
      </c>
      <c r="W185" s="13" t="e">
        <f>DATE(YEAR($B184),MONTH($B184),21)</f>
        <v>#VALUE!</v>
      </c>
      <c r="X185" s="13" t="e">
        <f>DATE(YEAR($B184),MONTH($B184),22)</f>
        <v>#VALUE!</v>
      </c>
      <c r="Y185" s="13" t="e">
        <f>DATE(YEAR($B184),MONTH($B184),23)</f>
        <v>#VALUE!</v>
      </c>
      <c r="Z185" s="13" t="e">
        <f>DATE(YEAR($B184),MONTH($B184),24)</f>
        <v>#VALUE!</v>
      </c>
      <c r="AA185" s="13" t="e">
        <f>DATE(YEAR($B184),MONTH($B184),25)</f>
        <v>#VALUE!</v>
      </c>
      <c r="AB185" s="13" t="e">
        <f>DATE(YEAR($B184),MONTH($B184),26)</f>
        <v>#VALUE!</v>
      </c>
      <c r="AC185" s="13" t="e">
        <f>DATE(YEAR($B184),MONTH($B184),27)</f>
        <v>#VALUE!</v>
      </c>
      <c r="AD185" s="13" t="e">
        <f>DATE(YEAR($B184),MONTH($B184),28)</f>
        <v>#VALUE!</v>
      </c>
      <c r="AE185" s="13" t="e">
        <f>IF(DAY(DATE(YEAR($B184),MONTH($B184),29))&lt;4,"",DATE(YEAR($B184),MONTH($B184),29))</f>
        <v>#VALUE!</v>
      </c>
      <c r="AF185" s="13" t="e">
        <f>IF(DAY(DATE(YEAR($B184),MONTH($B184),30))&lt;4,"",DATE(YEAR($B184),MONTH($B184),30))</f>
        <v>#VALUE!</v>
      </c>
      <c r="AG185" s="14" t="e">
        <f>IF(DAY(DATE(YEAR($B184),MONTH($B184),31))&lt;4,"",DATE(YEAR($B184),MONTH($B184),31))</f>
        <v>#VALUE!</v>
      </c>
      <c r="AI185" s="9" t="s">
        <v>6</v>
      </c>
      <c r="AJ185" s="10">
        <f>IF(B184="",0,COUNTA(C187:AG187))</f>
        <v>0</v>
      </c>
    </row>
    <row r="186" spans="1:36" ht="14.45" customHeight="1">
      <c r="B186" s="8" t="s">
        <v>5</v>
      </c>
      <c r="C186" s="15" t="e">
        <f>DATE(YEAR($B184),MONTH($B184),1)</f>
        <v>#VALUE!</v>
      </c>
      <c r="D186" s="16" t="e">
        <f>DATE(YEAR($B184),MONTH($B184),2)</f>
        <v>#VALUE!</v>
      </c>
      <c r="E186" s="16" t="e">
        <f>DATE(YEAR($B184),MONTH($B184),3)</f>
        <v>#VALUE!</v>
      </c>
      <c r="F186" s="16" t="e">
        <f>DATE(YEAR($B184),MONTH($B184),4)</f>
        <v>#VALUE!</v>
      </c>
      <c r="G186" s="16" t="e">
        <f>DATE(YEAR($B184),MONTH($B184),5)</f>
        <v>#VALUE!</v>
      </c>
      <c r="H186" s="16" t="e">
        <f>DATE(YEAR($B184),MONTH($B184),6)</f>
        <v>#VALUE!</v>
      </c>
      <c r="I186" s="16" t="e">
        <f>DATE(YEAR($B184),MONTH($B184),7)</f>
        <v>#VALUE!</v>
      </c>
      <c r="J186" s="16" t="e">
        <f>DATE(YEAR($B184),MONTH($B184),8)</f>
        <v>#VALUE!</v>
      </c>
      <c r="K186" s="16" t="e">
        <f>DATE(YEAR($B184),MONTH($B184),9)</f>
        <v>#VALUE!</v>
      </c>
      <c r="L186" s="16" t="e">
        <f>DATE(YEAR($B184),MONTH($B184),10)</f>
        <v>#VALUE!</v>
      </c>
      <c r="M186" s="16" t="e">
        <f>DATE(YEAR($B184),MONTH($B184),11)</f>
        <v>#VALUE!</v>
      </c>
      <c r="N186" s="16" t="e">
        <f>DATE(YEAR($B184),MONTH($B184),12)</f>
        <v>#VALUE!</v>
      </c>
      <c r="O186" s="16" t="e">
        <f>DATE(YEAR($B184),MONTH($B184),13)</f>
        <v>#VALUE!</v>
      </c>
      <c r="P186" s="16" t="e">
        <f>DATE(YEAR($B184),MONTH($B184),14)</f>
        <v>#VALUE!</v>
      </c>
      <c r="Q186" s="16" t="e">
        <f>DATE(YEAR($B184),MONTH($B184),15)</f>
        <v>#VALUE!</v>
      </c>
      <c r="R186" s="16" t="e">
        <f>DATE(YEAR($B184),MONTH($B184),16)</f>
        <v>#VALUE!</v>
      </c>
      <c r="S186" s="16" t="e">
        <f>DATE(YEAR($B184),MONTH($B184),17)</f>
        <v>#VALUE!</v>
      </c>
      <c r="T186" s="16" t="e">
        <f>DATE(YEAR($B184),MONTH($B184),18)</f>
        <v>#VALUE!</v>
      </c>
      <c r="U186" s="16" t="e">
        <f>DATE(YEAR($B184),MONTH($B184),19)</f>
        <v>#VALUE!</v>
      </c>
      <c r="V186" s="16" t="e">
        <f>DATE(YEAR($B184),MONTH($B184),20)</f>
        <v>#VALUE!</v>
      </c>
      <c r="W186" s="16" t="e">
        <f>DATE(YEAR($B184),MONTH($B184),21)</f>
        <v>#VALUE!</v>
      </c>
      <c r="X186" s="16" t="e">
        <f>DATE(YEAR($B184),MONTH($B184),22)</f>
        <v>#VALUE!</v>
      </c>
      <c r="Y186" s="16" t="e">
        <f>DATE(YEAR($B184),MONTH($B184),23)</f>
        <v>#VALUE!</v>
      </c>
      <c r="Z186" s="16" t="e">
        <f>DATE(YEAR($B184),MONTH($B184),24)</f>
        <v>#VALUE!</v>
      </c>
      <c r="AA186" s="16" t="e">
        <f>DATE(YEAR($B184),MONTH($B184),25)</f>
        <v>#VALUE!</v>
      </c>
      <c r="AB186" s="16" t="e">
        <f>DATE(YEAR($B184),MONTH($B184),26)</f>
        <v>#VALUE!</v>
      </c>
      <c r="AC186" s="16" t="e">
        <f>DATE(YEAR($B184),MONTH($B184),27)</f>
        <v>#VALUE!</v>
      </c>
      <c r="AD186" s="16" t="e">
        <f>DATE(YEAR($B184),MONTH($B184),28)</f>
        <v>#VALUE!</v>
      </c>
      <c r="AE186" s="16" t="e">
        <f>IF(DAY(DATE(YEAR($B184),MONTH($B184),29))&lt;4,"",DATE(YEAR($B184),MONTH($B184),29))</f>
        <v>#VALUE!</v>
      </c>
      <c r="AF186" s="16" t="e">
        <f>IF(DAY(DATE(YEAR($B184),MONTH($B184),30))&lt;4,"",DATE(YEAR($B184),MONTH($B184),30))</f>
        <v>#VALUE!</v>
      </c>
      <c r="AG186" s="17" t="e">
        <f>IF(DAY(DATE(YEAR($B184),MONTH($B184),31))&lt;4,"",DATE(YEAR($B184),MONTH($B184),31))</f>
        <v>#VALUE!</v>
      </c>
      <c r="AI186" s="3" t="s">
        <v>9</v>
      </c>
      <c r="AJ186" s="18">
        <f>IF(B184="",0,IF(AND(YEAR(B184)=YEAR(E$7),MONTH(B184)=MONTH($AX$2)),DAY($AX$2)-AJ185,31-COUNTIF(C185:AG185,"")-AJ185))</f>
        <v>0</v>
      </c>
    </row>
    <row r="187" spans="1:36" ht="14.45" customHeight="1">
      <c r="B187" s="39" t="s">
        <v>6</v>
      </c>
      <c r="C187" s="40"/>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2"/>
      <c r="AH187" s="34"/>
      <c r="AI187" s="3" t="s">
        <v>10</v>
      </c>
      <c r="AJ187" s="4">
        <f>IF(B184="",0,COUNTA(C188:AG188))</f>
        <v>0</v>
      </c>
    </row>
    <row r="188" spans="1:36" ht="14.45" customHeight="1">
      <c r="B188" s="47" t="s">
        <v>25</v>
      </c>
      <c r="C188" s="48"/>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50"/>
      <c r="AI188" s="3" t="s">
        <v>11</v>
      </c>
      <c r="AJ188" s="20">
        <f>IF(AJ186=0,0,AJ187/AJ186)</f>
        <v>0</v>
      </c>
    </row>
    <row r="189" spans="1:36" ht="14.45" customHeight="1">
      <c r="B189" s="8" t="s">
        <v>26</v>
      </c>
      <c r="C189" s="29"/>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1"/>
      <c r="AI189" s="3" t="s">
        <v>12</v>
      </c>
      <c r="AJ189" s="4">
        <f>IF(B184="",0,COUNTA(C189:AG189))</f>
        <v>0</v>
      </c>
    </row>
    <row r="190" spans="1:36" ht="14.45" customHeight="1">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I190" s="5" t="s">
        <v>13</v>
      </c>
      <c r="AJ190" s="21">
        <f>IF(AJ186=0,0,AJ189/AJ186)</f>
        <v>0</v>
      </c>
    </row>
    <row r="191" spans="1:36" ht="14.45" customHeight="1">
      <c r="A191" s="28" t="s">
        <v>3</v>
      </c>
      <c r="B191" s="27" t="str">
        <f>IF($AX$3&lt;22,"",DATE(YEAR(B184),MONTH(B184)+1,1))</f>
        <v/>
      </c>
      <c r="C191" s="1" t="s">
        <v>65</v>
      </c>
    </row>
    <row r="192" spans="1:36" ht="14.45" customHeight="1">
      <c r="B192" s="7" t="s">
        <v>4</v>
      </c>
      <c r="C192" s="12" t="e">
        <f>DATE(YEAR($B191),MONTH($B191),1)</f>
        <v>#VALUE!</v>
      </c>
      <c r="D192" s="13" t="e">
        <f>DATE(YEAR($B191),MONTH($B191),2)</f>
        <v>#VALUE!</v>
      </c>
      <c r="E192" s="13" t="e">
        <f>DATE(YEAR($B191),MONTH($B191),3)</f>
        <v>#VALUE!</v>
      </c>
      <c r="F192" s="13" t="e">
        <f>DATE(YEAR($B191),MONTH($B191),4)</f>
        <v>#VALUE!</v>
      </c>
      <c r="G192" s="13" t="e">
        <f>DATE(YEAR($B191),MONTH($B191),5)</f>
        <v>#VALUE!</v>
      </c>
      <c r="H192" s="13" t="e">
        <f>DATE(YEAR($B191),MONTH($B191),6)</f>
        <v>#VALUE!</v>
      </c>
      <c r="I192" s="13" t="e">
        <f>DATE(YEAR($B191),MONTH($B191),7)</f>
        <v>#VALUE!</v>
      </c>
      <c r="J192" s="13" t="e">
        <f>DATE(YEAR($B191),MONTH($B191),8)</f>
        <v>#VALUE!</v>
      </c>
      <c r="K192" s="13" t="e">
        <f>DATE(YEAR($B191),MONTH($B191),9)</f>
        <v>#VALUE!</v>
      </c>
      <c r="L192" s="13" t="e">
        <f>DATE(YEAR($B191),MONTH($B191),10)</f>
        <v>#VALUE!</v>
      </c>
      <c r="M192" s="13" t="e">
        <f>DATE(YEAR($B191),MONTH($B191),11)</f>
        <v>#VALUE!</v>
      </c>
      <c r="N192" s="13" t="e">
        <f>DATE(YEAR($B191),MONTH($B191),12)</f>
        <v>#VALUE!</v>
      </c>
      <c r="O192" s="13" t="e">
        <f>DATE(YEAR($B191),MONTH($B191),13)</f>
        <v>#VALUE!</v>
      </c>
      <c r="P192" s="13" t="e">
        <f>DATE(YEAR($B191),MONTH($B191),14)</f>
        <v>#VALUE!</v>
      </c>
      <c r="Q192" s="13" t="e">
        <f>DATE(YEAR($B191),MONTH($B191),15)</f>
        <v>#VALUE!</v>
      </c>
      <c r="R192" s="13" t="e">
        <f>DATE(YEAR($B191),MONTH($B191),16)</f>
        <v>#VALUE!</v>
      </c>
      <c r="S192" s="13" t="e">
        <f>DATE(YEAR($B191),MONTH($B191),17)</f>
        <v>#VALUE!</v>
      </c>
      <c r="T192" s="13" t="e">
        <f>DATE(YEAR($B191),MONTH($B191),18)</f>
        <v>#VALUE!</v>
      </c>
      <c r="U192" s="13" t="e">
        <f>DATE(YEAR($B191),MONTH($B191),19)</f>
        <v>#VALUE!</v>
      </c>
      <c r="V192" s="13" t="e">
        <f>DATE(YEAR($B191),MONTH($B191),20)</f>
        <v>#VALUE!</v>
      </c>
      <c r="W192" s="13" t="e">
        <f>DATE(YEAR($B191),MONTH($B191),21)</f>
        <v>#VALUE!</v>
      </c>
      <c r="X192" s="13" t="e">
        <f>DATE(YEAR($B191),MONTH($B191),22)</f>
        <v>#VALUE!</v>
      </c>
      <c r="Y192" s="13" t="e">
        <f>DATE(YEAR($B191),MONTH($B191),23)</f>
        <v>#VALUE!</v>
      </c>
      <c r="Z192" s="13" t="e">
        <f>DATE(YEAR($B191),MONTH($B191),24)</f>
        <v>#VALUE!</v>
      </c>
      <c r="AA192" s="13" t="e">
        <f>DATE(YEAR($B191),MONTH($B191),25)</f>
        <v>#VALUE!</v>
      </c>
      <c r="AB192" s="13" t="e">
        <f>DATE(YEAR($B191),MONTH($B191),26)</f>
        <v>#VALUE!</v>
      </c>
      <c r="AC192" s="13" t="e">
        <f>DATE(YEAR($B191),MONTH($B191),27)</f>
        <v>#VALUE!</v>
      </c>
      <c r="AD192" s="13" t="e">
        <f>DATE(YEAR($B191),MONTH($B191),28)</f>
        <v>#VALUE!</v>
      </c>
      <c r="AE192" s="13" t="e">
        <f>IF(DAY(DATE(YEAR($B191),MONTH($B191),29))&lt;4,"",DATE(YEAR($B191),MONTH($B191),29))</f>
        <v>#VALUE!</v>
      </c>
      <c r="AF192" s="13" t="e">
        <f>IF(DAY(DATE(YEAR($B191),MONTH($B191),30))&lt;4,"",DATE(YEAR($B191),MONTH($B191),30))</f>
        <v>#VALUE!</v>
      </c>
      <c r="AG192" s="14" t="e">
        <f>IF(DAY(DATE(YEAR($B191),MONTH($B191),31))&lt;4,"",DATE(YEAR($B191),MONTH($B191),31))</f>
        <v>#VALUE!</v>
      </c>
      <c r="AI192" s="9" t="s">
        <v>6</v>
      </c>
      <c r="AJ192" s="10">
        <f>IF(B191="",0,COUNTA(C194:AG194))</f>
        <v>0</v>
      </c>
    </row>
    <row r="193" spans="1:36" ht="14.45" customHeight="1">
      <c r="B193" s="8" t="s">
        <v>5</v>
      </c>
      <c r="C193" s="15" t="e">
        <f>DATE(YEAR($B191),MONTH($B191),1)</f>
        <v>#VALUE!</v>
      </c>
      <c r="D193" s="16" t="e">
        <f>DATE(YEAR($B191),MONTH($B191),2)</f>
        <v>#VALUE!</v>
      </c>
      <c r="E193" s="16" t="e">
        <f>DATE(YEAR($B191),MONTH($B191),3)</f>
        <v>#VALUE!</v>
      </c>
      <c r="F193" s="16" t="e">
        <f>DATE(YEAR($B191),MONTH($B191),4)</f>
        <v>#VALUE!</v>
      </c>
      <c r="G193" s="16" t="e">
        <f>DATE(YEAR($B191),MONTH($B191),5)</f>
        <v>#VALUE!</v>
      </c>
      <c r="H193" s="16" t="e">
        <f>DATE(YEAR($B191),MONTH($B191),6)</f>
        <v>#VALUE!</v>
      </c>
      <c r="I193" s="16" t="e">
        <f>DATE(YEAR($B191),MONTH($B191),7)</f>
        <v>#VALUE!</v>
      </c>
      <c r="J193" s="16" t="e">
        <f>DATE(YEAR($B191),MONTH($B191),8)</f>
        <v>#VALUE!</v>
      </c>
      <c r="K193" s="16" t="e">
        <f>DATE(YEAR($B191),MONTH($B191),9)</f>
        <v>#VALUE!</v>
      </c>
      <c r="L193" s="16" t="e">
        <f>DATE(YEAR($B191),MONTH($B191),10)</f>
        <v>#VALUE!</v>
      </c>
      <c r="M193" s="16" t="e">
        <f>DATE(YEAR($B191),MONTH($B191),11)</f>
        <v>#VALUE!</v>
      </c>
      <c r="N193" s="16" t="e">
        <f>DATE(YEAR($B191),MONTH($B191),12)</f>
        <v>#VALUE!</v>
      </c>
      <c r="O193" s="16" t="e">
        <f>DATE(YEAR($B191),MONTH($B191),13)</f>
        <v>#VALUE!</v>
      </c>
      <c r="P193" s="16" t="e">
        <f>DATE(YEAR($B191),MONTH($B191),14)</f>
        <v>#VALUE!</v>
      </c>
      <c r="Q193" s="16" t="e">
        <f>DATE(YEAR($B191),MONTH($B191),15)</f>
        <v>#VALUE!</v>
      </c>
      <c r="R193" s="16" t="e">
        <f>DATE(YEAR($B191),MONTH($B191),16)</f>
        <v>#VALUE!</v>
      </c>
      <c r="S193" s="16" t="e">
        <f>DATE(YEAR($B191),MONTH($B191),17)</f>
        <v>#VALUE!</v>
      </c>
      <c r="T193" s="16" t="e">
        <f>DATE(YEAR($B191),MONTH($B191),18)</f>
        <v>#VALUE!</v>
      </c>
      <c r="U193" s="16" t="e">
        <f>DATE(YEAR($B191),MONTH($B191),19)</f>
        <v>#VALUE!</v>
      </c>
      <c r="V193" s="16" t="e">
        <f>DATE(YEAR($B191),MONTH($B191),20)</f>
        <v>#VALUE!</v>
      </c>
      <c r="W193" s="16" t="e">
        <f>DATE(YEAR($B191),MONTH($B191),21)</f>
        <v>#VALUE!</v>
      </c>
      <c r="X193" s="16" t="e">
        <f>DATE(YEAR($B191),MONTH($B191),22)</f>
        <v>#VALUE!</v>
      </c>
      <c r="Y193" s="16" t="e">
        <f>DATE(YEAR($B191),MONTH($B191),23)</f>
        <v>#VALUE!</v>
      </c>
      <c r="Z193" s="16" t="e">
        <f>DATE(YEAR($B191),MONTH($B191),24)</f>
        <v>#VALUE!</v>
      </c>
      <c r="AA193" s="16" t="e">
        <f>DATE(YEAR($B191),MONTH($B191),25)</f>
        <v>#VALUE!</v>
      </c>
      <c r="AB193" s="16" t="e">
        <f>DATE(YEAR($B191),MONTH($B191),26)</f>
        <v>#VALUE!</v>
      </c>
      <c r="AC193" s="16" t="e">
        <f>DATE(YEAR($B191),MONTH($B191),27)</f>
        <v>#VALUE!</v>
      </c>
      <c r="AD193" s="16" t="e">
        <f>DATE(YEAR($B191),MONTH($B191),28)</f>
        <v>#VALUE!</v>
      </c>
      <c r="AE193" s="16" t="e">
        <f>IF(DAY(DATE(YEAR($B191),MONTH($B191),29))&lt;4,"",DATE(YEAR($B191),MONTH($B191),29))</f>
        <v>#VALUE!</v>
      </c>
      <c r="AF193" s="16" t="e">
        <f>IF(DAY(DATE(YEAR($B191),MONTH($B191),30))&lt;4,"",DATE(YEAR($B191),MONTH($B191),30))</f>
        <v>#VALUE!</v>
      </c>
      <c r="AG193" s="17" t="e">
        <f>IF(DAY(DATE(YEAR($B191),MONTH($B191),31))&lt;4,"",DATE(YEAR($B191),MONTH($B191),31))</f>
        <v>#VALUE!</v>
      </c>
      <c r="AI193" s="3" t="s">
        <v>9</v>
      </c>
      <c r="AJ193" s="18">
        <f>IF(B191="",0,IF(AND(YEAR(B191)=YEAR(E$7),MONTH(B191)=MONTH($AX$2)),DAY($AX$2)-AJ192,31-COUNTIF(C192:AG192,"")-AJ192))</f>
        <v>0</v>
      </c>
    </row>
    <row r="194" spans="1:36" ht="14.45" customHeight="1">
      <c r="B194" s="39" t="s">
        <v>6</v>
      </c>
      <c r="C194" s="40"/>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2"/>
      <c r="AH194" s="34"/>
      <c r="AI194" s="3" t="s">
        <v>10</v>
      </c>
      <c r="AJ194" s="4">
        <f>IF(B191="",0,COUNTA(C195:AG195))</f>
        <v>0</v>
      </c>
    </row>
    <row r="195" spans="1:36" ht="14.45" customHeight="1">
      <c r="B195" s="47" t="s">
        <v>25</v>
      </c>
      <c r="C195" s="48"/>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50"/>
      <c r="AI195" s="3" t="s">
        <v>11</v>
      </c>
      <c r="AJ195" s="20">
        <f>IF(AJ193=0,0,AJ194/AJ193)</f>
        <v>0</v>
      </c>
    </row>
    <row r="196" spans="1:36" ht="14.45" customHeight="1">
      <c r="B196" s="8" t="s">
        <v>26</v>
      </c>
      <c r="C196" s="29"/>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1"/>
      <c r="AI196" s="3" t="s">
        <v>12</v>
      </c>
      <c r="AJ196" s="4">
        <f>IF(B191="",0,COUNTA(C196:AG196))</f>
        <v>0</v>
      </c>
    </row>
    <row r="197" spans="1:36" ht="14.45" customHeight="1">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I197" s="5" t="s">
        <v>13</v>
      </c>
      <c r="AJ197" s="21">
        <f>IF(AJ193=0,0,AJ196/AJ193)</f>
        <v>0</v>
      </c>
    </row>
    <row r="198" spans="1:36" ht="14.45" customHeight="1">
      <c r="A198" s="28" t="s">
        <v>3</v>
      </c>
      <c r="B198" s="27" t="str">
        <f>IF($AX$3&lt;23,"",DATE(YEAR(B191),MONTH(B191)+1,1))</f>
        <v/>
      </c>
      <c r="C198" s="1" t="s">
        <v>65</v>
      </c>
    </row>
    <row r="199" spans="1:36" ht="14.45" customHeight="1">
      <c r="B199" s="7" t="s">
        <v>4</v>
      </c>
      <c r="C199" s="12" t="e">
        <f>DATE(YEAR($B198),MONTH($B198),1)</f>
        <v>#VALUE!</v>
      </c>
      <c r="D199" s="13" t="e">
        <f>DATE(YEAR($B198),MONTH($B198),2)</f>
        <v>#VALUE!</v>
      </c>
      <c r="E199" s="13" t="e">
        <f>DATE(YEAR($B198),MONTH($B198),3)</f>
        <v>#VALUE!</v>
      </c>
      <c r="F199" s="13" t="e">
        <f>DATE(YEAR($B198),MONTH($B198),4)</f>
        <v>#VALUE!</v>
      </c>
      <c r="G199" s="13" t="e">
        <f>DATE(YEAR($B198),MONTH($B198),5)</f>
        <v>#VALUE!</v>
      </c>
      <c r="H199" s="13" t="e">
        <f>DATE(YEAR($B198),MONTH($B198),6)</f>
        <v>#VALUE!</v>
      </c>
      <c r="I199" s="13" t="e">
        <f>DATE(YEAR($B198),MONTH($B198),7)</f>
        <v>#VALUE!</v>
      </c>
      <c r="J199" s="13" t="e">
        <f>DATE(YEAR($B198),MONTH($B198),8)</f>
        <v>#VALUE!</v>
      </c>
      <c r="K199" s="13" t="e">
        <f>DATE(YEAR($B198),MONTH($B198),9)</f>
        <v>#VALUE!</v>
      </c>
      <c r="L199" s="13" t="e">
        <f>DATE(YEAR($B198),MONTH($B198),10)</f>
        <v>#VALUE!</v>
      </c>
      <c r="M199" s="13" t="e">
        <f>DATE(YEAR($B198),MONTH($B198),11)</f>
        <v>#VALUE!</v>
      </c>
      <c r="N199" s="13" t="e">
        <f>DATE(YEAR($B198),MONTH($B198),12)</f>
        <v>#VALUE!</v>
      </c>
      <c r="O199" s="13" t="e">
        <f>DATE(YEAR($B198),MONTH($B198),13)</f>
        <v>#VALUE!</v>
      </c>
      <c r="P199" s="13" t="e">
        <f>DATE(YEAR($B198),MONTH($B198),14)</f>
        <v>#VALUE!</v>
      </c>
      <c r="Q199" s="13" t="e">
        <f>DATE(YEAR($B198),MONTH($B198),15)</f>
        <v>#VALUE!</v>
      </c>
      <c r="R199" s="13" t="e">
        <f>DATE(YEAR($B198),MONTH($B198),16)</f>
        <v>#VALUE!</v>
      </c>
      <c r="S199" s="13" t="e">
        <f>DATE(YEAR($B198),MONTH($B198),17)</f>
        <v>#VALUE!</v>
      </c>
      <c r="T199" s="13" t="e">
        <f>DATE(YEAR($B198),MONTH($B198),18)</f>
        <v>#VALUE!</v>
      </c>
      <c r="U199" s="13" t="e">
        <f>DATE(YEAR($B198),MONTH($B198),19)</f>
        <v>#VALUE!</v>
      </c>
      <c r="V199" s="13" t="e">
        <f>DATE(YEAR($B198),MONTH($B198),20)</f>
        <v>#VALUE!</v>
      </c>
      <c r="W199" s="13" t="e">
        <f>DATE(YEAR($B198),MONTH($B198),21)</f>
        <v>#VALUE!</v>
      </c>
      <c r="X199" s="13" t="e">
        <f>DATE(YEAR($B198),MONTH($B198),22)</f>
        <v>#VALUE!</v>
      </c>
      <c r="Y199" s="13" t="e">
        <f>DATE(YEAR($B198),MONTH($B198),23)</f>
        <v>#VALUE!</v>
      </c>
      <c r="Z199" s="13" t="e">
        <f>DATE(YEAR($B198),MONTH($B198),24)</f>
        <v>#VALUE!</v>
      </c>
      <c r="AA199" s="13" t="e">
        <f>DATE(YEAR($B198),MONTH($B198),25)</f>
        <v>#VALUE!</v>
      </c>
      <c r="AB199" s="13" t="e">
        <f>DATE(YEAR($B198),MONTH($B198),26)</f>
        <v>#VALUE!</v>
      </c>
      <c r="AC199" s="13" t="e">
        <f>DATE(YEAR($B198),MONTH($B198),27)</f>
        <v>#VALUE!</v>
      </c>
      <c r="AD199" s="13" t="e">
        <f>DATE(YEAR($B198),MONTH($B198),28)</f>
        <v>#VALUE!</v>
      </c>
      <c r="AE199" s="13" t="e">
        <f>IF(DAY(DATE(YEAR($B198),MONTH($B198),29))&lt;4,"",DATE(YEAR($B198),MONTH($B198),29))</f>
        <v>#VALUE!</v>
      </c>
      <c r="AF199" s="13" t="e">
        <f>IF(DAY(DATE(YEAR($B198),MONTH($B198),30))&lt;4,"",DATE(YEAR($B198),MONTH($B198),30))</f>
        <v>#VALUE!</v>
      </c>
      <c r="AG199" s="14" t="e">
        <f>IF(DAY(DATE(YEAR($B198),MONTH($B198),31))&lt;4,"",DATE(YEAR($B198),MONTH($B198),31))</f>
        <v>#VALUE!</v>
      </c>
      <c r="AI199" s="9" t="s">
        <v>6</v>
      </c>
      <c r="AJ199" s="10">
        <f>IF(B198="",0,COUNTA(C201:AG201))</f>
        <v>0</v>
      </c>
    </row>
    <row r="200" spans="1:36" ht="14.45" customHeight="1">
      <c r="B200" s="8" t="s">
        <v>5</v>
      </c>
      <c r="C200" s="15" t="e">
        <f>DATE(YEAR($B198),MONTH($B198),1)</f>
        <v>#VALUE!</v>
      </c>
      <c r="D200" s="16" t="e">
        <f>DATE(YEAR($B198),MONTH($B198),2)</f>
        <v>#VALUE!</v>
      </c>
      <c r="E200" s="16" t="e">
        <f>DATE(YEAR($B198),MONTH($B198),3)</f>
        <v>#VALUE!</v>
      </c>
      <c r="F200" s="16" t="e">
        <f>DATE(YEAR($B198),MONTH($B198),4)</f>
        <v>#VALUE!</v>
      </c>
      <c r="G200" s="16" t="e">
        <f>DATE(YEAR($B198),MONTH($B198),5)</f>
        <v>#VALUE!</v>
      </c>
      <c r="H200" s="16" t="e">
        <f>DATE(YEAR($B198),MONTH($B198),6)</f>
        <v>#VALUE!</v>
      </c>
      <c r="I200" s="16" t="e">
        <f>DATE(YEAR($B198),MONTH($B198),7)</f>
        <v>#VALUE!</v>
      </c>
      <c r="J200" s="16" t="e">
        <f>DATE(YEAR($B198),MONTH($B198),8)</f>
        <v>#VALUE!</v>
      </c>
      <c r="K200" s="16" t="e">
        <f>DATE(YEAR($B198),MONTH($B198),9)</f>
        <v>#VALUE!</v>
      </c>
      <c r="L200" s="16" t="e">
        <f>DATE(YEAR($B198),MONTH($B198),10)</f>
        <v>#VALUE!</v>
      </c>
      <c r="M200" s="16" t="e">
        <f>DATE(YEAR($B198),MONTH($B198),11)</f>
        <v>#VALUE!</v>
      </c>
      <c r="N200" s="16" t="e">
        <f>DATE(YEAR($B198),MONTH($B198),12)</f>
        <v>#VALUE!</v>
      </c>
      <c r="O200" s="16" t="e">
        <f>DATE(YEAR($B198),MONTH($B198),13)</f>
        <v>#VALUE!</v>
      </c>
      <c r="P200" s="16" t="e">
        <f>DATE(YEAR($B198),MONTH($B198),14)</f>
        <v>#VALUE!</v>
      </c>
      <c r="Q200" s="16" t="e">
        <f>DATE(YEAR($B198),MONTH($B198),15)</f>
        <v>#VALUE!</v>
      </c>
      <c r="R200" s="16" t="e">
        <f>DATE(YEAR($B198),MONTH($B198),16)</f>
        <v>#VALUE!</v>
      </c>
      <c r="S200" s="16" t="e">
        <f>DATE(YEAR($B198),MONTH($B198),17)</f>
        <v>#VALUE!</v>
      </c>
      <c r="T200" s="16" t="e">
        <f>DATE(YEAR($B198),MONTH($B198),18)</f>
        <v>#VALUE!</v>
      </c>
      <c r="U200" s="16" t="e">
        <f>DATE(YEAR($B198),MONTH($B198),19)</f>
        <v>#VALUE!</v>
      </c>
      <c r="V200" s="16" t="e">
        <f>DATE(YEAR($B198),MONTH($B198),20)</f>
        <v>#VALUE!</v>
      </c>
      <c r="W200" s="16" t="e">
        <f>DATE(YEAR($B198),MONTH($B198),21)</f>
        <v>#VALUE!</v>
      </c>
      <c r="X200" s="16" t="e">
        <f>DATE(YEAR($B198),MONTH($B198),22)</f>
        <v>#VALUE!</v>
      </c>
      <c r="Y200" s="16" t="e">
        <f>DATE(YEAR($B198),MONTH($B198),23)</f>
        <v>#VALUE!</v>
      </c>
      <c r="Z200" s="16" t="e">
        <f>DATE(YEAR($B198),MONTH($B198),24)</f>
        <v>#VALUE!</v>
      </c>
      <c r="AA200" s="16" t="e">
        <f>DATE(YEAR($B198),MONTH($B198),25)</f>
        <v>#VALUE!</v>
      </c>
      <c r="AB200" s="16" t="e">
        <f>DATE(YEAR($B198),MONTH($B198),26)</f>
        <v>#VALUE!</v>
      </c>
      <c r="AC200" s="16" t="e">
        <f>DATE(YEAR($B198),MONTH($B198),27)</f>
        <v>#VALUE!</v>
      </c>
      <c r="AD200" s="16" t="e">
        <f>DATE(YEAR($B198),MONTH($B198),28)</f>
        <v>#VALUE!</v>
      </c>
      <c r="AE200" s="16" t="e">
        <f>IF(DAY(DATE(YEAR($B198),MONTH($B198),29))&lt;4,"",DATE(YEAR($B198),MONTH($B198),29))</f>
        <v>#VALUE!</v>
      </c>
      <c r="AF200" s="16" t="e">
        <f>IF(DAY(DATE(YEAR($B198),MONTH($B198),30))&lt;4,"",DATE(YEAR($B198),MONTH($B198),30))</f>
        <v>#VALUE!</v>
      </c>
      <c r="AG200" s="17" t="e">
        <f>IF(DAY(DATE(YEAR($B198),MONTH($B198),31))&lt;4,"",DATE(YEAR($B198),MONTH($B198),31))</f>
        <v>#VALUE!</v>
      </c>
      <c r="AI200" s="3" t="s">
        <v>9</v>
      </c>
      <c r="AJ200" s="18">
        <f>IF(B198="",0,IF(AND(YEAR(B198)=YEAR(E$7),MONTH(B198)=MONTH($AX$2)),DAY($AX$2)-AJ199,31-COUNTIF(C199:AG199,"")-AJ199))</f>
        <v>0</v>
      </c>
    </row>
    <row r="201" spans="1:36" ht="14.45" customHeight="1">
      <c r="B201" s="39" t="s">
        <v>6</v>
      </c>
      <c r="C201" s="40"/>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2"/>
      <c r="AH201" s="34"/>
      <c r="AI201" s="3" t="s">
        <v>10</v>
      </c>
      <c r="AJ201" s="4">
        <f>IF(B198="",0,COUNTA(C202:AG202))</f>
        <v>0</v>
      </c>
    </row>
    <row r="202" spans="1:36" ht="14.45" customHeight="1">
      <c r="B202" s="47" t="s">
        <v>25</v>
      </c>
      <c r="C202" s="48"/>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50"/>
      <c r="AI202" s="3" t="s">
        <v>11</v>
      </c>
      <c r="AJ202" s="20">
        <f>IF(AJ200=0,0,AJ201/AJ200)</f>
        <v>0</v>
      </c>
    </row>
    <row r="203" spans="1:36" ht="14.45" customHeight="1">
      <c r="B203" s="8" t="s">
        <v>26</v>
      </c>
      <c r="C203" s="29"/>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1"/>
      <c r="AI203" s="3" t="s">
        <v>12</v>
      </c>
      <c r="AJ203" s="4">
        <f>IF(B198="",0,COUNTA(C203:AG203))</f>
        <v>0</v>
      </c>
    </row>
    <row r="204" spans="1:36" ht="14.45" customHeight="1">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I204" s="5" t="s">
        <v>13</v>
      </c>
      <c r="AJ204" s="21">
        <f>IF(AJ200=0,0,AJ203/AJ200)</f>
        <v>0</v>
      </c>
    </row>
    <row r="205" spans="1:36" ht="14.45" customHeight="1">
      <c r="A205" s="28" t="s">
        <v>3</v>
      </c>
      <c r="B205" s="27" t="str">
        <f>IF($AX$3&lt;24,"",DATE(YEAR(B198),MONTH(B198)+1,1))</f>
        <v/>
      </c>
      <c r="C205" s="1" t="s">
        <v>65</v>
      </c>
    </row>
    <row r="206" spans="1:36" ht="14.45" customHeight="1">
      <c r="B206" s="7" t="s">
        <v>4</v>
      </c>
      <c r="C206" s="12" t="e">
        <f>DATE(YEAR($B205),MONTH($B205),1)</f>
        <v>#VALUE!</v>
      </c>
      <c r="D206" s="13" t="e">
        <f>DATE(YEAR($B205),MONTH($B205),2)</f>
        <v>#VALUE!</v>
      </c>
      <c r="E206" s="13" t="e">
        <f>DATE(YEAR($B205),MONTH($B205),3)</f>
        <v>#VALUE!</v>
      </c>
      <c r="F206" s="13" t="e">
        <f>DATE(YEAR($B205),MONTH($B205),4)</f>
        <v>#VALUE!</v>
      </c>
      <c r="G206" s="13" t="e">
        <f>DATE(YEAR($B205),MONTH($B205),5)</f>
        <v>#VALUE!</v>
      </c>
      <c r="H206" s="13" t="e">
        <f>DATE(YEAR($B205),MONTH($B205),6)</f>
        <v>#VALUE!</v>
      </c>
      <c r="I206" s="13" t="e">
        <f>DATE(YEAR($B205),MONTH($B205),7)</f>
        <v>#VALUE!</v>
      </c>
      <c r="J206" s="13" t="e">
        <f>DATE(YEAR($B205),MONTH($B205),8)</f>
        <v>#VALUE!</v>
      </c>
      <c r="K206" s="13" t="e">
        <f>DATE(YEAR($B205),MONTH($B205),9)</f>
        <v>#VALUE!</v>
      </c>
      <c r="L206" s="13" t="e">
        <f>DATE(YEAR($B205),MONTH($B205),10)</f>
        <v>#VALUE!</v>
      </c>
      <c r="M206" s="13" t="e">
        <f>DATE(YEAR($B205),MONTH($B205),11)</f>
        <v>#VALUE!</v>
      </c>
      <c r="N206" s="13" t="e">
        <f>DATE(YEAR($B205),MONTH($B205),12)</f>
        <v>#VALUE!</v>
      </c>
      <c r="O206" s="13" t="e">
        <f>DATE(YEAR($B205),MONTH($B205),13)</f>
        <v>#VALUE!</v>
      </c>
      <c r="P206" s="13" t="e">
        <f>DATE(YEAR($B205),MONTH($B205),14)</f>
        <v>#VALUE!</v>
      </c>
      <c r="Q206" s="13" t="e">
        <f>DATE(YEAR($B205),MONTH($B205),15)</f>
        <v>#VALUE!</v>
      </c>
      <c r="R206" s="13" t="e">
        <f>DATE(YEAR($B205),MONTH($B205),16)</f>
        <v>#VALUE!</v>
      </c>
      <c r="S206" s="13" t="e">
        <f>DATE(YEAR($B205),MONTH($B205),17)</f>
        <v>#VALUE!</v>
      </c>
      <c r="T206" s="13" t="e">
        <f>DATE(YEAR($B205),MONTH($B205),18)</f>
        <v>#VALUE!</v>
      </c>
      <c r="U206" s="13" t="e">
        <f>DATE(YEAR($B205),MONTH($B205),19)</f>
        <v>#VALUE!</v>
      </c>
      <c r="V206" s="13" t="e">
        <f>DATE(YEAR($B205),MONTH($B205),20)</f>
        <v>#VALUE!</v>
      </c>
      <c r="W206" s="13" t="e">
        <f>DATE(YEAR($B205),MONTH($B205),21)</f>
        <v>#VALUE!</v>
      </c>
      <c r="X206" s="13" t="e">
        <f>DATE(YEAR($B205),MONTH($B205),22)</f>
        <v>#VALUE!</v>
      </c>
      <c r="Y206" s="13" t="e">
        <f>DATE(YEAR($B205),MONTH($B205),23)</f>
        <v>#VALUE!</v>
      </c>
      <c r="Z206" s="13" t="e">
        <f>DATE(YEAR($B205),MONTH($B205),24)</f>
        <v>#VALUE!</v>
      </c>
      <c r="AA206" s="13" t="e">
        <f>DATE(YEAR($B205),MONTH($B205),25)</f>
        <v>#VALUE!</v>
      </c>
      <c r="AB206" s="13" t="e">
        <f>DATE(YEAR($B205),MONTH($B205),26)</f>
        <v>#VALUE!</v>
      </c>
      <c r="AC206" s="13" t="e">
        <f>DATE(YEAR($B205),MONTH($B205),27)</f>
        <v>#VALUE!</v>
      </c>
      <c r="AD206" s="13" t="e">
        <f>DATE(YEAR($B205),MONTH($B205),28)</f>
        <v>#VALUE!</v>
      </c>
      <c r="AE206" s="13" t="e">
        <f>IF(DAY(DATE(YEAR($B205),MONTH($B205),29))&lt;4,"",DATE(YEAR($B205),MONTH($B205),29))</f>
        <v>#VALUE!</v>
      </c>
      <c r="AF206" s="13" t="e">
        <f>IF(DAY(DATE(YEAR($B205),MONTH($B205),30))&lt;4,"",DATE(YEAR($B205),MONTH($B205),30))</f>
        <v>#VALUE!</v>
      </c>
      <c r="AG206" s="14" t="e">
        <f>IF(DAY(DATE(YEAR($B205),MONTH($B205),31))&lt;4,"",DATE(YEAR($B205),MONTH($B205),31))</f>
        <v>#VALUE!</v>
      </c>
      <c r="AI206" s="9" t="s">
        <v>6</v>
      </c>
      <c r="AJ206" s="10">
        <f>IF(B205="",0,COUNTA(C208:AG208))</f>
        <v>0</v>
      </c>
    </row>
    <row r="207" spans="1:36" ht="14.45" customHeight="1">
      <c r="B207" s="8" t="s">
        <v>5</v>
      </c>
      <c r="C207" s="15" t="e">
        <f>DATE(YEAR($B205),MONTH($B205),1)</f>
        <v>#VALUE!</v>
      </c>
      <c r="D207" s="16" t="e">
        <f>DATE(YEAR($B205),MONTH($B205),2)</f>
        <v>#VALUE!</v>
      </c>
      <c r="E207" s="16" t="e">
        <f>DATE(YEAR($B205),MONTH($B205),3)</f>
        <v>#VALUE!</v>
      </c>
      <c r="F207" s="16" t="e">
        <f>DATE(YEAR($B205),MONTH($B205),4)</f>
        <v>#VALUE!</v>
      </c>
      <c r="G207" s="16" t="e">
        <f>DATE(YEAR($B205),MONTH($B205),5)</f>
        <v>#VALUE!</v>
      </c>
      <c r="H207" s="16" t="e">
        <f>DATE(YEAR($B205),MONTH($B205),6)</f>
        <v>#VALUE!</v>
      </c>
      <c r="I207" s="16" t="e">
        <f>DATE(YEAR($B205),MONTH($B205),7)</f>
        <v>#VALUE!</v>
      </c>
      <c r="J207" s="16" t="e">
        <f>DATE(YEAR($B205),MONTH($B205),8)</f>
        <v>#VALUE!</v>
      </c>
      <c r="K207" s="16" t="e">
        <f>DATE(YEAR($B205),MONTH($B205),9)</f>
        <v>#VALUE!</v>
      </c>
      <c r="L207" s="16" t="e">
        <f>DATE(YEAR($B205),MONTH($B205),10)</f>
        <v>#VALUE!</v>
      </c>
      <c r="M207" s="16" t="e">
        <f>DATE(YEAR($B205),MONTH($B205),11)</f>
        <v>#VALUE!</v>
      </c>
      <c r="N207" s="16" t="e">
        <f>DATE(YEAR($B205),MONTH($B205),12)</f>
        <v>#VALUE!</v>
      </c>
      <c r="O207" s="16" t="e">
        <f>DATE(YEAR($B205),MONTH($B205),13)</f>
        <v>#VALUE!</v>
      </c>
      <c r="P207" s="16" t="e">
        <f>DATE(YEAR($B205),MONTH($B205),14)</f>
        <v>#VALUE!</v>
      </c>
      <c r="Q207" s="16" t="e">
        <f>DATE(YEAR($B205),MONTH($B205),15)</f>
        <v>#VALUE!</v>
      </c>
      <c r="R207" s="16" t="e">
        <f>DATE(YEAR($B205),MONTH($B205),16)</f>
        <v>#VALUE!</v>
      </c>
      <c r="S207" s="16" t="e">
        <f>DATE(YEAR($B205),MONTH($B205),17)</f>
        <v>#VALUE!</v>
      </c>
      <c r="T207" s="16" t="e">
        <f>DATE(YEAR($B205),MONTH($B205),18)</f>
        <v>#VALUE!</v>
      </c>
      <c r="U207" s="16" t="e">
        <f>DATE(YEAR($B205),MONTH($B205),19)</f>
        <v>#VALUE!</v>
      </c>
      <c r="V207" s="16" t="e">
        <f>DATE(YEAR($B205),MONTH($B205),20)</f>
        <v>#VALUE!</v>
      </c>
      <c r="W207" s="16" t="e">
        <f>DATE(YEAR($B205),MONTH($B205),21)</f>
        <v>#VALUE!</v>
      </c>
      <c r="X207" s="16" t="e">
        <f>DATE(YEAR($B205),MONTH($B205),22)</f>
        <v>#VALUE!</v>
      </c>
      <c r="Y207" s="16" t="e">
        <f>DATE(YEAR($B205),MONTH($B205),23)</f>
        <v>#VALUE!</v>
      </c>
      <c r="Z207" s="16" t="e">
        <f>DATE(YEAR($B205),MONTH($B205),24)</f>
        <v>#VALUE!</v>
      </c>
      <c r="AA207" s="16" t="e">
        <f>DATE(YEAR($B205),MONTH($B205),25)</f>
        <v>#VALUE!</v>
      </c>
      <c r="AB207" s="16" t="e">
        <f>DATE(YEAR($B205),MONTH($B205),26)</f>
        <v>#VALUE!</v>
      </c>
      <c r="AC207" s="16" t="e">
        <f>DATE(YEAR($B205),MONTH($B205),27)</f>
        <v>#VALUE!</v>
      </c>
      <c r="AD207" s="16" t="e">
        <f>DATE(YEAR($B205),MONTH($B205),28)</f>
        <v>#VALUE!</v>
      </c>
      <c r="AE207" s="16" t="e">
        <f>IF(DAY(DATE(YEAR($B205),MONTH($B205),29))&lt;4,"",DATE(YEAR($B205),MONTH($B205),29))</f>
        <v>#VALUE!</v>
      </c>
      <c r="AF207" s="16" t="e">
        <f>IF(DAY(DATE(YEAR($B205),MONTH($B205),30))&lt;4,"",DATE(YEAR($B205),MONTH($B205),30))</f>
        <v>#VALUE!</v>
      </c>
      <c r="AG207" s="17" t="e">
        <f>IF(DAY(DATE(YEAR($B205),MONTH($B205),31))&lt;4,"",DATE(YEAR($B205),MONTH($B205),31))</f>
        <v>#VALUE!</v>
      </c>
      <c r="AI207" s="3" t="s">
        <v>9</v>
      </c>
      <c r="AJ207" s="18">
        <f>IF(B205="",0,IF(AND(YEAR(B205)=YEAR(E$7),MONTH(B205)=MONTH($AX$2)),DAY($AX$2)-AJ206,31-COUNTIF(C206:AG206,"")-AJ206))</f>
        <v>0</v>
      </c>
    </row>
    <row r="208" spans="1:36" ht="14.45" customHeight="1">
      <c r="B208" s="39" t="s">
        <v>6</v>
      </c>
      <c r="C208" s="40"/>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2"/>
      <c r="AH208" s="34"/>
      <c r="AI208" s="3" t="s">
        <v>10</v>
      </c>
      <c r="AJ208" s="4">
        <f>IF(B205="",0,COUNTA(C209:AG209))</f>
        <v>0</v>
      </c>
    </row>
    <row r="209" spans="1:36" ht="14.45" customHeight="1">
      <c r="B209" s="47" t="s">
        <v>25</v>
      </c>
      <c r="C209" s="48"/>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50"/>
      <c r="AI209" s="3" t="s">
        <v>11</v>
      </c>
      <c r="AJ209" s="20">
        <f>IF(AJ207=0,0,AJ208/AJ207)</f>
        <v>0</v>
      </c>
    </row>
    <row r="210" spans="1:36" ht="14.45" customHeight="1">
      <c r="B210" s="8" t="s">
        <v>26</v>
      </c>
      <c r="C210" s="29"/>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1"/>
      <c r="AI210" s="3" t="s">
        <v>12</v>
      </c>
      <c r="AJ210" s="4">
        <f>IF(B205="",0,COUNTA(C210:AG210))</f>
        <v>0</v>
      </c>
    </row>
    <row r="211" spans="1:36" ht="14.45" customHeight="1">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I211" s="5" t="s">
        <v>13</v>
      </c>
      <c r="AJ211" s="21">
        <f>IF(AJ207=0,0,AJ210/AJ207)</f>
        <v>0</v>
      </c>
    </row>
    <row r="212" spans="1:36" ht="14.45" customHeight="1">
      <c r="A212" s="28" t="s">
        <v>3</v>
      </c>
      <c r="B212" s="27" t="str">
        <f>IF($AX$3&lt;25,"",DATE(YEAR(B205),MONTH(B205)+1,1))</f>
        <v/>
      </c>
      <c r="C212" s="1" t="s">
        <v>65</v>
      </c>
    </row>
    <row r="213" spans="1:36" ht="14.45" customHeight="1">
      <c r="B213" s="7" t="s">
        <v>4</v>
      </c>
      <c r="C213" s="12" t="e">
        <f>DATE(YEAR($B212),MONTH($B212),1)</f>
        <v>#VALUE!</v>
      </c>
      <c r="D213" s="13" t="e">
        <f>DATE(YEAR($B212),MONTH($B212),2)</f>
        <v>#VALUE!</v>
      </c>
      <c r="E213" s="13" t="e">
        <f>DATE(YEAR($B212),MONTH($B212),3)</f>
        <v>#VALUE!</v>
      </c>
      <c r="F213" s="13" t="e">
        <f>DATE(YEAR($B212),MONTH($B212),4)</f>
        <v>#VALUE!</v>
      </c>
      <c r="G213" s="13" t="e">
        <f>DATE(YEAR($B212),MONTH($B212),5)</f>
        <v>#VALUE!</v>
      </c>
      <c r="H213" s="13" t="e">
        <f>DATE(YEAR($B212),MONTH($B212),6)</f>
        <v>#VALUE!</v>
      </c>
      <c r="I213" s="13" t="e">
        <f>DATE(YEAR($B212),MONTH($B212),7)</f>
        <v>#VALUE!</v>
      </c>
      <c r="J213" s="13" t="e">
        <f>DATE(YEAR($B212),MONTH($B212),8)</f>
        <v>#VALUE!</v>
      </c>
      <c r="K213" s="13" t="e">
        <f>DATE(YEAR($B212),MONTH($B212),9)</f>
        <v>#VALUE!</v>
      </c>
      <c r="L213" s="13" t="e">
        <f>DATE(YEAR($B212),MONTH($B212),10)</f>
        <v>#VALUE!</v>
      </c>
      <c r="M213" s="13" t="e">
        <f>DATE(YEAR($B212),MONTH($B212),11)</f>
        <v>#VALUE!</v>
      </c>
      <c r="N213" s="13" t="e">
        <f>DATE(YEAR($B212),MONTH($B212),12)</f>
        <v>#VALUE!</v>
      </c>
      <c r="O213" s="13" t="e">
        <f>DATE(YEAR($B212),MONTH($B212),13)</f>
        <v>#VALUE!</v>
      </c>
      <c r="P213" s="13" t="e">
        <f>DATE(YEAR($B212),MONTH($B212),14)</f>
        <v>#VALUE!</v>
      </c>
      <c r="Q213" s="13" t="e">
        <f>DATE(YEAR($B212),MONTH($B212),15)</f>
        <v>#VALUE!</v>
      </c>
      <c r="R213" s="13" t="e">
        <f>DATE(YEAR($B212),MONTH($B212),16)</f>
        <v>#VALUE!</v>
      </c>
      <c r="S213" s="13" t="e">
        <f>DATE(YEAR($B212),MONTH($B212),17)</f>
        <v>#VALUE!</v>
      </c>
      <c r="T213" s="13" t="e">
        <f>DATE(YEAR($B212),MONTH($B212),18)</f>
        <v>#VALUE!</v>
      </c>
      <c r="U213" s="13" t="e">
        <f>DATE(YEAR($B212),MONTH($B212),19)</f>
        <v>#VALUE!</v>
      </c>
      <c r="V213" s="13" t="e">
        <f>DATE(YEAR($B212),MONTH($B212),20)</f>
        <v>#VALUE!</v>
      </c>
      <c r="W213" s="13" t="e">
        <f>DATE(YEAR($B212),MONTH($B212),21)</f>
        <v>#VALUE!</v>
      </c>
      <c r="X213" s="13" t="e">
        <f>DATE(YEAR($B212),MONTH($B212),22)</f>
        <v>#VALUE!</v>
      </c>
      <c r="Y213" s="13" t="e">
        <f>DATE(YEAR($B212),MONTH($B212),23)</f>
        <v>#VALUE!</v>
      </c>
      <c r="Z213" s="13" t="e">
        <f>DATE(YEAR($B212),MONTH($B212),24)</f>
        <v>#VALUE!</v>
      </c>
      <c r="AA213" s="13" t="e">
        <f>DATE(YEAR($B212),MONTH($B212),25)</f>
        <v>#VALUE!</v>
      </c>
      <c r="AB213" s="13" t="e">
        <f>DATE(YEAR($B212),MONTH($B212),26)</f>
        <v>#VALUE!</v>
      </c>
      <c r="AC213" s="13" t="e">
        <f>DATE(YEAR($B212),MONTH($B212),27)</f>
        <v>#VALUE!</v>
      </c>
      <c r="AD213" s="13" t="e">
        <f>DATE(YEAR($B212),MONTH($B212),28)</f>
        <v>#VALUE!</v>
      </c>
      <c r="AE213" s="13" t="e">
        <f>IF(DAY(DATE(YEAR($B212),MONTH($B212),29))&lt;4,"",DATE(YEAR($B212),MONTH($B212),29))</f>
        <v>#VALUE!</v>
      </c>
      <c r="AF213" s="13" t="e">
        <f>IF(DAY(DATE(YEAR($B212),MONTH($B212),30))&lt;4,"",DATE(YEAR($B212),MONTH($B212),30))</f>
        <v>#VALUE!</v>
      </c>
      <c r="AG213" s="14" t="e">
        <f>IF(DAY(DATE(YEAR($B212),MONTH($B212),31))&lt;4,"",DATE(YEAR($B212),MONTH($B212),31))</f>
        <v>#VALUE!</v>
      </c>
      <c r="AI213" s="9" t="s">
        <v>6</v>
      </c>
      <c r="AJ213" s="10">
        <f>IF(B212="",0,COUNTA(C215:AG215))</f>
        <v>0</v>
      </c>
    </row>
    <row r="214" spans="1:36" ht="14.45" customHeight="1">
      <c r="B214" s="8" t="s">
        <v>5</v>
      </c>
      <c r="C214" s="15" t="e">
        <f>DATE(YEAR($B212),MONTH($B212),1)</f>
        <v>#VALUE!</v>
      </c>
      <c r="D214" s="16" t="e">
        <f>DATE(YEAR($B212),MONTH($B212),2)</f>
        <v>#VALUE!</v>
      </c>
      <c r="E214" s="16" t="e">
        <f>DATE(YEAR($B212),MONTH($B212),3)</f>
        <v>#VALUE!</v>
      </c>
      <c r="F214" s="16" t="e">
        <f>DATE(YEAR($B212),MONTH($B212),4)</f>
        <v>#VALUE!</v>
      </c>
      <c r="G214" s="16" t="e">
        <f>DATE(YEAR($B212),MONTH($B212),5)</f>
        <v>#VALUE!</v>
      </c>
      <c r="H214" s="16" t="e">
        <f>DATE(YEAR($B212),MONTH($B212),6)</f>
        <v>#VALUE!</v>
      </c>
      <c r="I214" s="16" t="e">
        <f>DATE(YEAR($B212),MONTH($B212),7)</f>
        <v>#VALUE!</v>
      </c>
      <c r="J214" s="16" t="e">
        <f>DATE(YEAR($B212),MONTH($B212),8)</f>
        <v>#VALUE!</v>
      </c>
      <c r="K214" s="16" t="e">
        <f>DATE(YEAR($B212),MONTH($B212),9)</f>
        <v>#VALUE!</v>
      </c>
      <c r="L214" s="16" t="e">
        <f>DATE(YEAR($B212),MONTH($B212),10)</f>
        <v>#VALUE!</v>
      </c>
      <c r="M214" s="16" t="e">
        <f>DATE(YEAR($B212),MONTH($B212),11)</f>
        <v>#VALUE!</v>
      </c>
      <c r="N214" s="16" t="e">
        <f>DATE(YEAR($B212),MONTH($B212),12)</f>
        <v>#VALUE!</v>
      </c>
      <c r="O214" s="16" t="e">
        <f>DATE(YEAR($B212),MONTH($B212),13)</f>
        <v>#VALUE!</v>
      </c>
      <c r="P214" s="16" t="e">
        <f>DATE(YEAR($B212),MONTH($B212),14)</f>
        <v>#VALUE!</v>
      </c>
      <c r="Q214" s="16" t="e">
        <f>DATE(YEAR($B212),MONTH($B212),15)</f>
        <v>#VALUE!</v>
      </c>
      <c r="R214" s="16" t="e">
        <f>DATE(YEAR($B212),MONTH($B212),16)</f>
        <v>#VALUE!</v>
      </c>
      <c r="S214" s="16" t="e">
        <f>DATE(YEAR($B212),MONTH($B212),17)</f>
        <v>#VALUE!</v>
      </c>
      <c r="T214" s="16" t="e">
        <f>DATE(YEAR($B212),MONTH($B212),18)</f>
        <v>#VALUE!</v>
      </c>
      <c r="U214" s="16" t="e">
        <f>DATE(YEAR($B212),MONTH($B212),19)</f>
        <v>#VALUE!</v>
      </c>
      <c r="V214" s="16" t="e">
        <f>DATE(YEAR($B212),MONTH($B212),20)</f>
        <v>#VALUE!</v>
      </c>
      <c r="W214" s="16" t="e">
        <f>DATE(YEAR($B212),MONTH($B212),21)</f>
        <v>#VALUE!</v>
      </c>
      <c r="X214" s="16" t="e">
        <f>DATE(YEAR($B212),MONTH($B212),22)</f>
        <v>#VALUE!</v>
      </c>
      <c r="Y214" s="16" t="e">
        <f>DATE(YEAR($B212),MONTH($B212),23)</f>
        <v>#VALUE!</v>
      </c>
      <c r="Z214" s="16" t="e">
        <f>DATE(YEAR($B212),MONTH($B212),24)</f>
        <v>#VALUE!</v>
      </c>
      <c r="AA214" s="16" t="e">
        <f>DATE(YEAR($B212),MONTH($B212),25)</f>
        <v>#VALUE!</v>
      </c>
      <c r="AB214" s="16" t="e">
        <f>DATE(YEAR($B212),MONTH($B212),26)</f>
        <v>#VALUE!</v>
      </c>
      <c r="AC214" s="16" t="e">
        <f>DATE(YEAR($B212),MONTH($B212),27)</f>
        <v>#VALUE!</v>
      </c>
      <c r="AD214" s="16" t="e">
        <f>DATE(YEAR($B212),MONTH($B212),28)</f>
        <v>#VALUE!</v>
      </c>
      <c r="AE214" s="16" t="e">
        <f>IF(DAY(DATE(YEAR($B212),MONTH($B212),29))&lt;4,"",DATE(YEAR($B212),MONTH($B212),29))</f>
        <v>#VALUE!</v>
      </c>
      <c r="AF214" s="16" t="e">
        <f>IF(DAY(DATE(YEAR($B212),MONTH($B212),30))&lt;4,"",DATE(YEAR($B212),MONTH($B212),30))</f>
        <v>#VALUE!</v>
      </c>
      <c r="AG214" s="17" t="e">
        <f>IF(DAY(DATE(YEAR($B212),MONTH($B212),31))&lt;4,"",DATE(YEAR($B212),MONTH($B212),31))</f>
        <v>#VALUE!</v>
      </c>
      <c r="AI214" s="3" t="s">
        <v>9</v>
      </c>
      <c r="AJ214" s="18">
        <f>IF(B212="",0,IF(AND(YEAR(B212)=YEAR(E$7),MONTH(B212)=MONTH($AX$2)),DAY($AX$2)-AJ213,31-COUNTIF(C213:AG213,"")-AJ213))</f>
        <v>0</v>
      </c>
    </row>
    <row r="215" spans="1:36" ht="14.45" customHeight="1">
      <c r="B215" s="39" t="s">
        <v>6</v>
      </c>
      <c r="C215" s="40"/>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2"/>
      <c r="AH215" s="34"/>
      <c r="AI215" s="3" t="s">
        <v>10</v>
      </c>
      <c r="AJ215" s="4">
        <f>IF(B212="",0,COUNTA(C216:AG216))</f>
        <v>0</v>
      </c>
    </row>
    <row r="216" spans="1:36" ht="14.45" customHeight="1">
      <c r="B216" s="47" t="s">
        <v>25</v>
      </c>
      <c r="C216" s="48"/>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50"/>
      <c r="AI216" s="3" t="s">
        <v>11</v>
      </c>
      <c r="AJ216" s="20">
        <f>IF(AJ214=0,0,AJ215/AJ214)</f>
        <v>0</v>
      </c>
    </row>
    <row r="217" spans="1:36" ht="14.45" customHeight="1">
      <c r="B217" s="8" t="s">
        <v>26</v>
      </c>
      <c r="C217" s="29"/>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1"/>
      <c r="AI217" s="3" t="s">
        <v>12</v>
      </c>
      <c r="AJ217" s="4">
        <f>IF(B212="",0,COUNTA(C217:AG217))</f>
        <v>0</v>
      </c>
    </row>
    <row r="218" spans="1:36" ht="14.45" customHeight="1">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I218" s="5" t="s">
        <v>13</v>
      </c>
      <c r="AJ218" s="21">
        <f>IF(AJ214=0,0,AJ217/AJ214)</f>
        <v>0</v>
      </c>
    </row>
    <row r="219" spans="1:36" ht="14.45" customHeight="1">
      <c r="A219" s="28" t="s">
        <v>3</v>
      </c>
      <c r="B219" s="27" t="str">
        <f>IF($AX$3&lt;26,"",DATE(YEAR(B212),MONTH(B212)+1,1))</f>
        <v/>
      </c>
      <c r="C219" s="1" t="s">
        <v>65</v>
      </c>
    </row>
    <row r="220" spans="1:36" ht="14.45" customHeight="1">
      <c r="B220" s="7" t="s">
        <v>4</v>
      </c>
      <c r="C220" s="12" t="e">
        <f>DATE(YEAR($B219),MONTH($B219),1)</f>
        <v>#VALUE!</v>
      </c>
      <c r="D220" s="13" t="e">
        <f>DATE(YEAR($B219),MONTH($B219),2)</f>
        <v>#VALUE!</v>
      </c>
      <c r="E220" s="13" t="e">
        <f>DATE(YEAR($B219),MONTH($B219),3)</f>
        <v>#VALUE!</v>
      </c>
      <c r="F220" s="13" t="e">
        <f>DATE(YEAR($B219),MONTH($B219),4)</f>
        <v>#VALUE!</v>
      </c>
      <c r="G220" s="13" t="e">
        <f>DATE(YEAR($B219),MONTH($B219),5)</f>
        <v>#VALUE!</v>
      </c>
      <c r="H220" s="13" t="e">
        <f>DATE(YEAR($B219),MONTH($B219),6)</f>
        <v>#VALUE!</v>
      </c>
      <c r="I220" s="13" t="e">
        <f>DATE(YEAR($B219),MONTH($B219),7)</f>
        <v>#VALUE!</v>
      </c>
      <c r="J220" s="13" t="e">
        <f>DATE(YEAR($B219),MONTH($B219),8)</f>
        <v>#VALUE!</v>
      </c>
      <c r="K220" s="13" t="e">
        <f>DATE(YEAR($B219),MONTH($B219),9)</f>
        <v>#VALUE!</v>
      </c>
      <c r="L220" s="13" t="e">
        <f>DATE(YEAR($B219),MONTH($B219),10)</f>
        <v>#VALUE!</v>
      </c>
      <c r="M220" s="13" t="e">
        <f>DATE(YEAR($B219),MONTH($B219),11)</f>
        <v>#VALUE!</v>
      </c>
      <c r="N220" s="13" t="e">
        <f>DATE(YEAR($B219),MONTH($B219),12)</f>
        <v>#VALUE!</v>
      </c>
      <c r="O220" s="13" t="e">
        <f>DATE(YEAR($B219),MONTH($B219),13)</f>
        <v>#VALUE!</v>
      </c>
      <c r="P220" s="13" t="e">
        <f>DATE(YEAR($B219),MONTH($B219),14)</f>
        <v>#VALUE!</v>
      </c>
      <c r="Q220" s="13" t="e">
        <f>DATE(YEAR($B219),MONTH($B219),15)</f>
        <v>#VALUE!</v>
      </c>
      <c r="R220" s="13" t="e">
        <f>DATE(YEAR($B219),MONTH($B219),16)</f>
        <v>#VALUE!</v>
      </c>
      <c r="S220" s="13" t="e">
        <f>DATE(YEAR($B219),MONTH($B219),17)</f>
        <v>#VALUE!</v>
      </c>
      <c r="T220" s="13" t="e">
        <f>DATE(YEAR($B219),MONTH($B219),18)</f>
        <v>#VALUE!</v>
      </c>
      <c r="U220" s="13" t="e">
        <f>DATE(YEAR($B219),MONTH($B219),19)</f>
        <v>#VALUE!</v>
      </c>
      <c r="V220" s="13" t="e">
        <f>DATE(YEAR($B219),MONTH($B219),20)</f>
        <v>#VALUE!</v>
      </c>
      <c r="W220" s="13" t="e">
        <f>DATE(YEAR($B219),MONTH($B219),21)</f>
        <v>#VALUE!</v>
      </c>
      <c r="X220" s="13" t="e">
        <f>DATE(YEAR($B219),MONTH($B219),22)</f>
        <v>#VALUE!</v>
      </c>
      <c r="Y220" s="13" t="e">
        <f>DATE(YEAR($B219),MONTH($B219),23)</f>
        <v>#VALUE!</v>
      </c>
      <c r="Z220" s="13" t="e">
        <f>DATE(YEAR($B219),MONTH($B219),24)</f>
        <v>#VALUE!</v>
      </c>
      <c r="AA220" s="13" t="e">
        <f>DATE(YEAR($B219),MONTH($B219),25)</f>
        <v>#VALUE!</v>
      </c>
      <c r="AB220" s="13" t="e">
        <f>DATE(YEAR($B219),MONTH($B219),26)</f>
        <v>#VALUE!</v>
      </c>
      <c r="AC220" s="13" t="e">
        <f>DATE(YEAR($B219),MONTH($B219),27)</f>
        <v>#VALUE!</v>
      </c>
      <c r="AD220" s="13" t="e">
        <f>DATE(YEAR($B219),MONTH($B219),28)</f>
        <v>#VALUE!</v>
      </c>
      <c r="AE220" s="13" t="e">
        <f>IF(DAY(DATE(YEAR($B219),MONTH($B219),29))&lt;4,"",DATE(YEAR($B219),MONTH($B219),29))</f>
        <v>#VALUE!</v>
      </c>
      <c r="AF220" s="13" t="e">
        <f>IF(DAY(DATE(YEAR($B219),MONTH($B219),30))&lt;4,"",DATE(YEAR($B219),MONTH($B219),30))</f>
        <v>#VALUE!</v>
      </c>
      <c r="AG220" s="14" t="e">
        <f>IF(DAY(DATE(YEAR($B219),MONTH($B219),31))&lt;4,"",DATE(YEAR($B219),MONTH($B219),31))</f>
        <v>#VALUE!</v>
      </c>
      <c r="AI220" s="9" t="s">
        <v>6</v>
      </c>
      <c r="AJ220" s="10">
        <f>IF(B219="",0,COUNTA(C222:AG222))</f>
        <v>0</v>
      </c>
    </row>
    <row r="221" spans="1:36" ht="14.45" customHeight="1">
      <c r="B221" s="8" t="s">
        <v>5</v>
      </c>
      <c r="C221" s="15" t="e">
        <f>DATE(YEAR($B219),MONTH($B219),1)</f>
        <v>#VALUE!</v>
      </c>
      <c r="D221" s="16" t="e">
        <f>DATE(YEAR($B219),MONTH($B219),2)</f>
        <v>#VALUE!</v>
      </c>
      <c r="E221" s="16" t="e">
        <f>DATE(YEAR($B219),MONTH($B219),3)</f>
        <v>#VALUE!</v>
      </c>
      <c r="F221" s="16" t="e">
        <f>DATE(YEAR($B219),MONTH($B219),4)</f>
        <v>#VALUE!</v>
      </c>
      <c r="G221" s="16" t="e">
        <f>DATE(YEAR($B219),MONTH($B219),5)</f>
        <v>#VALUE!</v>
      </c>
      <c r="H221" s="16" t="e">
        <f>DATE(YEAR($B219),MONTH($B219),6)</f>
        <v>#VALUE!</v>
      </c>
      <c r="I221" s="16" t="e">
        <f>DATE(YEAR($B219),MONTH($B219),7)</f>
        <v>#VALUE!</v>
      </c>
      <c r="J221" s="16" t="e">
        <f>DATE(YEAR($B219),MONTH($B219),8)</f>
        <v>#VALUE!</v>
      </c>
      <c r="K221" s="16" t="e">
        <f>DATE(YEAR($B219),MONTH($B219),9)</f>
        <v>#VALUE!</v>
      </c>
      <c r="L221" s="16" t="e">
        <f>DATE(YEAR($B219),MONTH($B219),10)</f>
        <v>#VALUE!</v>
      </c>
      <c r="M221" s="16" t="e">
        <f>DATE(YEAR($B219),MONTH($B219),11)</f>
        <v>#VALUE!</v>
      </c>
      <c r="N221" s="16" t="e">
        <f>DATE(YEAR($B219),MONTH($B219),12)</f>
        <v>#VALUE!</v>
      </c>
      <c r="O221" s="16" t="e">
        <f>DATE(YEAR($B219),MONTH($B219),13)</f>
        <v>#VALUE!</v>
      </c>
      <c r="P221" s="16" t="e">
        <f>DATE(YEAR($B219),MONTH($B219),14)</f>
        <v>#VALUE!</v>
      </c>
      <c r="Q221" s="16" t="e">
        <f>DATE(YEAR($B219),MONTH($B219),15)</f>
        <v>#VALUE!</v>
      </c>
      <c r="R221" s="16" t="e">
        <f>DATE(YEAR($B219),MONTH($B219),16)</f>
        <v>#VALUE!</v>
      </c>
      <c r="S221" s="16" t="e">
        <f>DATE(YEAR($B219),MONTH($B219),17)</f>
        <v>#VALUE!</v>
      </c>
      <c r="T221" s="16" t="e">
        <f>DATE(YEAR($B219),MONTH($B219),18)</f>
        <v>#VALUE!</v>
      </c>
      <c r="U221" s="16" t="e">
        <f>DATE(YEAR($B219),MONTH($B219),19)</f>
        <v>#VALUE!</v>
      </c>
      <c r="V221" s="16" t="e">
        <f>DATE(YEAR($B219),MONTH($B219),20)</f>
        <v>#VALUE!</v>
      </c>
      <c r="W221" s="16" t="e">
        <f>DATE(YEAR($B219),MONTH($B219),21)</f>
        <v>#VALUE!</v>
      </c>
      <c r="X221" s="16" t="e">
        <f>DATE(YEAR($B219),MONTH($B219),22)</f>
        <v>#VALUE!</v>
      </c>
      <c r="Y221" s="16" t="e">
        <f>DATE(YEAR($B219),MONTH($B219),23)</f>
        <v>#VALUE!</v>
      </c>
      <c r="Z221" s="16" t="e">
        <f>DATE(YEAR($B219),MONTH($B219),24)</f>
        <v>#VALUE!</v>
      </c>
      <c r="AA221" s="16" t="e">
        <f>DATE(YEAR($B219),MONTH($B219),25)</f>
        <v>#VALUE!</v>
      </c>
      <c r="AB221" s="16" t="e">
        <f>DATE(YEAR($B219),MONTH($B219),26)</f>
        <v>#VALUE!</v>
      </c>
      <c r="AC221" s="16" t="e">
        <f>DATE(YEAR($B219),MONTH($B219),27)</f>
        <v>#VALUE!</v>
      </c>
      <c r="AD221" s="16" t="e">
        <f>DATE(YEAR($B219),MONTH($B219),28)</f>
        <v>#VALUE!</v>
      </c>
      <c r="AE221" s="16" t="e">
        <f>IF(DAY(DATE(YEAR($B219),MONTH($B219),29))&lt;4,"",DATE(YEAR($B219),MONTH($B219),29))</f>
        <v>#VALUE!</v>
      </c>
      <c r="AF221" s="16" t="e">
        <f>IF(DAY(DATE(YEAR($B219),MONTH($B219),30))&lt;4,"",DATE(YEAR($B219),MONTH($B219),30))</f>
        <v>#VALUE!</v>
      </c>
      <c r="AG221" s="17" t="e">
        <f>IF(DAY(DATE(YEAR($B219),MONTH($B219),31))&lt;4,"",DATE(YEAR($B219),MONTH($B219),31))</f>
        <v>#VALUE!</v>
      </c>
      <c r="AI221" s="3" t="s">
        <v>9</v>
      </c>
      <c r="AJ221" s="18">
        <f>IF(B219="",0,IF(AND(YEAR(B219)=YEAR(E$7),MONTH(B219)=MONTH($AX$2)),DAY($AX$2)-AJ220,31-COUNTIF(C220:AG220,"")-AJ220))</f>
        <v>0</v>
      </c>
    </row>
    <row r="222" spans="1:36" ht="14.45" customHeight="1">
      <c r="B222" s="39" t="s">
        <v>6</v>
      </c>
      <c r="C222" s="40"/>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2"/>
      <c r="AH222" s="34"/>
      <c r="AI222" s="3" t="s">
        <v>10</v>
      </c>
      <c r="AJ222" s="4">
        <f>IF(B219="",0,COUNTA(C223:AG223))</f>
        <v>0</v>
      </c>
    </row>
    <row r="223" spans="1:36" ht="14.45" customHeight="1">
      <c r="B223" s="47" t="s">
        <v>25</v>
      </c>
      <c r="C223" s="48"/>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50"/>
      <c r="AI223" s="3" t="s">
        <v>11</v>
      </c>
      <c r="AJ223" s="20">
        <f>IF(AJ221=0,0,AJ222/AJ221)</f>
        <v>0</v>
      </c>
    </row>
    <row r="224" spans="1:36" ht="14.45" customHeight="1">
      <c r="B224" s="8" t="s">
        <v>26</v>
      </c>
      <c r="C224" s="29"/>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1"/>
      <c r="AI224" s="3" t="s">
        <v>12</v>
      </c>
      <c r="AJ224" s="4">
        <f>IF(B219="",0,COUNTA(C224:AG224))</f>
        <v>0</v>
      </c>
    </row>
    <row r="225" spans="2:36" ht="14.45" customHeight="1">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I225" s="5" t="s">
        <v>13</v>
      </c>
      <c r="AJ225" s="21">
        <f>IF(AJ221=0,0,AJ224/AJ221)</f>
        <v>0</v>
      </c>
    </row>
    <row r="226" spans="2:36" ht="14.45" customHeight="1">
      <c r="B226" s="54" t="s">
        <v>106</v>
      </c>
      <c r="C226" s="55" t="s">
        <v>104</v>
      </c>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7"/>
    </row>
    <row r="227" spans="2:36" ht="14.45" customHeight="1">
      <c r="B227" s="58"/>
      <c r="C227" s="59" t="s">
        <v>105</v>
      </c>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1"/>
    </row>
  </sheetData>
  <sheetProtection sheet="1" objects="1" scenarios="1"/>
  <mergeCells count="57">
    <mergeCell ref="U160:V160"/>
    <mergeCell ref="W160:Y160"/>
    <mergeCell ref="Z160:AB160"/>
    <mergeCell ref="AC160:AE160"/>
    <mergeCell ref="AG160:AI160"/>
    <mergeCell ref="U159:V159"/>
    <mergeCell ref="W159:Y159"/>
    <mergeCell ref="Z159:AB159"/>
    <mergeCell ref="AC159:AE159"/>
    <mergeCell ref="AG159:AI159"/>
    <mergeCell ref="AG157:AI157"/>
    <mergeCell ref="U158:V158"/>
    <mergeCell ref="W158:Y158"/>
    <mergeCell ref="Z158:AB158"/>
    <mergeCell ref="AC158:AE158"/>
    <mergeCell ref="AG158:AI158"/>
    <mergeCell ref="U84:V84"/>
    <mergeCell ref="W84:Y84"/>
    <mergeCell ref="Z84:AB84"/>
    <mergeCell ref="AC84:AE84"/>
    <mergeCell ref="AG84:AI84"/>
    <mergeCell ref="U83:V83"/>
    <mergeCell ref="W83:Y83"/>
    <mergeCell ref="Z83:AB83"/>
    <mergeCell ref="AC83:AE83"/>
    <mergeCell ref="AG83:AI83"/>
    <mergeCell ref="U82:V82"/>
    <mergeCell ref="W82:Y82"/>
    <mergeCell ref="Z82:AB82"/>
    <mergeCell ref="AC82:AE82"/>
    <mergeCell ref="AG82:AI82"/>
    <mergeCell ref="E8:R8"/>
    <mergeCell ref="U10:Y10"/>
    <mergeCell ref="AB10:AF10"/>
    <mergeCell ref="E6:F6"/>
    <mergeCell ref="AG81:AI81"/>
    <mergeCell ref="AC7:AE7"/>
    <mergeCell ref="AG8:AI8"/>
    <mergeCell ref="U8:V8"/>
    <mergeCell ref="AC8:AE8"/>
    <mergeCell ref="Z8:AB8"/>
    <mergeCell ref="W8:Y8"/>
    <mergeCell ref="AG5:AI5"/>
    <mergeCell ref="E5:R5"/>
    <mergeCell ref="Z7:AB7"/>
    <mergeCell ref="W7:Y7"/>
    <mergeCell ref="T3:U3"/>
    <mergeCell ref="E7:F7"/>
    <mergeCell ref="A3:R3"/>
    <mergeCell ref="AG7:AI7"/>
    <mergeCell ref="AG6:AI6"/>
    <mergeCell ref="U7:V7"/>
    <mergeCell ref="AC6:AE6"/>
    <mergeCell ref="P7:Q7"/>
    <mergeCell ref="U6:V6"/>
    <mergeCell ref="Z6:AB6"/>
    <mergeCell ref="W6:Y6"/>
  </mergeCells>
  <phoneticPr fontId="3"/>
  <conditionalFormatting sqref="C15:AG15">
    <cfRule type="expression" dxfId="293" priority="68">
      <formula>AND(OR(C14&lt;&gt;"",C$12&lt;$AX$1,C$12&gt;$AX$2),C15&lt;&gt;"")</formula>
    </cfRule>
    <cfRule type="cellIs" dxfId="292" priority="461" operator="equal">
      <formula>"休"</formula>
    </cfRule>
  </conditionalFormatting>
  <conditionalFormatting sqref="C16:AG16">
    <cfRule type="expression" dxfId="291" priority="65">
      <formula>AND(OR(C14&lt;&gt;"",C$12&lt;$AX$1,C$12&gt;$AX$2),C16&lt;&gt;"")</formula>
    </cfRule>
    <cfRule type="cellIs" dxfId="290" priority="455" operator="equal">
      <formula>"振"</formula>
    </cfRule>
    <cfRule type="cellIs" dxfId="289" priority="460" operator="equal">
      <formula>"休"</formula>
    </cfRule>
  </conditionalFormatting>
  <conditionalFormatting sqref="C21:AG21">
    <cfRule type="cellIs" dxfId="288" priority="30" operator="notEqual">
      <formula>""</formula>
    </cfRule>
  </conditionalFormatting>
  <conditionalFormatting sqref="C14:AG14">
    <cfRule type="cellIs" dxfId="287" priority="31" operator="notEqual">
      <formula>""</formula>
    </cfRule>
  </conditionalFormatting>
  <conditionalFormatting sqref="C15:AG16">
    <cfRule type="expression" dxfId="286" priority="265">
      <formula>C$14&lt;&gt;""</formula>
    </cfRule>
  </conditionalFormatting>
  <conditionalFormatting sqref="C28:AG28">
    <cfRule type="cellIs" dxfId="285" priority="29" operator="notEqual">
      <formula>""</formula>
    </cfRule>
  </conditionalFormatting>
  <conditionalFormatting sqref="C35:AG35">
    <cfRule type="cellIs" dxfId="284" priority="28" operator="notEqual">
      <formula>""</formula>
    </cfRule>
  </conditionalFormatting>
  <conditionalFormatting sqref="C42:AG42">
    <cfRule type="cellIs" dxfId="283" priority="27" operator="notEqual">
      <formula>""</formula>
    </cfRule>
  </conditionalFormatting>
  <conditionalFormatting sqref="C49:AG49">
    <cfRule type="cellIs" dxfId="282" priority="26" operator="notEqual">
      <formula>""</formula>
    </cfRule>
  </conditionalFormatting>
  <conditionalFormatting sqref="C56:AG56">
    <cfRule type="cellIs" dxfId="281" priority="24" operator="notEqual">
      <formula>""</formula>
    </cfRule>
  </conditionalFormatting>
  <conditionalFormatting sqref="C63:AG63">
    <cfRule type="cellIs" dxfId="280" priority="32" operator="notEqual">
      <formula>""</formula>
    </cfRule>
  </conditionalFormatting>
  <conditionalFormatting sqref="C70:AG70">
    <cfRule type="cellIs" dxfId="279" priority="34" operator="notEqual">
      <formula>""</formula>
    </cfRule>
  </conditionalFormatting>
  <conditionalFormatting sqref="C12:AG12 C19:AG19 C26:AG26 C33:AG33 C40:AG40 C47:AG47 C54:AG54 C61:AG61 C68:AG68">
    <cfRule type="expression" dxfId="278" priority="472">
      <formula>AND(C12&gt;=$AX$1,C12&lt;=$AX$2)</formula>
    </cfRule>
  </conditionalFormatting>
  <conditionalFormatting sqref="C90:AG90">
    <cfRule type="cellIs" dxfId="277" priority="23" operator="notEqual">
      <formula>""</formula>
    </cfRule>
  </conditionalFormatting>
  <conditionalFormatting sqref="C88:AG88">
    <cfRule type="expression" dxfId="276" priority="406">
      <formula>AND(C88&gt;=$AX$1,C88&lt;=$AX$2)</formula>
    </cfRule>
  </conditionalFormatting>
  <conditionalFormatting sqref="C97:AG97">
    <cfRule type="cellIs" dxfId="275" priority="22" operator="notEqual">
      <formula>""</formula>
    </cfRule>
  </conditionalFormatting>
  <conditionalFormatting sqref="C95:AG95">
    <cfRule type="expression" dxfId="274" priority="399">
      <formula>AND(C95&gt;=$AX$1,C95&lt;=$AX$2)</formula>
    </cfRule>
  </conditionalFormatting>
  <conditionalFormatting sqref="C104:AG104">
    <cfRule type="cellIs" dxfId="273" priority="21" operator="notEqual">
      <formula>""</formula>
    </cfRule>
  </conditionalFormatting>
  <conditionalFormatting sqref="C102:AG102">
    <cfRule type="expression" dxfId="272" priority="392">
      <formula>AND(C102&gt;=$AX$1,C102&lt;=$AX$2)</formula>
    </cfRule>
  </conditionalFormatting>
  <conditionalFormatting sqref="C111:AG111">
    <cfRule type="cellIs" dxfId="271" priority="20" operator="notEqual">
      <formula>""</formula>
    </cfRule>
  </conditionalFormatting>
  <conditionalFormatting sqref="C109:AG109">
    <cfRule type="expression" dxfId="270" priority="385">
      <formula>AND(C109&gt;=$AX$1,C109&lt;=$AX$2)</formula>
    </cfRule>
  </conditionalFormatting>
  <conditionalFormatting sqref="C118:AG118">
    <cfRule type="cellIs" dxfId="269" priority="19" operator="notEqual">
      <formula>""</formula>
    </cfRule>
  </conditionalFormatting>
  <conditionalFormatting sqref="C116:AG116">
    <cfRule type="expression" dxfId="268" priority="378">
      <formula>AND(C116&gt;=$AX$1,C116&lt;=$AX$2)</formula>
    </cfRule>
  </conditionalFormatting>
  <conditionalFormatting sqref="C125:AG125">
    <cfRule type="cellIs" dxfId="267" priority="18" operator="notEqual">
      <formula>""</formula>
    </cfRule>
  </conditionalFormatting>
  <conditionalFormatting sqref="C123:AG123">
    <cfRule type="expression" dxfId="266" priority="371">
      <formula>AND(C123&gt;=$AX$1,C123&lt;=$AX$2)</formula>
    </cfRule>
  </conditionalFormatting>
  <conditionalFormatting sqref="C132:AG132">
    <cfRule type="cellIs" dxfId="265" priority="17" operator="notEqual">
      <formula>""</formula>
    </cfRule>
  </conditionalFormatting>
  <conditionalFormatting sqref="C130:AG130">
    <cfRule type="expression" dxfId="264" priority="364">
      <formula>AND(C130&gt;=$AX$1,C130&lt;=$AX$2)</formula>
    </cfRule>
  </conditionalFormatting>
  <conditionalFormatting sqref="C139:AG139">
    <cfRule type="cellIs" dxfId="263" priority="16" operator="notEqual">
      <formula>""</formula>
    </cfRule>
  </conditionalFormatting>
  <conditionalFormatting sqref="C137:AG137">
    <cfRule type="expression" dxfId="262" priority="357">
      <formula>AND(C137&gt;=$AX$1,C137&lt;=$AX$2)</formula>
    </cfRule>
  </conditionalFormatting>
  <conditionalFormatting sqref="C146:AG146">
    <cfRule type="cellIs" dxfId="261" priority="15" operator="notEqual">
      <formula>""</formula>
    </cfRule>
  </conditionalFormatting>
  <conditionalFormatting sqref="C144:AG144">
    <cfRule type="expression" dxfId="260" priority="350">
      <formula>AND(C144&gt;=$AX$1,C144&lt;=$AX$2)</formula>
    </cfRule>
  </conditionalFormatting>
  <conditionalFormatting sqref="C166:AG166">
    <cfRule type="cellIs" dxfId="259" priority="13" operator="notEqual">
      <formula>""</formula>
    </cfRule>
  </conditionalFormatting>
  <conditionalFormatting sqref="C164:AG164">
    <cfRule type="expression" dxfId="258" priority="336">
      <formula>AND(C164&gt;=$AX$1,C164&lt;=$AX$2)</formula>
    </cfRule>
  </conditionalFormatting>
  <conditionalFormatting sqref="C173:AG173">
    <cfRule type="cellIs" dxfId="257" priority="12" operator="notEqual">
      <formula>""</formula>
    </cfRule>
  </conditionalFormatting>
  <conditionalFormatting sqref="C171:AG171">
    <cfRule type="expression" dxfId="256" priority="329">
      <formula>AND(C171&gt;=$AX$1,C171&lt;=$AX$2)</formula>
    </cfRule>
  </conditionalFormatting>
  <conditionalFormatting sqref="C180:AG180">
    <cfRule type="cellIs" dxfId="255" priority="11" operator="notEqual">
      <formula>""</formula>
    </cfRule>
  </conditionalFormatting>
  <conditionalFormatting sqref="C178:AG178">
    <cfRule type="expression" dxfId="254" priority="322">
      <formula>AND(C178&gt;=$AX$1,C178&lt;=$AX$2)</formula>
    </cfRule>
  </conditionalFormatting>
  <conditionalFormatting sqref="C187:AG187">
    <cfRule type="cellIs" dxfId="253" priority="10" operator="notEqual">
      <formula>""</formula>
    </cfRule>
  </conditionalFormatting>
  <conditionalFormatting sqref="C185:AG185">
    <cfRule type="expression" dxfId="252" priority="315">
      <formula>AND(C185&gt;=$AX$1,C185&lt;=$AX$2)</formula>
    </cfRule>
  </conditionalFormatting>
  <conditionalFormatting sqref="C194:AG194">
    <cfRule type="cellIs" dxfId="251" priority="9" operator="notEqual">
      <formula>""</formula>
    </cfRule>
  </conditionalFormatting>
  <conditionalFormatting sqref="C192:AG192">
    <cfRule type="expression" dxfId="250" priority="308">
      <formula>AND(C192&gt;=$AX$1,C192&lt;=$AX$2)</formula>
    </cfRule>
  </conditionalFormatting>
  <conditionalFormatting sqref="C201:AG201">
    <cfRule type="cellIs" dxfId="249" priority="8" operator="notEqual">
      <formula>""</formula>
    </cfRule>
  </conditionalFormatting>
  <conditionalFormatting sqref="C199:AG199">
    <cfRule type="expression" dxfId="248" priority="301">
      <formula>AND(C199&gt;=$AX$1,C199&lt;=$AX$2)</formula>
    </cfRule>
  </conditionalFormatting>
  <conditionalFormatting sqref="C208:AG208">
    <cfRule type="cellIs" dxfId="247" priority="7" operator="notEqual">
      <formula>""</formula>
    </cfRule>
  </conditionalFormatting>
  <conditionalFormatting sqref="C206:AG206">
    <cfRule type="expression" dxfId="246" priority="294">
      <formula>AND(C206&gt;=$AX$1,C206&lt;=$AX$2)</formula>
    </cfRule>
  </conditionalFormatting>
  <conditionalFormatting sqref="C215:AG215">
    <cfRule type="cellIs" dxfId="245" priority="6" operator="notEqual">
      <formula>""</formula>
    </cfRule>
  </conditionalFormatting>
  <conditionalFormatting sqref="C213:AG213">
    <cfRule type="expression" dxfId="244" priority="287">
      <formula>AND(C213&gt;=$AX$1,C213&lt;=$AX$2)</formula>
    </cfRule>
  </conditionalFormatting>
  <conditionalFormatting sqref="C222:AG222">
    <cfRule type="cellIs" dxfId="243" priority="5" operator="notEqual">
      <formula>""</formula>
    </cfRule>
  </conditionalFormatting>
  <conditionalFormatting sqref="C220:AG220">
    <cfRule type="expression" dxfId="242" priority="280">
      <formula>AND(C220&gt;=$AX$1,C220&lt;=$AX$2)</formula>
    </cfRule>
  </conditionalFormatting>
  <conditionalFormatting sqref="C22:AG23">
    <cfRule type="expression" dxfId="241" priority="475">
      <formula>C$21&lt;&gt;""</formula>
    </cfRule>
  </conditionalFormatting>
  <conditionalFormatting sqref="C29:AG30">
    <cfRule type="expression" dxfId="240" priority="646">
      <formula>C$28&lt;&gt;""</formula>
    </cfRule>
  </conditionalFormatting>
  <conditionalFormatting sqref="C36:AG37">
    <cfRule type="expression" dxfId="239" priority="814">
      <formula>C$35&lt;&gt;""</formula>
    </cfRule>
  </conditionalFormatting>
  <conditionalFormatting sqref="C43:AG44">
    <cfRule type="expression" dxfId="238" priority="977">
      <formula>C$42&lt;&gt;""</formula>
    </cfRule>
  </conditionalFormatting>
  <conditionalFormatting sqref="C50:AG51">
    <cfRule type="expression" dxfId="237" priority="1135">
      <formula>C$49&lt;&gt;""</formula>
    </cfRule>
  </conditionalFormatting>
  <conditionalFormatting sqref="C57:AG58">
    <cfRule type="expression" dxfId="236" priority="230">
      <formula>C$56&lt;&gt;""</formula>
    </cfRule>
  </conditionalFormatting>
  <conditionalFormatting sqref="C64:AG65">
    <cfRule type="expression" dxfId="235" priority="1436">
      <formula>C$63&lt;&gt;""</formula>
    </cfRule>
  </conditionalFormatting>
  <conditionalFormatting sqref="C71:AG72">
    <cfRule type="expression" dxfId="234" priority="1579">
      <formula>C$70&lt;&gt;""</formula>
    </cfRule>
  </conditionalFormatting>
  <conditionalFormatting sqref="C91:AG92">
    <cfRule type="expression" dxfId="233" priority="3644">
      <formula>C$90&lt;&gt;""</formula>
    </cfRule>
  </conditionalFormatting>
  <conditionalFormatting sqref="C98:AG99">
    <cfRule type="expression" dxfId="232" priority="3651">
      <formula>C$97&lt;&gt;""</formula>
    </cfRule>
  </conditionalFormatting>
  <conditionalFormatting sqref="C105:AG106">
    <cfRule type="expression" dxfId="231" priority="3658">
      <formula>C$104&lt;&gt;""</formula>
    </cfRule>
  </conditionalFormatting>
  <conditionalFormatting sqref="C112:AG113">
    <cfRule type="expression" dxfId="230" priority="3665">
      <formula>C$111&lt;&gt;""</formula>
    </cfRule>
  </conditionalFormatting>
  <conditionalFormatting sqref="C119:AG120">
    <cfRule type="expression" dxfId="229" priority="3672">
      <formula>C$118&lt;&gt;""</formula>
    </cfRule>
  </conditionalFormatting>
  <conditionalFormatting sqref="C126:AG127">
    <cfRule type="expression" dxfId="228" priority="3679">
      <formula>C$126&lt;&gt;""</formula>
    </cfRule>
  </conditionalFormatting>
  <conditionalFormatting sqref="C133:AG134">
    <cfRule type="expression" dxfId="227" priority="3686">
      <formula>C$132&lt;&gt;""</formula>
    </cfRule>
  </conditionalFormatting>
  <conditionalFormatting sqref="C140:AG141">
    <cfRule type="expression" dxfId="226" priority="3693">
      <formula>C$139&lt;&gt;""</formula>
    </cfRule>
  </conditionalFormatting>
  <conditionalFormatting sqref="C147:AG148">
    <cfRule type="expression" dxfId="225" priority="3700">
      <formula>C$146&lt;&gt;""</formula>
    </cfRule>
  </conditionalFormatting>
  <conditionalFormatting sqref="C167:AG168">
    <cfRule type="expression" dxfId="224" priority="3946">
      <formula>C$166&lt;&gt;""</formula>
    </cfRule>
  </conditionalFormatting>
  <conditionalFormatting sqref="C174:AG175">
    <cfRule type="expression" dxfId="223" priority="3883">
      <formula>C$173&lt;&gt;""</formula>
    </cfRule>
  </conditionalFormatting>
  <conditionalFormatting sqref="C181:AG182">
    <cfRule type="expression" dxfId="222" priority="3890">
      <formula>C$180&lt;&gt;""</formula>
    </cfRule>
  </conditionalFormatting>
  <conditionalFormatting sqref="C188:AG189">
    <cfRule type="expression" dxfId="221" priority="3897">
      <formula>C$187&lt;&gt;""</formula>
    </cfRule>
  </conditionalFormatting>
  <conditionalFormatting sqref="C195:AG196">
    <cfRule type="expression" dxfId="220" priority="3904">
      <formula>C$194&lt;&gt;""</formula>
    </cfRule>
  </conditionalFormatting>
  <conditionalFormatting sqref="C202:AG203">
    <cfRule type="expression" dxfId="219" priority="3911">
      <formula>C$201&lt;&gt;""</formula>
    </cfRule>
  </conditionalFormatting>
  <conditionalFormatting sqref="C209:AG210">
    <cfRule type="expression" dxfId="218" priority="3918">
      <formula>C$208&lt;&gt;""</formula>
    </cfRule>
  </conditionalFormatting>
  <conditionalFormatting sqref="C216:AG217">
    <cfRule type="expression" dxfId="217" priority="3925">
      <formula>C$215&lt;&gt;""</formula>
    </cfRule>
  </conditionalFormatting>
  <conditionalFormatting sqref="C223:AG224">
    <cfRule type="expression" dxfId="216" priority="3932">
      <formula>C$222&lt;&gt;""</formula>
    </cfRule>
  </conditionalFormatting>
  <conditionalFormatting sqref="C14:AG16">
    <cfRule type="expression" dxfId="215" priority="266">
      <formula>$B$11=""</formula>
    </cfRule>
    <cfRule type="expression" dxfId="214" priority="454">
      <formula>OR(C$12&lt;$AX$1,C$12&gt;$AX$2)</formula>
    </cfRule>
  </conditionalFormatting>
  <conditionalFormatting sqref="U10:Y10">
    <cfRule type="expression" dxfId="213" priority="67">
      <formula>$Z$10="有"</formula>
    </cfRule>
  </conditionalFormatting>
  <conditionalFormatting sqref="AB10:AF10">
    <cfRule type="expression" dxfId="212" priority="66">
      <formula>$AG$10="有"</formula>
    </cfRule>
  </conditionalFormatting>
  <conditionalFormatting sqref="C22:AG22">
    <cfRule type="expression" dxfId="211" priority="64">
      <formula>AND(OR(C21&lt;&gt;"",C$19&lt;$AX$1,C$19&gt;$AX$2),C22&lt;&gt;"")</formula>
    </cfRule>
    <cfRule type="cellIs" dxfId="210" priority="478" operator="equal">
      <formula>"休"</formula>
    </cfRule>
  </conditionalFormatting>
  <conditionalFormatting sqref="C23:AG23">
    <cfRule type="expression" dxfId="209" priority="260">
      <formula>AND(OR(C21&lt;&gt;"",C$19&lt;$AX$1,C$19&gt;$AX$2),C23&lt;&gt;"")</formula>
    </cfRule>
    <cfRule type="cellIs" dxfId="208" priority="479" operator="equal">
      <formula>"振"</formula>
    </cfRule>
    <cfRule type="cellIs" dxfId="207" priority="614" operator="equal">
      <formula>"休"</formula>
    </cfRule>
  </conditionalFormatting>
  <conditionalFormatting sqref="C21:AG23">
    <cfRule type="expression" dxfId="206" priority="476">
      <formula>$B$18=""</formula>
    </cfRule>
    <cfRule type="expression" dxfId="205" priority="477">
      <formula>OR(C$19&lt;$AX$1,C$19&gt;$AX$2)</formula>
    </cfRule>
  </conditionalFormatting>
  <conditionalFormatting sqref="C29:AG29">
    <cfRule type="expression" dxfId="204" priority="63">
      <formula>AND(OR(C28&lt;&gt;"",C$26&lt;$AX$1,C$26&gt;$AX$2),C29&lt;&gt;"")</formula>
    </cfRule>
    <cfRule type="cellIs" dxfId="203" priority="649" operator="equal">
      <formula>"休"</formula>
    </cfRule>
  </conditionalFormatting>
  <conditionalFormatting sqref="C30:AG30">
    <cfRule type="expression" dxfId="202" priority="254">
      <formula>AND(OR(C28&lt;&gt;"",C$26&lt;$AX$1,C$26&gt;$AX$2),C30&lt;&gt;"")</formula>
    </cfRule>
    <cfRule type="cellIs" dxfId="201" priority="650" operator="equal">
      <formula>"振"</formula>
    </cfRule>
    <cfRule type="cellIs" dxfId="200" priority="782" operator="equal">
      <formula>"休"</formula>
    </cfRule>
  </conditionalFormatting>
  <conditionalFormatting sqref="C28:AG30">
    <cfRule type="expression" dxfId="199" priority="647">
      <formula>$B$25=""</formula>
    </cfRule>
    <cfRule type="expression" dxfId="198" priority="648">
      <formula>OR(C$26&lt;$AX$1,C$26&gt;$AX$2)</formula>
    </cfRule>
  </conditionalFormatting>
  <conditionalFormatting sqref="C36:AG36">
    <cfRule type="expression" dxfId="197" priority="62">
      <formula>AND(OR(C35&lt;&gt;"",C$33&lt;$AX$1,C$33&gt;$AX$2),C36&lt;&gt;"")</formula>
    </cfRule>
    <cfRule type="cellIs" dxfId="196" priority="817" operator="equal">
      <formula>"休"</formula>
    </cfRule>
  </conditionalFormatting>
  <conditionalFormatting sqref="C37:AG37">
    <cfRule type="expression" dxfId="195" priority="248">
      <formula>AND(OR(C35&lt;&gt;"",C$33&lt;$AX$1,C$33&gt;$AX$2),C37&lt;&gt;"")</formula>
    </cfRule>
    <cfRule type="cellIs" dxfId="194" priority="818" operator="equal">
      <formula>"振"</formula>
    </cfRule>
    <cfRule type="cellIs" dxfId="193" priority="945" operator="equal">
      <formula>"休"</formula>
    </cfRule>
  </conditionalFormatting>
  <conditionalFormatting sqref="C35:AG37">
    <cfRule type="expression" dxfId="192" priority="815">
      <formula>$B$32=""</formula>
    </cfRule>
    <cfRule type="expression" dxfId="191" priority="816">
      <formula>OR(C$33&lt;$AX$1,C$33&gt;$AX$2)</formula>
    </cfRule>
  </conditionalFormatting>
  <conditionalFormatting sqref="C43:AG43">
    <cfRule type="expression" dxfId="190" priority="61">
      <formula>AND(OR(C42&lt;&gt;"",C$40&lt;$AX$1,C$40&gt;$AX$2),C43&lt;&gt;"")</formula>
    </cfRule>
    <cfRule type="cellIs" dxfId="189" priority="980" operator="equal">
      <formula>"休"</formula>
    </cfRule>
  </conditionalFormatting>
  <conditionalFormatting sqref="C44:AG44">
    <cfRule type="expression" dxfId="188" priority="242">
      <formula>AND(OR(C42&lt;&gt;"",C$40&lt;$AX$1,C$40&gt;$AX$2),C44&lt;&gt;"")</formula>
    </cfRule>
    <cfRule type="cellIs" dxfId="187" priority="981" operator="equal">
      <formula>"振"</formula>
    </cfRule>
    <cfRule type="cellIs" dxfId="186" priority="1103" operator="equal">
      <formula>"休"</formula>
    </cfRule>
  </conditionalFormatting>
  <conditionalFormatting sqref="C42:AG44">
    <cfRule type="expression" dxfId="185" priority="978">
      <formula>$B$39=""</formula>
    </cfRule>
    <cfRule type="expression" dxfId="184" priority="979">
      <formula>OR(C$40&lt;$AX$1,C$40&gt;$AX$2)</formula>
    </cfRule>
  </conditionalFormatting>
  <conditionalFormatting sqref="C50:AG50">
    <cfRule type="expression" dxfId="183" priority="60">
      <formula>AND(OR(C49&lt;&gt;"",C$47&lt;$AX$1,C$47&gt;$AX$2),C50&lt;&gt;"")</formula>
    </cfRule>
    <cfRule type="cellIs" dxfId="182" priority="1138" operator="equal">
      <formula>"休"</formula>
    </cfRule>
  </conditionalFormatting>
  <conditionalFormatting sqref="C51:AG51">
    <cfRule type="expression" dxfId="181" priority="236">
      <formula>AND(OR(C49&lt;&gt;"",C$47&lt;$AX$1,C$47&gt;$AX$2),C51&lt;&gt;"")</formula>
    </cfRule>
    <cfRule type="cellIs" dxfId="180" priority="1139" operator="equal">
      <formula>"振"</formula>
    </cfRule>
    <cfRule type="cellIs" dxfId="179" priority="1256" operator="equal">
      <formula>"休"</formula>
    </cfRule>
  </conditionalFormatting>
  <conditionalFormatting sqref="C49:AG51">
    <cfRule type="expression" dxfId="178" priority="1136">
      <formula>$B$46=""</formula>
    </cfRule>
    <cfRule type="expression" dxfId="177" priority="1137">
      <formula>OR(C$47&lt;$AX$1,C$47&gt;$AX$2)</formula>
    </cfRule>
  </conditionalFormatting>
  <conditionalFormatting sqref="C57:AG57">
    <cfRule type="expression" dxfId="176" priority="33">
      <formula>AND(OR(C56&lt;&gt;"",C$54&lt;$AX$1,C$54&gt;$AX$2),C57&lt;&gt;"")</formula>
    </cfRule>
    <cfRule type="cellIs" dxfId="175" priority="1291" operator="equal">
      <formula>"休"</formula>
    </cfRule>
  </conditionalFormatting>
  <conditionalFormatting sqref="C58:AG58">
    <cfRule type="expression" dxfId="174" priority="229">
      <formula>AND(OR(C56&lt;&gt;"",C$54&lt;$AX$1,C$54&gt;$AX$2),C58&lt;&gt;"")</formula>
    </cfRule>
    <cfRule type="cellIs" dxfId="173" priority="1292" operator="equal">
      <formula>"振"</formula>
    </cfRule>
    <cfRule type="cellIs" dxfId="172" priority="1404" operator="equal">
      <formula>"休"</formula>
    </cfRule>
  </conditionalFormatting>
  <conditionalFormatting sqref="C56:AG58">
    <cfRule type="expression" dxfId="171" priority="1288">
      <formula>$B$53=""</formula>
    </cfRule>
    <cfRule type="expression" dxfId="170" priority="1289">
      <formula>OR(C$54&lt;$AX$1,C$54&gt;$AX$2)</formula>
    </cfRule>
  </conditionalFormatting>
  <conditionalFormatting sqref="C64:AG64">
    <cfRule type="expression" dxfId="169" priority="90">
      <formula>AND(OR(C63&lt;&gt;"",C$61&lt;$AX$1,C$61&gt;$AX$2),C64&lt;&gt;"")</formula>
    </cfRule>
    <cfRule type="cellIs" dxfId="168" priority="1439" operator="equal">
      <formula>"休"</formula>
    </cfRule>
  </conditionalFormatting>
  <conditionalFormatting sqref="C65:AG65">
    <cfRule type="expression" dxfId="167" priority="223">
      <formula>AND(OR(C63&lt;&gt;"",C$61&lt;$AX$1,C$61&gt;$AX$2),C65&lt;&gt;"")</formula>
    </cfRule>
    <cfRule type="cellIs" dxfId="166" priority="1440" operator="equal">
      <formula>"振"</formula>
    </cfRule>
    <cfRule type="cellIs" dxfId="165" priority="1547" operator="equal">
      <formula>"休"</formula>
    </cfRule>
  </conditionalFormatting>
  <conditionalFormatting sqref="C63:AG65">
    <cfRule type="expression" dxfId="164" priority="1437">
      <formula>$B$60=""</formula>
    </cfRule>
    <cfRule type="expression" dxfId="163" priority="1438">
      <formula>OR(C$61&lt;$AX$1,C$61&gt;$AX$2)</formula>
    </cfRule>
  </conditionalFormatting>
  <conditionalFormatting sqref="C71:AG71">
    <cfRule type="expression" dxfId="162" priority="89">
      <formula>AND(OR(C70&lt;&gt;"",C$68&lt;$AX$1,C$68&gt;$AX$2),C71&lt;&gt;"")</formula>
    </cfRule>
    <cfRule type="cellIs" dxfId="161" priority="1582" operator="equal">
      <formula>"休"</formula>
    </cfRule>
  </conditionalFormatting>
  <conditionalFormatting sqref="C72:AG72">
    <cfRule type="expression" dxfId="160" priority="217">
      <formula>AND(OR(C70&lt;&gt;"",C$68&lt;$AX$1,C$68&gt;$AX$2),C72&lt;&gt;"")</formula>
    </cfRule>
    <cfRule type="cellIs" dxfId="159" priority="1583" operator="equal">
      <formula>"振"</formula>
    </cfRule>
    <cfRule type="cellIs" dxfId="158" priority="1685" operator="equal">
      <formula>"休"</formula>
    </cfRule>
  </conditionalFormatting>
  <conditionalFormatting sqref="C70:AG72">
    <cfRule type="expression" dxfId="157" priority="1580">
      <formula>$B$67=""</formula>
    </cfRule>
    <cfRule type="expression" dxfId="156" priority="1581">
      <formula>OR(C$68&lt;$AX$1,C$68&gt;$AX$2)</formula>
    </cfRule>
  </conditionalFormatting>
  <conditionalFormatting sqref="C91:AG91">
    <cfRule type="expression" dxfId="155" priority="1717">
      <formula>AND(OR(C90&lt;&gt;"",C$88&lt;$AX$1,C$88&gt;$AX$2),C91&lt;&gt;"")</formula>
    </cfRule>
    <cfRule type="cellIs" dxfId="154" priority="3649" operator="equal">
      <formula>"休"</formula>
    </cfRule>
  </conditionalFormatting>
  <conditionalFormatting sqref="C92:AG92">
    <cfRule type="expression" dxfId="153" priority="3643">
      <formula>AND(OR(C90&lt;&gt;"",C$88&lt;$AX$1,C$88&gt;$AX$2),C92&lt;&gt;"")</formula>
    </cfRule>
    <cfRule type="cellIs" dxfId="152" priority="3647" operator="equal">
      <formula>"振"</formula>
    </cfRule>
    <cfRule type="cellIs" dxfId="151" priority="3648" operator="equal">
      <formula>"休"</formula>
    </cfRule>
  </conditionalFormatting>
  <conditionalFormatting sqref="C90:AG92">
    <cfRule type="expression" dxfId="150" priority="3645">
      <formula>$B$87=""</formula>
    </cfRule>
    <cfRule type="expression" dxfId="149" priority="3646">
      <formula>OR(C$88&lt;$AX$1,C$88&gt;$AX$2)</formula>
    </cfRule>
  </conditionalFormatting>
  <conditionalFormatting sqref="C98:AG98">
    <cfRule type="expression" dxfId="148" priority="1840">
      <formula>AND(OR(C97&lt;&gt;"",C$95&lt;$AX$1,C$95&gt;$AX$2),C98&lt;&gt;"")</formula>
    </cfRule>
    <cfRule type="cellIs" dxfId="147" priority="3656" operator="equal">
      <formula>"休"</formula>
    </cfRule>
  </conditionalFormatting>
  <conditionalFormatting sqref="C99:AG99">
    <cfRule type="expression" dxfId="146" priority="3650">
      <formula>AND(OR(C97&lt;&gt;"",C$95&lt;$AX$1,C$95&gt;$AX$2),C99&lt;&gt;"")</formula>
    </cfRule>
    <cfRule type="cellIs" dxfId="145" priority="3654" operator="equal">
      <formula>"振"</formula>
    </cfRule>
    <cfRule type="cellIs" dxfId="144" priority="3655" operator="equal">
      <formula>"休"</formula>
    </cfRule>
  </conditionalFormatting>
  <conditionalFormatting sqref="C97:AG99">
    <cfRule type="expression" dxfId="143" priority="3652">
      <formula>$B$94=""</formula>
    </cfRule>
    <cfRule type="expression" dxfId="142" priority="3653">
      <formula>OR(C$95&lt;$AX$1,C$95&gt;$AX$2)</formula>
    </cfRule>
  </conditionalFormatting>
  <conditionalFormatting sqref="C105:AG105">
    <cfRule type="expression" dxfId="141" priority="1968">
      <formula>AND(OR(C104&lt;&gt;"",C$102&lt;$AX$1,C$102&gt;$AX$2),C105&lt;&gt;"")</formula>
    </cfRule>
    <cfRule type="cellIs" dxfId="140" priority="3663" operator="equal">
      <formula>"休"</formula>
    </cfRule>
  </conditionalFormatting>
  <conditionalFormatting sqref="C106:AG106">
    <cfRule type="expression" dxfId="139" priority="3657">
      <formula>AND(OR(C104&lt;&gt;"",C$102&lt;$AX$1,C$102&gt;$AX$2),C106&lt;&gt;"")</formula>
    </cfRule>
    <cfRule type="cellIs" dxfId="138" priority="3661" operator="equal">
      <formula>"振"</formula>
    </cfRule>
    <cfRule type="cellIs" dxfId="137" priority="3662" operator="equal">
      <formula>"休"</formula>
    </cfRule>
  </conditionalFormatting>
  <conditionalFormatting sqref="C104:AG106">
    <cfRule type="expression" dxfId="136" priority="3659">
      <formula>$B$101=""</formula>
    </cfRule>
    <cfRule type="expression" dxfId="135" priority="3660">
      <formula>OR(C$102&lt;$AX$1,C$102&gt;$AX$2)</formula>
    </cfRule>
  </conditionalFormatting>
  <conditionalFormatting sqref="C112:AG112">
    <cfRule type="expression" dxfId="134" priority="2091">
      <formula>AND(OR(C111&lt;&gt;"",C$109&lt;$AX$1,C$109&gt;$AX$2),C112&lt;&gt;"")</formula>
    </cfRule>
    <cfRule type="cellIs" dxfId="133" priority="3670" operator="equal">
      <formula>"休"</formula>
    </cfRule>
  </conditionalFormatting>
  <conditionalFormatting sqref="C113:AG113">
    <cfRule type="expression" dxfId="132" priority="3664">
      <formula>AND(OR(C111&lt;&gt;"",C$109&lt;$AX$1,C$109&gt;$AX$2),C113&lt;&gt;"")</formula>
    </cfRule>
    <cfRule type="cellIs" dxfId="131" priority="3668" operator="equal">
      <formula>"振"</formula>
    </cfRule>
    <cfRule type="cellIs" dxfId="130" priority="3669" operator="equal">
      <formula>"休"</formula>
    </cfRule>
  </conditionalFormatting>
  <conditionalFormatting sqref="C111:AG113">
    <cfRule type="expression" dxfId="129" priority="3666">
      <formula>$B$108=""</formula>
    </cfRule>
    <cfRule type="expression" dxfId="128" priority="3667">
      <formula>OR(C$109&lt;$AX$1,C$109&gt;$AX$2)</formula>
    </cfRule>
  </conditionalFormatting>
  <conditionalFormatting sqref="C119:AG119">
    <cfRule type="expression" dxfId="127" priority="2196">
      <formula>AND(OR(C118&lt;&gt;"",C$116&lt;$AX$1,C$116&gt;$AX$2),C119&lt;&gt;"")</formula>
    </cfRule>
    <cfRule type="cellIs" dxfId="126" priority="3677" operator="equal">
      <formula>"休"</formula>
    </cfRule>
  </conditionalFormatting>
  <conditionalFormatting sqref="C120:AG120">
    <cfRule type="expression" dxfId="125" priority="3671">
      <formula>AND(OR(C118&lt;&gt;"",C$116&lt;$AX$1,C$116&gt;$AX$2),C120&lt;&gt;"")</formula>
    </cfRule>
    <cfRule type="cellIs" dxfId="124" priority="3675" operator="equal">
      <formula>"振"</formula>
    </cfRule>
    <cfRule type="cellIs" dxfId="123" priority="3676" operator="equal">
      <formula>"休"</formula>
    </cfRule>
  </conditionalFormatting>
  <conditionalFormatting sqref="C118:AG120">
    <cfRule type="expression" dxfId="122" priority="3673">
      <formula>$B$115=""</formula>
    </cfRule>
    <cfRule type="expression" dxfId="121" priority="3674">
      <formula>OR(C$116&lt;$AX$1,C$116&gt;$AX$2)</formula>
    </cfRule>
  </conditionalFormatting>
  <conditionalFormatting sqref="C126:AG126">
    <cfRule type="expression" dxfId="120" priority="2309">
      <formula>AND(OR(C125&lt;&gt;"",C$123&lt;$AX$1,C$123&gt;$AX$2),C126&lt;&gt;"")</formula>
    </cfRule>
    <cfRule type="cellIs" dxfId="119" priority="3684" operator="equal">
      <formula>"休"</formula>
    </cfRule>
  </conditionalFormatting>
  <conditionalFormatting sqref="C127:AG127">
    <cfRule type="expression" dxfId="118" priority="3678">
      <formula>AND(OR(C125&lt;&gt;"",C$123&lt;$AX$1,C$123&gt;$AX$2),C127&lt;&gt;"")</formula>
    </cfRule>
    <cfRule type="cellIs" dxfId="117" priority="3682" operator="equal">
      <formula>"振"</formula>
    </cfRule>
    <cfRule type="cellIs" dxfId="116" priority="3683" operator="equal">
      <formula>"休"</formula>
    </cfRule>
  </conditionalFormatting>
  <conditionalFormatting sqref="C125:AG127">
    <cfRule type="expression" dxfId="115" priority="3680">
      <formula>$B$122=""</formula>
    </cfRule>
    <cfRule type="expression" dxfId="114" priority="3681">
      <formula>OR(C$123&lt;$AX$1,C$123&gt;$AX$2)</formula>
    </cfRule>
  </conditionalFormatting>
  <conditionalFormatting sqref="C133:AG133">
    <cfRule type="expression" dxfId="113" priority="2417">
      <formula>AND(OR(C132&lt;&gt;"",C$130&lt;$AX$1,C$130&gt;$AX$2),C133&lt;&gt;"")</formula>
    </cfRule>
    <cfRule type="cellIs" dxfId="112" priority="3691" operator="equal">
      <formula>"休"</formula>
    </cfRule>
  </conditionalFormatting>
  <conditionalFormatting sqref="C134:AG134">
    <cfRule type="expression" dxfId="111" priority="3685">
      <formula>AND(OR(C132&lt;&gt;"",C$131&lt;$AX$1,C$130&gt;$AX$2),C134&lt;&gt;"")</formula>
    </cfRule>
    <cfRule type="cellIs" dxfId="110" priority="3689" operator="equal">
      <formula>"振"</formula>
    </cfRule>
    <cfRule type="cellIs" dxfId="109" priority="3690" operator="equal">
      <formula>"休"</formula>
    </cfRule>
  </conditionalFormatting>
  <conditionalFormatting sqref="C132:AG134">
    <cfRule type="expression" dxfId="108" priority="3687">
      <formula>$B$129=""</formula>
    </cfRule>
    <cfRule type="expression" dxfId="107" priority="3688">
      <formula>OR(C$130&lt;$AX$1,C$130&gt;$AX$2)</formula>
    </cfRule>
  </conditionalFormatting>
  <conditionalFormatting sqref="C140:AG140">
    <cfRule type="expression" dxfId="106" priority="2520">
      <formula>AND(OR(C139&lt;&gt;"",C$137&lt;$AX$1,C$137&gt;$AX$2),C140&lt;&gt;"")</formula>
    </cfRule>
    <cfRule type="cellIs" dxfId="105" priority="3698" operator="equal">
      <formula>"休"</formula>
    </cfRule>
  </conditionalFormatting>
  <conditionalFormatting sqref="C141:AG141">
    <cfRule type="expression" dxfId="104" priority="3692">
      <formula>AND(OR(C139&lt;&gt;"",C$137&lt;$AX$1,C$137&gt;$AX$2),C141&lt;&gt;"")</formula>
    </cfRule>
    <cfRule type="cellIs" dxfId="103" priority="3696" operator="equal">
      <formula>"振"</formula>
    </cfRule>
    <cfRule type="cellIs" dxfId="102" priority="3697" operator="equal">
      <formula>"休"</formula>
    </cfRule>
  </conditionalFormatting>
  <conditionalFormatting sqref="C139:AG141">
    <cfRule type="expression" dxfId="101" priority="3694">
      <formula>$B$136=""</formula>
    </cfRule>
    <cfRule type="expression" dxfId="100" priority="3695">
      <formula>OR(C$137&lt;$AX$1,C$137&gt;$AX$2)</formula>
    </cfRule>
  </conditionalFormatting>
  <conditionalFormatting sqref="C147:AG147">
    <cfRule type="expression" dxfId="99" priority="2618">
      <formula>AND(OR(C146&lt;&gt;"",C$144&lt;$AX$1,C$144&gt;$AX$2),C147&lt;&gt;"")</formula>
    </cfRule>
    <cfRule type="cellIs" dxfId="98" priority="3705" operator="equal">
      <formula>"休"</formula>
    </cfRule>
  </conditionalFormatting>
  <conditionalFormatting sqref="C148:AG148">
    <cfRule type="expression" dxfId="97" priority="3699">
      <formula>AND(OR(C146&lt;&gt;"",C$144&lt;$AX$1,C$144&gt;$AX$2),C148&lt;&gt;"")</formula>
    </cfRule>
    <cfRule type="cellIs" dxfId="96" priority="3703" operator="equal">
      <formula>"振"</formula>
    </cfRule>
    <cfRule type="cellIs" dxfId="95" priority="3704" operator="equal">
      <formula>"休"</formula>
    </cfRule>
  </conditionalFormatting>
  <conditionalFormatting sqref="C146:AG148">
    <cfRule type="expression" dxfId="94" priority="3701">
      <formula>$B$143=""</formula>
    </cfRule>
    <cfRule type="expression" dxfId="93" priority="3702">
      <formula>OR(C$144&lt;$AX$1,C$144&gt;$AX$2)</formula>
    </cfRule>
  </conditionalFormatting>
  <conditionalFormatting sqref="C174:AG174">
    <cfRule type="expression" dxfId="92" priority="147">
      <formula>AND(OR(C173&lt;&gt;"",C$171&lt;$AX$1,C$171&gt;$AX$2),C174&lt;&gt;"")</formula>
    </cfRule>
    <cfRule type="cellIs" dxfId="91" priority="3888" operator="equal">
      <formula>"休"</formula>
    </cfRule>
  </conditionalFormatting>
  <conditionalFormatting sqref="C175:AG175">
    <cfRule type="expression" dxfId="90" priority="3882">
      <formula>AND(OR(C173&lt;&gt;"",C$171&lt;$AX$1,C$171&gt;$AX$2),C175&lt;&gt;"")</formula>
    </cfRule>
    <cfRule type="cellIs" dxfId="89" priority="3886" operator="equal">
      <formula>"振"</formula>
    </cfRule>
    <cfRule type="cellIs" dxfId="88" priority="3887" operator="equal">
      <formula>"休"</formula>
    </cfRule>
  </conditionalFormatting>
  <conditionalFormatting sqref="C173:AG175">
    <cfRule type="expression" dxfId="87" priority="3884">
      <formula>$B$170=""</formula>
    </cfRule>
    <cfRule type="expression" dxfId="86" priority="3885">
      <formula>OR(C$171&lt;$AX$1,C$171&gt;$AX$2)</formula>
    </cfRule>
  </conditionalFormatting>
  <conditionalFormatting sqref="C181:AG181">
    <cfRule type="expression" dxfId="85" priority="2960">
      <formula>AND(OR(C180&lt;&gt;"",C$178&lt;$AX$1,C$178&gt;$AX$2),C181&lt;&gt;"")</formula>
    </cfRule>
    <cfRule type="cellIs" dxfId="84" priority="3895" operator="equal">
      <formula>"休"</formula>
    </cfRule>
  </conditionalFormatting>
  <conditionalFormatting sqref="C182:AG182">
    <cfRule type="expression" dxfId="83" priority="3889">
      <formula>AND(OR(C180&lt;&gt;"",C$178&lt;$AX$1,C$178&gt;$AX$2),C182&lt;&gt;"")</formula>
    </cfRule>
    <cfRule type="cellIs" dxfId="82" priority="3893" operator="equal">
      <formula>"振"</formula>
    </cfRule>
    <cfRule type="cellIs" dxfId="81" priority="3894" operator="equal">
      <formula>"休"</formula>
    </cfRule>
  </conditionalFormatting>
  <conditionalFormatting sqref="C180:AG182">
    <cfRule type="expression" dxfId="80" priority="3891">
      <formula>$B$177=""</formula>
    </cfRule>
    <cfRule type="expression" dxfId="79" priority="3892">
      <formula>OR(C$178&lt;$AX$1,C$178&gt;$AX$2)</formula>
    </cfRule>
  </conditionalFormatting>
  <conditionalFormatting sqref="C188:AG188">
    <cfRule type="expression" dxfId="78" priority="3034">
      <formula>AND(OR(C187&lt;&gt;"",C$185&lt;$AX$1,C$185&gt;$AX$2),C188&lt;&gt;"")</formula>
    </cfRule>
    <cfRule type="cellIs" dxfId="77" priority="3902" operator="equal">
      <formula>"休"</formula>
    </cfRule>
  </conditionalFormatting>
  <conditionalFormatting sqref="C189:AG189">
    <cfRule type="expression" dxfId="76" priority="3896">
      <formula>AND(OR(C187&lt;&gt;"",C$185&lt;$AX$1,C$185&gt;$AX$2),C189&lt;&gt;"")</formula>
    </cfRule>
    <cfRule type="cellIs" dxfId="75" priority="3900" operator="equal">
      <formula>"振"</formula>
    </cfRule>
    <cfRule type="cellIs" dxfId="74" priority="3901" operator="equal">
      <formula>"休"</formula>
    </cfRule>
  </conditionalFormatting>
  <conditionalFormatting sqref="C187:AG189">
    <cfRule type="expression" dxfId="73" priority="3898">
      <formula>$B$184=""</formula>
    </cfRule>
    <cfRule type="expression" dxfId="72" priority="3899">
      <formula>OR(C$185&lt;$AX$1,C$185&gt;$AX$2)</formula>
    </cfRule>
  </conditionalFormatting>
  <conditionalFormatting sqref="C195:AG195">
    <cfRule type="expression" dxfId="71" priority="3103">
      <formula>AND(OR(C194&lt;&gt;"",C$192&lt;$AX$1,C$192&gt;$AX$2),C195&lt;&gt;"")</formula>
    </cfRule>
    <cfRule type="cellIs" dxfId="70" priority="3909" operator="equal">
      <formula>"休"</formula>
    </cfRule>
  </conditionalFormatting>
  <conditionalFormatting sqref="C196:AG196">
    <cfRule type="expression" dxfId="69" priority="3903">
      <formula>AND(OR(C194&lt;&gt;"",C$192&lt;$AX$1,C$192&gt;$AX$2),C196&lt;&gt;"")</formula>
    </cfRule>
    <cfRule type="cellIs" dxfId="68" priority="3907" operator="equal">
      <formula>"振"</formula>
    </cfRule>
    <cfRule type="cellIs" dxfId="67" priority="3908" operator="equal">
      <formula>"休"</formula>
    </cfRule>
  </conditionalFormatting>
  <conditionalFormatting sqref="C194:AG196">
    <cfRule type="expression" dxfId="66" priority="3905">
      <formula>$B$191=""</formula>
    </cfRule>
    <cfRule type="expression" dxfId="65" priority="3906">
      <formula>OR(C$192&lt;$AX$1,C$192&gt;$AX$2)</formula>
    </cfRule>
  </conditionalFormatting>
  <conditionalFormatting sqref="C202:AG202">
    <cfRule type="expression" dxfId="64" priority="3167">
      <formula>AND(OR(C201&lt;&gt;"",C$199&lt;$AX$1,C$199&gt;$AX$2),C202&lt;&gt;"")</formula>
    </cfRule>
    <cfRule type="cellIs" dxfId="63" priority="3916" operator="equal">
      <formula>"休"</formula>
    </cfRule>
  </conditionalFormatting>
  <conditionalFormatting sqref="C203:AG203">
    <cfRule type="expression" dxfId="62" priority="3910">
      <formula>AND(OR(C201&lt;&gt;"",C$199&lt;$AX$1,C$199&gt;$AX$2),C203&lt;&gt;"")</formula>
    </cfRule>
    <cfRule type="cellIs" dxfId="61" priority="3914" operator="equal">
      <formula>"振"</formula>
    </cfRule>
    <cfRule type="cellIs" dxfId="60" priority="3915" operator="equal">
      <formula>"休"</formula>
    </cfRule>
  </conditionalFormatting>
  <conditionalFormatting sqref="C201:AG203">
    <cfRule type="expression" dxfId="59" priority="3912">
      <formula>$B$198=""</formula>
    </cfRule>
    <cfRule type="expression" dxfId="58" priority="3913">
      <formula>OR(C$199&lt;$AX$1,C$199&gt;$AX$2)</formula>
    </cfRule>
  </conditionalFormatting>
  <conditionalFormatting sqref="C209:AG209">
    <cfRule type="expression" dxfId="57" priority="3226">
      <formula>AND(OR(C208&lt;&gt;"",C$206&lt;$AX$1,C$206&gt;$AX$2),C209&lt;&gt;"")</formula>
    </cfRule>
    <cfRule type="cellIs" dxfId="56" priority="3923" operator="equal">
      <formula>"休"</formula>
    </cfRule>
  </conditionalFormatting>
  <conditionalFormatting sqref="C210:AG210">
    <cfRule type="expression" dxfId="55" priority="3917">
      <formula>AND(OR(C208&lt;&gt;"",C$206&lt;$AX$1,C$206&gt;$AX$2),C210&lt;&gt;"")</formula>
    </cfRule>
    <cfRule type="cellIs" dxfId="54" priority="3921" operator="equal">
      <formula>"振"</formula>
    </cfRule>
    <cfRule type="cellIs" dxfId="53" priority="3922" operator="equal">
      <formula>"休"</formula>
    </cfRule>
  </conditionalFormatting>
  <conditionalFormatting sqref="C208:AG210">
    <cfRule type="expression" dxfId="52" priority="3919">
      <formula>$B$205=""</formula>
    </cfRule>
    <cfRule type="expression" dxfId="51" priority="3920">
      <formula>OR(C$206&lt;$AX$1,C$206&gt;$AX$2)</formula>
    </cfRule>
  </conditionalFormatting>
  <conditionalFormatting sqref="C216:AG216">
    <cfRule type="expression" dxfId="50" priority="3280">
      <formula>AND(OR(C215&lt;&gt;"",C$213&lt;$AX$1,C$213&gt;$AX$2),C216&lt;&gt;"")</formula>
    </cfRule>
    <cfRule type="cellIs" dxfId="49" priority="3930" operator="equal">
      <formula>"休"</formula>
    </cfRule>
  </conditionalFormatting>
  <conditionalFormatting sqref="C217:AG217">
    <cfRule type="expression" dxfId="48" priority="3924">
      <formula>AND(OR(C215&lt;&gt;"",C$213&lt;$AX$1,C$213&gt;$AX$2),C217&lt;&gt;"")</formula>
    </cfRule>
    <cfRule type="cellIs" dxfId="47" priority="3928" operator="equal">
      <formula>"振"</formula>
    </cfRule>
    <cfRule type="cellIs" dxfId="46" priority="3929" operator="equal">
      <formula>"休"</formula>
    </cfRule>
  </conditionalFormatting>
  <conditionalFormatting sqref="C215:AG217">
    <cfRule type="expression" dxfId="45" priority="3926">
      <formula>$B$212=""</formula>
    </cfRule>
    <cfRule type="expression" dxfId="44" priority="3927">
      <formula>OR(C$213&lt;$AX$1,C$213&gt;$AX$2)</formula>
    </cfRule>
  </conditionalFormatting>
  <conditionalFormatting sqref="C223:AG223">
    <cfRule type="expression" dxfId="43" priority="3329">
      <formula>AND(OR(C222&lt;&gt;"",C$220&lt;$AX$1,C$220&gt;$AX$2),C223&lt;&gt;"")</formula>
    </cfRule>
    <cfRule type="cellIs" dxfId="42" priority="3937" operator="equal">
      <formula>"休"</formula>
    </cfRule>
  </conditionalFormatting>
  <conditionalFormatting sqref="C224:AG224">
    <cfRule type="expression" dxfId="41" priority="3931">
      <formula>AND(OR(C222&lt;&gt;"",C$220&lt;$AX$1,C$220&gt;$AX$2),C224&lt;&gt;"")</formula>
    </cfRule>
    <cfRule type="cellIs" dxfId="40" priority="3935" operator="equal">
      <formula>"振"</formula>
    </cfRule>
    <cfRule type="cellIs" dxfId="39" priority="3936" operator="equal">
      <formula>"休"</formula>
    </cfRule>
  </conditionalFormatting>
  <conditionalFormatting sqref="C222:AG224">
    <cfRule type="expression" dxfId="38" priority="3933">
      <formula>$B$219=""</formula>
    </cfRule>
    <cfRule type="expression" dxfId="37" priority="3934">
      <formula>OR(C$220&lt;$AX$1,C$220&gt;$AX$2)</formula>
    </cfRule>
  </conditionalFormatting>
  <conditionalFormatting sqref="C167:AG167">
    <cfRule type="expression" dxfId="36" priority="2799">
      <formula>AND(OR(C166&lt;&gt;"",C$164&lt;$AX$1,C$164&gt;$AX$2),C167&lt;&gt;"")</formula>
    </cfRule>
    <cfRule type="cellIs" dxfId="35" priority="3951" operator="equal">
      <formula>"休"</formula>
    </cfRule>
  </conditionalFormatting>
  <conditionalFormatting sqref="C168:AG168">
    <cfRule type="expression" dxfId="34" priority="3945">
      <formula>AND(OR(C166&lt;&gt;"",C$164&lt;$AX$1,C$164&gt;$AX$2),C168&lt;&gt;"")</formula>
    </cfRule>
    <cfRule type="cellIs" dxfId="33" priority="3949" operator="equal">
      <formula>"振"</formula>
    </cfRule>
    <cfRule type="cellIs" dxfId="32" priority="3950" operator="equal">
      <formula>"休"</formula>
    </cfRule>
  </conditionalFormatting>
  <conditionalFormatting sqref="C166:AG168">
    <cfRule type="expression" dxfId="31" priority="3947">
      <formula>$B$163=""</formula>
    </cfRule>
    <cfRule type="expression" dxfId="30" priority="3948">
      <formula>OR(C$164&lt;$AX$1,C$164&gt;$AX$2)</formula>
    </cfRule>
  </conditionalFormatting>
  <conditionalFormatting sqref="J6">
    <cfRule type="expression" dxfId="29" priority="3">
      <formula>AND($H$6&lt;&gt;MONTH($AX$1),$H$6&lt;&gt;"",$J$6&lt;&gt;"")</formula>
    </cfRule>
  </conditionalFormatting>
  <conditionalFormatting sqref="J7">
    <cfRule type="expression" dxfId="28" priority="2">
      <formula>AND($H$7&lt;&gt;MONTH($AX$2),$H$7&lt;&gt;"",$J$7&lt;&gt;"")</formula>
    </cfRule>
  </conditionalFormatting>
  <conditionalFormatting sqref="AJ6:AJ8">
    <cfRule type="cellIs" dxfId="27" priority="1" operator="equal">
      <formula>"達成!!"</formula>
    </cfRule>
  </conditionalFormatting>
  <dataValidations count="11">
    <dataValidation type="list" allowBlank="1" showInputMessage="1" showErrorMessage="1" sqref="C222:AG222">
      <formula1>$AW$7:$AW$12</formula1>
    </dataValidation>
    <dataValidation type="list" allowBlank="1" showInputMessage="1" showErrorMessage="1" sqref="C223:AG223">
      <formula1>$AW$15:$AW$16</formula1>
    </dataValidation>
    <dataValidation type="list" allowBlank="1" showInputMessage="1" showErrorMessage="1" sqref="C224:AG224">
      <formula1>$AW$15:$AW$17</formula1>
    </dataValidation>
    <dataValidation type="list" allowBlank="1" showInputMessage="1" showErrorMessage="1" sqref="Z10 AG10">
      <formula1>"有,無"</formula1>
    </dataValidation>
    <dataValidation type="list" allowBlank="1" showInputMessage="1" showErrorMessage="1" sqref="H6:H7 W3">
      <formula1>$AT$2:$AT$14</formula1>
    </dataValidation>
    <dataValidation type="list" allowBlank="1" showInputMessage="1" showErrorMessage="1" sqref="J6:J7">
      <formula1>$AU$2:$AU$33</formula1>
    </dataValidation>
    <dataValidation type="list" allowBlank="1" showInputMessage="1" showErrorMessage="1" sqref="T3:U3">
      <formula1>$AS$2:$AS$7</formula1>
    </dataValidation>
    <dataValidation type="list" allowBlank="1" showInputMessage="1" showErrorMessage="1" sqref="E6:F6 E7:F7">
      <formula1>$AS$2:$AS$7</formula1>
    </dataValidation>
    <dataValidation type="list" allowBlank="1" showInputMessage="1" showErrorMessage="1" sqref="C14:AG14 C21:AG21 C28:AG28 C35:AG35 C42:AG42 C49:AG49 C56:AG56 C63:AG63 C70:AG70 C90:AG90 C97:AG97 C104:AG104 C111:AG111 C118:AG118 C125:AG125 C132:AG132 C139:AG139 C146:AG146 C166:AG166 C173:AG173 C180:AG180 C187:AG187 C194:AG194 C201:AG201 C208:AG208 C215:AG215">
      <formula1>$AW$7:$AW$12</formula1>
    </dataValidation>
    <dataValidation type="list" allowBlank="1" showInputMessage="1" showErrorMessage="1" sqref="C15:AG15 C22:AG22 C29:AG29 C36:AG36 C43:AG43 C50:AG50 C57:AG57 C64:AG64 C71:AG71 C91:AG91 C98:AG98 C105:AG105 C112:AG112 C119:AG119 C126:AG126 C133:AG133 C140:AG140 C147:AG147 C167:AG167 C174:AG174 C181:AG181 C188:AG188 C195:AG195 C202:AG202 C209:AG209 C216:AG216">
      <formula1>$AW$15:$AW$16</formula1>
    </dataValidation>
    <dataValidation type="list" allowBlank="1" showInputMessage="1" showErrorMessage="1" sqref="C16:AG16 C23:AG23 C30:AG30 C37:AG37 C44:AG44 C51:AG51 C58:AG58 C65:AG65 C72:AG72 C92:AG92 C99:AG99 C106:AG106 C113:AG113 C120:AG120 C127:AG127 C134:AG134 C141:AG141 C148:AG148 C168:AG168 C175:AG175 C182:AG182 C189:AG189 C196:AG196 C203:AG203 C210:AG210 C217:AG217">
      <formula1>$AW$15:$AW$17</formula1>
    </dataValidation>
  </dataValidations>
  <pageMargins left="0.70866141732283472" right="0.47244094488188981" top="0.35433070866141736" bottom="0.35433070866141736" header="0.31496062992125984" footer="0.31496062992125984"/>
  <pageSetup paperSize="9" scale="73" fitToHeight="0" orientation="portrait" r:id="rId1"/>
  <rowBreaks count="2" manualBreakCount="2">
    <brk id="76" max="35" man="1"/>
    <brk id="152" max="35"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70" id="{3B71996D-BD85-45F6-BDEA-BCCBB1B66789}">
            <xm:f>OR(WEEKDAY(C13)=1,WEEKDAY(C13)=7,syukujitu!F3=1)</xm:f>
            <x14:dxf>
              <fill>
                <patternFill>
                  <bgColor rgb="FFFFCCCC"/>
                </patternFill>
              </fill>
            </x14:dxf>
          </x14:cfRule>
          <xm:sqref>C13:AG13</xm:sqref>
        </x14:conditionalFormatting>
        <x14:conditionalFormatting xmlns:xm="http://schemas.microsoft.com/office/excel/2006/main">
          <x14:cfRule type="expression" priority="469" id="{3B6DF665-9302-432E-B09E-DAF9B62C2C01}">
            <xm:f>OR(WEEKDAY(C20)=1,WEEKDAY(C20)=7,syukujitu!F5=1)</xm:f>
            <x14:dxf>
              <fill>
                <patternFill>
                  <bgColor rgb="FFFFCCCC"/>
                </patternFill>
              </fill>
            </x14:dxf>
          </x14:cfRule>
          <xm:sqref>C20:AG20</xm:sqref>
        </x14:conditionalFormatting>
        <x14:conditionalFormatting xmlns:xm="http://schemas.microsoft.com/office/excel/2006/main">
          <x14:cfRule type="expression" priority="468" id="{2F490BFA-DEE0-4BE5-AA97-21664A829834}">
            <xm:f>OR(WEEKDAY(C27)=1,WEEKDAY(C27)=7,syukujitu!F7=1)</xm:f>
            <x14:dxf>
              <fill>
                <patternFill>
                  <bgColor rgb="FFFFCCCC"/>
                </patternFill>
              </fill>
            </x14:dxf>
          </x14:cfRule>
          <xm:sqref>C27:AG27</xm:sqref>
        </x14:conditionalFormatting>
        <x14:conditionalFormatting xmlns:xm="http://schemas.microsoft.com/office/excel/2006/main">
          <x14:cfRule type="expression" priority="467" id="{1BEE065E-4FCA-4884-995E-EE0452CB1528}">
            <xm:f>OR(WEEKDAY(C34)=1,WEEKDAY(C34)=7,syukujitu!F9=1)</xm:f>
            <x14:dxf>
              <fill>
                <patternFill>
                  <bgColor rgb="FFFFCCCC"/>
                </patternFill>
              </fill>
            </x14:dxf>
          </x14:cfRule>
          <xm:sqref>C34:AG34</xm:sqref>
        </x14:conditionalFormatting>
        <x14:conditionalFormatting xmlns:xm="http://schemas.microsoft.com/office/excel/2006/main">
          <x14:cfRule type="expression" priority="466" id="{0EC746E2-57AC-4B10-BD3F-C90D977071A7}">
            <xm:f>OR(WEEKDAY(C41)=1,WEEKDAY(C41)=7,syukujitu!F11=1)</xm:f>
            <x14:dxf>
              <fill>
                <patternFill>
                  <bgColor rgb="FFFFCCCC"/>
                </patternFill>
              </fill>
            </x14:dxf>
          </x14:cfRule>
          <xm:sqref>C41:AG41</xm:sqref>
        </x14:conditionalFormatting>
        <x14:conditionalFormatting xmlns:xm="http://schemas.microsoft.com/office/excel/2006/main">
          <x14:cfRule type="expression" priority="465" id="{C81DBB4E-37D0-431C-8FAC-08FAB402423A}">
            <xm:f>OR(WEEKDAY(C48)=1,WEEKDAY(C48)=7,syukujitu!F13=1)</xm:f>
            <x14:dxf>
              <fill>
                <patternFill>
                  <bgColor rgb="FFFFCCCC"/>
                </patternFill>
              </fill>
            </x14:dxf>
          </x14:cfRule>
          <xm:sqref>C48:AG48</xm:sqref>
        </x14:conditionalFormatting>
        <x14:conditionalFormatting xmlns:xm="http://schemas.microsoft.com/office/excel/2006/main">
          <x14:cfRule type="expression" priority="464" id="{EE4FB6B3-CC00-424D-A07E-0C09492DBFBB}">
            <xm:f>OR(WEEKDAY(C55)=1,WEEKDAY(C55)=7,syukujitu!F15=1)</xm:f>
            <x14:dxf>
              <fill>
                <patternFill>
                  <bgColor rgb="FFFFCCCC"/>
                </patternFill>
              </fill>
            </x14:dxf>
          </x14:cfRule>
          <xm:sqref>C55:AG55</xm:sqref>
        </x14:conditionalFormatting>
        <x14:conditionalFormatting xmlns:xm="http://schemas.microsoft.com/office/excel/2006/main">
          <x14:cfRule type="expression" priority="463" id="{DB115C8E-FA38-484A-B817-33CB18D30A92}">
            <xm:f>OR(WEEKDAY(C62)=1,WEEKDAY(C62)=7,syukujitu!F17=1)</xm:f>
            <x14:dxf>
              <fill>
                <patternFill>
                  <bgColor rgb="FFFFCCCC"/>
                </patternFill>
              </fill>
            </x14:dxf>
          </x14:cfRule>
          <xm:sqref>C62:AG62</xm:sqref>
        </x14:conditionalFormatting>
        <x14:conditionalFormatting xmlns:xm="http://schemas.microsoft.com/office/excel/2006/main">
          <x14:cfRule type="expression" priority="462" id="{3DE58C12-49EC-4224-8C32-9352223BEA96}">
            <xm:f>OR(WEEKDAY(C69)=1,WEEKDAY(C69)=7,syukujitu!F19=1)</xm:f>
            <x14:dxf>
              <fill>
                <patternFill>
                  <bgColor rgb="FFFFCCCC"/>
                </patternFill>
              </fill>
            </x14:dxf>
          </x14:cfRule>
          <xm:sqref>C69:AG69</xm:sqref>
        </x14:conditionalFormatting>
        <x14:conditionalFormatting xmlns:xm="http://schemas.microsoft.com/office/excel/2006/main">
          <x14:cfRule type="expression" priority="405" id="{0AE31291-9D54-4738-BC48-7AAF1B00E0FF}">
            <xm:f>OR(WEEKDAY(C89)=1,WEEKDAY(C89)=7,syukujitu!F21=1)</xm:f>
            <x14:dxf>
              <fill>
                <patternFill>
                  <bgColor rgb="FFFFCCCC"/>
                </patternFill>
              </fill>
            </x14:dxf>
          </x14:cfRule>
          <xm:sqref>C89:AG89</xm:sqref>
        </x14:conditionalFormatting>
        <x14:conditionalFormatting xmlns:xm="http://schemas.microsoft.com/office/excel/2006/main">
          <x14:cfRule type="expression" priority="398" id="{AC7239E8-8D2E-452A-9A7D-F1484A1796D7}">
            <xm:f>OR(WEEKDAY(C96)=1,WEEKDAY(C96)=7,syukujitu!F23=1)</xm:f>
            <x14:dxf>
              <fill>
                <patternFill>
                  <bgColor rgb="FFFFCCCC"/>
                </patternFill>
              </fill>
            </x14:dxf>
          </x14:cfRule>
          <xm:sqref>C96:AG96</xm:sqref>
        </x14:conditionalFormatting>
        <x14:conditionalFormatting xmlns:xm="http://schemas.microsoft.com/office/excel/2006/main">
          <x14:cfRule type="expression" priority="391" id="{642D395C-FA6D-472C-99EA-0CA4B91C1D3B}">
            <xm:f>OR(WEEKDAY(C103)=1,WEEKDAY(C103)=7,syukujitu!F25=1)</xm:f>
            <x14:dxf>
              <fill>
                <patternFill>
                  <bgColor rgb="FFFFCCCC"/>
                </patternFill>
              </fill>
            </x14:dxf>
          </x14:cfRule>
          <xm:sqref>C103:AG103</xm:sqref>
        </x14:conditionalFormatting>
        <x14:conditionalFormatting xmlns:xm="http://schemas.microsoft.com/office/excel/2006/main">
          <x14:cfRule type="expression" priority="384" id="{5A7B40BC-E5B9-4B0D-B31D-A091CB931808}">
            <xm:f>OR(WEEKDAY(C110)=1,WEEKDAY(C110)=7,syukujitu!F27=1)</xm:f>
            <x14:dxf>
              <fill>
                <patternFill>
                  <bgColor rgb="FFFFCCCC"/>
                </patternFill>
              </fill>
            </x14:dxf>
          </x14:cfRule>
          <xm:sqref>C110:AG110</xm:sqref>
        </x14:conditionalFormatting>
        <x14:conditionalFormatting xmlns:xm="http://schemas.microsoft.com/office/excel/2006/main">
          <x14:cfRule type="expression" priority="377" id="{81B6343D-1D14-4C96-8256-52A20D5E580E}">
            <xm:f>OR(WEEKDAY(C117)=1,WEEKDAY(C117)=7,syukujitu!F29=1)</xm:f>
            <x14:dxf>
              <fill>
                <patternFill>
                  <bgColor rgb="FFFFCCCC"/>
                </patternFill>
              </fill>
            </x14:dxf>
          </x14:cfRule>
          <xm:sqref>C117:AG117</xm:sqref>
        </x14:conditionalFormatting>
        <x14:conditionalFormatting xmlns:xm="http://schemas.microsoft.com/office/excel/2006/main">
          <x14:cfRule type="expression" priority="370" id="{83173132-87CF-4313-B61E-D1A25CB7FE64}">
            <xm:f>OR(WEEKDAY(C124)=1,WEEKDAY(C124)=7,syukujitu!F31=1)</xm:f>
            <x14:dxf>
              <fill>
                <patternFill>
                  <bgColor rgb="FFFFCCCC"/>
                </patternFill>
              </fill>
            </x14:dxf>
          </x14:cfRule>
          <xm:sqref>C124:AG124</xm:sqref>
        </x14:conditionalFormatting>
        <x14:conditionalFormatting xmlns:xm="http://schemas.microsoft.com/office/excel/2006/main">
          <x14:cfRule type="expression" priority="363" id="{91978C81-CCF5-461B-91CE-2B7CEB364C41}">
            <xm:f>OR(WEEKDAY(C131)=1,WEEKDAY(C131)=7,syukujitu!F33=1)</xm:f>
            <x14:dxf>
              <fill>
                <patternFill>
                  <bgColor rgb="FFFFCCCC"/>
                </patternFill>
              </fill>
            </x14:dxf>
          </x14:cfRule>
          <xm:sqref>C131:AG131</xm:sqref>
        </x14:conditionalFormatting>
        <x14:conditionalFormatting xmlns:xm="http://schemas.microsoft.com/office/excel/2006/main">
          <x14:cfRule type="expression" priority="356" id="{DDF849F7-CB1E-41AB-BF94-0E36B377BA7B}">
            <xm:f>OR(WEEKDAY(C138)=1,WEEKDAY(C138)=7,syukujitu!F35=1)</xm:f>
            <x14:dxf>
              <fill>
                <patternFill>
                  <bgColor rgb="FFFFCCCC"/>
                </patternFill>
              </fill>
            </x14:dxf>
          </x14:cfRule>
          <xm:sqref>C138:AG138</xm:sqref>
        </x14:conditionalFormatting>
        <x14:conditionalFormatting xmlns:xm="http://schemas.microsoft.com/office/excel/2006/main">
          <x14:cfRule type="expression" priority="349" id="{8293FB47-660C-41CB-9E87-F560F36B9A6B}">
            <xm:f>OR(WEEKDAY(C145)=1,WEEKDAY(C145)=7,syukujitu!F37=1)</xm:f>
            <x14:dxf>
              <fill>
                <patternFill>
                  <bgColor rgb="FFFFCCCC"/>
                </patternFill>
              </fill>
            </x14:dxf>
          </x14:cfRule>
          <xm:sqref>C145:AG145</xm:sqref>
        </x14:conditionalFormatting>
        <x14:conditionalFormatting xmlns:xm="http://schemas.microsoft.com/office/excel/2006/main">
          <x14:cfRule type="expression" priority="3970" id="{626A0EB9-B4D0-41A1-8F4C-135C0A5801FA}">
            <xm:f>OR(WEEKDAY(C165)=1,WEEKDAY(C165)=7,syukujitu!F39=1)</xm:f>
            <x14:dxf>
              <fill>
                <patternFill>
                  <bgColor rgb="FFFFCCCC"/>
                </patternFill>
              </fill>
            </x14:dxf>
          </x14:cfRule>
          <xm:sqref>C165:AG165</xm:sqref>
        </x14:conditionalFormatting>
        <x14:conditionalFormatting xmlns:xm="http://schemas.microsoft.com/office/excel/2006/main">
          <x14:cfRule type="expression" priority="3971" id="{C5F4D031-D073-45B1-8AFD-D2B4C5C1B1C8}">
            <xm:f>OR(WEEKDAY(C172)=1,WEEKDAY(C172)=7,syukujitu!F41=1)</xm:f>
            <x14:dxf>
              <fill>
                <patternFill>
                  <bgColor rgb="FFFFCCCC"/>
                </patternFill>
              </fill>
            </x14:dxf>
          </x14:cfRule>
          <xm:sqref>C172:AG172</xm:sqref>
        </x14:conditionalFormatting>
        <x14:conditionalFormatting xmlns:xm="http://schemas.microsoft.com/office/excel/2006/main">
          <x14:cfRule type="expression" priority="3972" id="{AB1D7E15-BB0E-47C1-ACA9-899C6AE4CE47}">
            <xm:f>OR(WEEKDAY(C179)=1,WEEKDAY(C179)=7,syukujitu!F43=1)</xm:f>
            <x14:dxf>
              <fill>
                <patternFill>
                  <bgColor rgb="FFFFCCCC"/>
                </patternFill>
              </fill>
            </x14:dxf>
          </x14:cfRule>
          <xm:sqref>C179:AG179</xm:sqref>
        </x14:conditionalFormatting>
        <x14:conditionalFormatting xmlns:xm="http://schemas.microsoft.com/office/excel/2006/main">
          <x14:cfRule type="expression" priority="3973" id="{1124E673-2C87-4592-9914-41BBB44F9BC7}">
            <xm:f>OR(WEEKDAY(C186)=1,WEEKDAY(C186)=7,syukujitu!F45=1)</xm:f>
            <x14:dxf>
              <fill>
                <patternFill>
                  <bgColor rgb="FFFFCCCC"/>
                </patternFill>
              </fill>
            </x14:dxf>
          </x14:cfRule>
          <xm:sqref>C186:AG186</xm:sqref>
        </x14:conditionalFormatting>
        <x14:conditionalFormatting xmlns:xm="http://schemas.microsoft.com/office/excel/2006/main">
          <x14:cfRule type="expression" priority="3974" id="{FCEFDC23-2F24-4520-BD34-41701BC9C249}">
            <xm:f>OR(WEEKDAY(C193)=1,WEEKDAY(C193)=7,syukujitu!F47=1)</xm:f>
            <x14:dxf>
              <fill>
                <patternFill>
                  <bgColor rgb="FFFFCCCC"/>
                </patternFill>
              </fill>
            </x14:dxf>
          </x14:cfRule>
          <xm:sqref>C193:AG193</xm:sqref>
        </x14:conditionalFormatting>
        <x14:conditionalFormatting xmlns:xm="http://schemas.microsoft.com/office/excel/2006/main">
          <x14:cfRule type="expression" priority="3975" id="{7BE4BBDC-D9AD-4BD1-A00C-88BACB368624}">
            <xm:f>OR(WEEKDAY(C200)=1,WEEKDAY(C200)=7,syukujitu!F49=1)</xm:f>
            <x14:dxf>
              <fill>
                <patternFill>
                  <bgColor rgb="FFFFCCCC"/>
                </patternFill>
              </fill>
            </x14:dxf>
          </x14:cfRule>
          <xm:sqref>C200:AG200</xm:sqref>
        </x14:conditionalFormatting>
        <x14:conditionalFormatting xmlns:xm="http://schemas.microsoft.com/office/excel/2006/main">
          <x14:cfRule type="expression" priority="3976" id="{DF902BFE-1A92-4530-BE15-DDBADAD30FB6}">
            <xm:f>OR(WEEKDAY(C207)=1,WEEKDAY(C207)=7,syukujitu!F51=1)</xm:f>
            <x14:dxf>
              <fill>
                <patternFill>
                  <bgColor rgb="FFFFCCCC"/>
                </patternFill>
              </fill>
            </x14:dxf>
          </x14:cfRule>
          <xm:sqref>C207:AG207</xm:sqref>
        </x14:conditionalFormatting>
        <x14:conditionalFormatting xmlns:xm="http://schemas.microsoft.com/office/excel/2006/main">
          <x14:cfRule type="expression" priority="3977" id="{738B1AE9-8F82-4F8F-AD6B-BCB36B6A0990}">
            <xm:f>OR(WEEKDAY(C214)=1,WEEKDAY(C214)=7,syukujitu!F53=1)</xm:f>
            <x14:dxf>
              <fill>
                <patternFill>
                  <bgColor rgb="FFFFCCCC"/>
                </patternFill>
              </fill>
            </x14:dxf>
          </x14:cfRule>
          <xm:sqref>C214:AG214</xm:sqref>
        </x14:conditionalFormatting>
        <x14:conditionalFormatting xmlns:xm="http://schemas.microsoft.com/office/excel/2006/main">
          <x14:cfRule type="expression" priority="3978" id="{41A2121A-8547-46E3-8AEA-A6A17C993706}">
            <xm:f>OR(WEEKDAY(C221)=1,WEEKDAY(C221)=7,syukujitu!F55=1)</xm:f>
            <x14:dxf>
              <fill>
                <patternFill>
                  <bgColor rgb="FFFFCCCC"/>
                </patternFill>
              </fill>
            </x14:dxf>
          </x14:cfRule>
          <xm:sqref>C221:AG221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2:N60"/>
  <sheetViews>
    <sheetView topLeftCell="B1" workbookViewId="0">
      <selection activeCell="S12" sqref="S12"/>
    </sheetView>
  </sheetViews>
  <sheetFormatPr defaultRowHeight="12"/>
  <cols>
    <col min="1" max="16384" width="9" style="2"/>
  </cols>
  <sheetData>
    <row r="2" spans="12:14">
      <c r="L2" s="2" t="s">
        <v>69</v>
      </c>
      <c r="N2" s="2" t="s">
        <v>109</v>
      </c>
    </row>
    <row r="3" spans="12:14">
      <c r="N3" s="2" t="s">
        <v>110</v>
      </c>
    </row>
    <row r="4" spans="12:14">
      <c r="L4" s="35"/>
      <c r="N4" s="2" t="s">
        <v>111</v>
      </c>
    </row>
    <row r="5" spans="12:14">
      <c r="L5" s="37" t="s">
        <v>103</v>
      </c>
    </row>
    <row r="7" spans="12:14">
      <c r="L7" s="37" t="s">
        <v>70</v>
      </c>
    </row>
    <row r="8" spans="12:14">
      <c r="L8" s="35" t="s">
        <v>112</v>
      </c>
    </row>
    <row r="9" spans="12:14">
      <c r="L9" s="35" t="s">
        <v>114</v>
      </c>
    </row>
    <row r="10" spans="12:14">
      <c r="L10" s="35" t="s">
        <v>113</v>
      </c>
    </row>
    <row r="12" spans="12:14">
      <c r="L12" s="37" t="s">
        <v>96</v>
      </c>
    </row>
    <row r="13" spans="12:14">
      <c r="L13" s="35" t="s">
        <v>71</v>
      </c>
    </row>
    <row r="14" spans="12:14">
      <c r="L14" s="35" t="s">
        <v>97</v>
      </c>
    </row>
    <row r="17" spans="12:12">
      <c r="L17" s="35" t="s">
        <v>72</v>
      </c>
    </row>
    <row r="18" spans="12:12">
      <c r="L18" s="35" t="s">
        <v>86</v>
      </c>
    </row>
    <row r="21" spans="12:12">
      <c r="L21" s="35" t="s">
        <v>73</v>
      </c>
    </row>
    <row r="23" spans="12:12">
      <c r="L23" s="35" t="s">
        <v>90</v>
      </c>
    </row>
    <row r="24" spans="12:12">
      <c r="L24" s="35" t="s">
        <v>78</v>
      </c>
    </row>
    <row r="25" spans="12:12">
      <c r="L25" s="35" t="s">
        <v>89</v>
      </c>
    </row>
    <row r="26" spans="12:12">
      <c r="L26" s="35" t="s">
        <v>87</v>
      </c>
    </row>
    <row r="27" spans="12:12">
      <c r="L27" s="35" t="s">
        <v>88</v>
      </c>
    </row>
    <row r="29" spans="12:12">
      <c r="L29" s="35" t="s">
        <v>91</v>
      </c>
    </row>
    <row r="30" spans="12:12">
      <c r="L30" s="35" t="s">
        <v>92</v>
      </c>
    </row>
    <row r="33" spans="12:12">
      <c r="L33" s="35" t="s">
        <v>76</v>
      </c>
    </row>
    <row r="34" spans="12:12">
      <c r="L34" s="35" t="s">
        <v>77</v>
      </c>
    </row>
    <row r="35" spans="12:12">
      <c r="L35" s="35" t="s">
        <v>74</v>
      </c>
    </row>
    <row r="37" spans="12:12">
      <c r="L37" s="35" t="s">
        <v>75</v>
      </c>
    </row>
    <row r="38" spans="12:12">
      <c r="L38" s="35" t="s">
        <v>79</v>
      </c>
    </row>
    <row r="39" spans="12:12">
      <c r="L39" s="35" t="s">
        <v>80</v>
      </c>
    </row>
    <row r="44" spans="12:12">
      <c r="L44" s="2" t="s">
        <v>81</v>
      </c>
    </row>
    <row r="46" spans="12:12">
      <c r="L46" s="36" t="s">
        <v>83</v>
      </c>
    </row>
    <row r="47" spans="12:12">
      <c r="L47" s="36" t="s">
        <v>93</v>
      </c>
    </row>
    <row r="48" spans="12:12">
      <c r="L48" s="36" t="s">
        <v>82</v>
      </c>
    </row>
    <row r="50" spans="12:12">
      <c r="L50" s="36" t="s">
        <v>84</v>
      </c>
    </row>
    <row r="51" spans="12:12">
      <c r="L51" s="36" t="s">
        <v>85</v>
      </c>
    </row>
    <row r="53" spans="12:12">
      <c r="L53" s="36" t="s">
        <v>94</v>
      </c>
    </row>
    <row r="54" spans="12:12">
      <c r="L54" s="36" t="s">
        <v>95</v>
      </c>
    </row>
    <row r="58" spans="12:12">
      <c r="L58" s="2" t="s">
        <v>107</v>
      </c>
    </row>
    <row r="60" spans="12:12">
      <c r="L60" s="62" t="s">
        <v>108</v>
      </c>
    </row>
  </sheetData>
  <sheetProtection sheet="1" objects="1" scenarios="1"/>
  <phoneticPr fontId="3"/>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8"/>
  <sheetViews>
    <sheetView workbookViewId="0">
      <selection activeCell="AL15" sqref="AL15"/>
    </sheetView>
  </sheetViews>
  <sheetFormatPr defaultRowHeight="12"/>
  <cols>
    <col min="1" max="1" width="9" style="2" bestFit="1" customWidth="1"/>
    <col min="2" max="2" width="12.5" style="2" bestFit="1" customWidth="1"/>
    <col min="3" max="3" width="4.75" style="2" bestFit="1" customWidth="1"/>
    <col min="4" max="5" width="9" style="2"/>
    <col min="6" max="36" width="2.625" style="2" customWidth="1"/>
    <col min="37" max="16384" width="9" style="2"/>
  </cols>
  <sheetData>
    <row r="1" spans="1:36">
      <c r="A1" s="24" t="s">
        <v>33</v>
      </c>
      <c r="B1" s="24" t="s">
        <v>58</v>
      </c>
      <c r="C1" s="24" t="s">
        <v>34</v>
      </c>
      <c r="E1" s="26" t="s">
        <v>64</v>
      </c>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6">
      <c r="A2" s="25">
        <v>42736</v>
      </c>
      <c r="B2" s="2" t="s">
        <v>36</v>
      </c>
      <c r="C2" s="2" t="s">
        <v>57</v>
      </c>
      <c r="E2" s="74" t="str">
        <f>様式１!B11</f>
        <v/>
      </c>
      <c r="F2" s="75" t="e">
        <f>様式１!C12</f>
        <v>#VALUE!</v>
      </c>
      <c r="G2" s="75" t="e">
        <f>様式１!D12</f>
        <v>#VALUE!</v>
      </c>
      <c r="H2" s="75" t="e">
        <f>様式１!E12</f>
        <v>#VALUE!</v>
      </c>
      <c r="I2" s="75" t="e">
        <f>様式１!F12</f>
        <v>#VALUE!</v>
      </c>
      <c r="J2" s="75" t="e">
        <f>様式１!G12</f>
        <v>#VALUE!</v>
      </c>
      <c r="K2" s="75" t="e">
        <f>様式１!H12</f>
        <v>#VALUE!</v>
      </c>
      <c r="L2" s="75" t="e">
        <f>様式１!I12</f>
        <v>#VALUE!</v>
      </c>
      <c r="M2" s="75" t="e">
        <f>様式１!J12</f>
        <v>#VALUE!</v>
      </c>
      <c r="N2" s="75" t="e">
        <f>様式１!K12</f>
        <v>#VALUE!</v>
      </c>
      <c r="O2" s="75" t="e">
        <f>様式１!L12</f>
        <v>#VALUE!</v>
      </c>
      <c r="P2" s="75" t="e">
        <f>様式１!M12</f>
        <v>#VALUE!</v>
      </c>
      <c r="Q2" s="75" t="e">
        <f>様式１!N12</f>
        <v>#VALUE!</v>
      </c>
      <c r="R2" s="75" t="e">
        <f>様式１!O12</f>
        <v>#VALUE!</v>
      </c>
      <c r="S2" s="75" t="e">
        <f>様式１!P12</f>
        <v>#VALUE!</v>
      </c>
      <c r="T2" s="75" t="e">
        <f>様式１!Q12</f>
        <v>#VALUE!</v>
      </c>
      <c r="U2" s="75" t="e">
        <f>様式１!R12</f>
        <v>#VALUE!</v>
      </c>
      <c r="V2" s="75" t="e">
        <f>様式１!S12</f>
        <v>#VALUE!</v>
      </c>
      <c r="W2" s="75" t="e">
        <f>様式１!T12</f>
        <v>#VALUE!</v>
      </c>
      <c r="X2" s="75" t="e">
        <f>様式１!U12</f>
        <v>#VALUE!</v>
      </c>
      <c r="Y2" s="75" t="e">
        <f>様式１!V12</f>
        <v>#VALUE!</v>
      </c>
      <c r="Z2" s="75" t="e">
        <f>様式１!W12</f>
        <v>#VALUE!</v>
      </c>
      <c r="AA2" s="75" t="e">
        <f>様式１!X12</f>
        <v>#VALUE!</v>
      </c>
      <c r="AB2" s="75" t="e">
        <f>様式１!Y12</f>
        <v>#VALUE!</v>
      </c>
      <c r="AC2" s="75" t="e">
        <f>様式１!Z12</f>
        <v>#VALUE!</v>
      </c>
      <c r="AD2" s="75" t="e">
        <f>様式１!AA12</f>
        <v>#VALUE!</v>
      </c>
      <c r="AE2" s="75" t="e">
        <f>様式１!AB12</f>
        <v>#VALUE!</v>
      </c>
      <c r="AF2" s="75" t="e">
        <f>様式１!AC12</f>
        <v>#VALUE!</v>
      </c>
      <c r="AG2" s="75" t="e">
        <f>様式１!AD12</f>
        <v>#VALUE!</v>
      </c>
      <c r="AH2" s="75" t="e">
        <f>様式１!AE12</f>
        <v>#VALUE!</v>
      </c>
      <c r="AI2" s="75" t="e">
        <f>様式１!AF12</f>
        <v>#VALUE!</v>
      </c>
      <c r="AJ2" s="76" t="e">
        <f>様式１!AG12</f>
        <v>#VALUE!</v>
      </c>
    </row>
    <row r="3" spans="1:36">
      <c r="A3" s="25">
        <v>42737</v>
      </c>
      <c r="B3" s="2" t="s">
        <v>59</v>
      </c>
      <c r="C3" s="2" t="s">
        <v>37</v>
      </c>
      <c r="E3" s="77"/>
      <c r="F3" s="78">
        <f>IF(ISNUMBER(MATCH(F2,$A:$A,0)),1,0)</f>
        <v>0</v>
      </c>
      <c r="G3" s="78">
        <f t="shared" ref="G3:AJ3" si="0">IF(ISNUMBER(MATCH(G2,$A:$A,0)),1,0)</f>
        <v>0</v>
      </c>
      <c r="H3" s="78">
        <f t="shared" si="0"/>
        <v>0</v>
      </c>
      <c r="I3" s="78">
        <f t="shared" si="0"/>
        <v>0</v>
      </c>
      <c r="J3" s="78">
        <f t="shared" si="0"/>
        <v>0</v>
      </c>
      <c r="K3" s="78">
        <f t="shared" si="0"/>
        <v>0</v>
      </c>
      <c r="L3" s="78">
        <f t="shared" si="0"/>
        <v>0</v>
      </c>
      <c r="M3" s="78">
        <f t="shared" si="0"/>
        <v>0</v>
      </c>
      <c r="N3" s="78">
        <f t="shared" si="0"/>
        <v>0</v>
      </c>
      <c r="O3" s="78">
        <f t="shared" si="0"/>
        <v>0</v>
      </c>
      <c r="P3" s="78">
        <f t="shared" si="0"/>
        <v>0</v>
      </c>
      <c r="Q3" s="78">
        <f t="shared" si="0"/>
        <v>0</v>
      </c>
      <c r="R3" s="78">
        <f t="shared" si="0"/>
        <v>0</v>
      </c>
      <c r="S3" s="78">
        <f t="shared" si="0"/>
        <v>0</v>
      </c>
      <c r="T3" s="78">
        <f t="shared" si="0"/>
        <v>0</v>
      </c>
      <c r="U3" s="78">
        <f t="shared" si="0"/>
        <v>0</v>
      </c>
      <c r="V3" s="78">
        <f t="shared" si="0"/>
        <v>0</v>
      </c>
      <c r="W3" s="78">
        <f t="shared" si="0"/>
        <v>0</v>
      </c>
      <c r="X3" s="78">
        <f t="shared" si="0"/>
        <v>0</v>
      </c>
      <c r="Y3" s="78">
        <f t="shared" si="0"/>
        <v>0</v>
      </c>
      <c r="Z3" s="78">
        <f t="shared" si="0"/>
        <v>0</v>
      </c>
      <c r="AA3" s="78">
        <f t="shared" si="0"/>
        <v>0</v>
      </c>
      <c r="AB3" s="78">
        <f t="shared" si="0"/>
        <v>0</v>
      </c>
      <c r="AC3" s="78">
        <f t="shared" si="0"/>
        <v>0</v>
      </c>
      <c r="AD3" s="78">
        <f t="shared" si="0"/>
        <v>0</v>
      </c>
      <c r="AE3" s="78">
        <f t="shared" si="0"/>
        <v>0</v>
      </c>
      <c r="AF3" s="78">
        <f t="shared" si="0"/>
        <v>0</v>
      </c>
      <c r="AG3" s="78">
        <f t="shared" si="0"/>
        <v>0</v>
      </c>
      <c r="AH3" s="78">
        <f t="shared" si="0"/>
        <v>0</v>
      </c>
      <c r="AI3" s="78">
        <f t="shared" si="0"/>
        <v>0</v>
      </c>
      <c r="AJ3" s="79">
        <f t="shared" si="0"/>
        <v>0</v>
      </c>
    </row>
    <row r="4" spans="1:36">
      <c r="A4" s="25">
        <v>42744</v>
      </c>
      <c r="B4" s="2" t="s">
        <v>38</v>
      </c>
      <c r="C4" s="2" t="s">
        <v>37</v>
      </c>
      <c r="E4" s="80" t="str">
        <f>様式１!$B$18</f>
        <v/>
      </c>
      <c r="F4" s="81" t="e">
        <f>様式１!C19</f>
        <v>#VALUE!</v>
      </c>
      <c r="G4" s="81" t="e">
        <f>様式１!D19</f>
        <v>#VALUE!</v>
      </c>
      <c r="H4" s="81" t="e">
        <f>様式１!E19</f>
        <v>#VALUE!</v>
      </c>
      <c r="I4" s="81" t="e">
        <f>様式１!F19</f>
        <v>#VALUE!</v>
      </c>
      <c r="J4" s="81" t="e">
        <f>様式１!G19</f>
        <v>#VALUE!</v>
      </c>
      <c r="K4" s="81" t="e">
        <f>様式１!H19</f>
        <v>#VALUE!</v>
      </c>
      <c r="L4" s="81" t="e">
        <f>様式１!I19</f>
        <v>#VALUE!</v>
      </c>
      <c r="M4" s="81" t="e">
        <f>様式１!J19</f>
        <v>#VALUE!</v>
      </c>
      <c r="N4" s="81" t="e">
        <f>様式１!K19</f>
        <v>#VALUE!</v>
      </c>
      <c r="O4" s="81" t="e">
        <f>様式１!L19</f>
        <v>#VALUE!</v>
      </c>
      <c r="P4" s="81" t="e">
        <f>様式１!M19</f>
        <v>#VALUE!</v>
      </c>
      <c r="Q4" s="81" t="e">
        <f>様式１!N19</f>
        <v>#VALUE!</v>
      </c>
      <c r="R4" s="81" t="e">
        <f>様式１!O19</f>
        <v>#VALUE!</v>
      </c>
      <c r="S4" s="81" t="e">
        <f>様式１!P19</f>
        <v>#VALUE!</v>
      </c>
      <c r="T4" s="81" t="e">
        <f>様式１!Q19</f>
        <v>#VALUE!</v>
      </c>
      <c r="U4" s="81" t="e">
        <f>様式１!R19</f>
        <v>#VALUE!</v>
      </c>
      <c r="V4" s="81" t="e">
        <f>様式１!S19</f>
        <v>#VALUE!</v>
      </c>
      <c r="W4" s="81" t="e">
        <f>様式１!T19</f>
        <v>#VALUE!</v>
      </c>
      <c r="X4" s="81" t="e">
        <f>様式１!U19</f>
        <v>#VALUE!</v>
      </c>
      <c r="Y4" s="81" t="e">
        <f>様式１!V19</f>
        <v>#VALUE!</v>
      </c>
      <c r="Z4" s="81" t="e">
        <f>様式１!W19</f>
        <v>#VALUE!</v>
      </c>
      <c r="AA4" s="81" t="e">
        <f>様式１!X19</f>
        <v>#VALUE!</v>
      </c>
      <c r="AB4" s="81" t="e">
        <f>様式１!Y19</f>
        <v>#VALUE!</v>
      </c>
      <c r="AC4" s="81" t="e">
        <f>様式１!Z19</f>
        <v>#VALUE!</v>
      </c>
      <c r="AD4" s="81" t="e">
        <f>様式１!AA19</f>
        <v>#VALUE!</v>
      </c>
      <c r="AE4" s="81" t="e">
        <f>様式１!AB19</f>
        <v>#VALUE!</v>
      </c>
      <c r="AF4" s="81" t="e">
        <f>様式１!AC19</f>
        <v>#VALUE!</v>
      </c>
      <c r="AG4" s="81" t="e">
        <f>様式１!AD19</f>
        <v>#VALUE!</v>
      </c>
      <c r="AH4" s="81" t="e">
        <f>様式１!AE19</f>
        <v>#VALUE!</v>
      </c>
      <c r="AI4" s="81" t="e">
        <f>様式１!AF19</f>
        <v>#VALUE!</v>
      </c>
      <c r="AJ4" s="82" t="e">
        <f>様式１!AG19</f>
        <v>#VALUE!</v>
      </c>
    </row>
    <row r="5" spans="1:36">
      <c r="A5" s="25">
        <v>42777</v>
      </c>
      <c r="B5" s="2" t="s">
        <v>40</v>
      </c>
      <c r="C5" s="2" t="s">
        <v>35</v>
      </c>
      <c r="E5" s="77"/>
      <c r="F5" s="78">
        <f>IF(ISNUMBER(MATCH(F4,$A:$A,0)),1,0)</f>
        <v>0</v>
      </c>
      <c r="G5" s="78">
        <f t="shared" ref="G5" si="1">IF(ISNUMBER(MATCH(G4,$A:$A,0)),1,0)</f>
        <v>0</v>
      </c>
      <c r="H5" s="78">
        <f t="shared" ref="H5" si="2">IF(ISNUMBER(MATCH(H4,$A:$A,0)),1,0)</f>
        <v>0</v>
      </c>
      <c r="I5" s="78">
        <f t="shared" ref="I5" si="3">IF(ISNUMBER(MATCH(I4,$A:$A,0)),1,0)</f>
        <v>0</v>
      </c>
      <c r="J5" s="78">
        <f t="shared" ref="J5" si="4">IF(ISNUMBER(MATCH(J4,$A:$A,0)),1,0)</f>
        <v>0</v>
      </c>
      <c r="K5" s="78">
        <f t="shared" ref="K5" si="5">IF(ISNUMBER(MATCH(K4,$A:$A,0)),1,0)</f>
        <v>0</v>
      </c>
      <c r="L5" s="78">
        <f t="shared" ref="L5" si="6">IF(ISNUMBER(MATCH(L4,$A:$A,0)),1,0)</f>
        <v>0</v>
      </c>
      <c r="M5" s="78">
        <f t="shared" ref="M5" si="7">IF(ISNUMBER(MATCH(M4,$A:$A,0)),1,0)</f>
        <v>0</v>
      </c>
      <c r="N5" s="78">
        <f t="shared" ref="N5" si="8">IF(ISNUMBER(MATCH(N4,$A:$A,0)),1,0)</f>
        <v>0</v>
      </c>
      <c r="O5" s="78">
        <f t="shared" ref="O5" si="9">IF(ISNUMBER(MATCH(O4,$A:$A,0)),1,0)</f>
        <v>0</v>
      </c>
      <c r="P5" s="78">
        <f t="shared" ref="P5" si="10">IF(ISNUMBER(MATCH(P4,$A:$A,0)),1,0)</f>
        <v>0</v>
      </c>
      <c r="Q5" s="78">
        <f t="shared" ref="Q5" si="11">IF(ISNUMBER(MATCH(Q4,$A:$A,0)),1,0)</f>
        <v>0</v>
      </c>
      <c r="R5" s="78">
        <f t="shared" ref="R5" si="12">IF(ISNUMBER(MATCH(R4,$A:$A,0)),1,0)</f>
        <v>0</v>
      </c>
      <c r="S5" s="78">
        <f t="shared" ref="S5" si="13">IF(ISNUMBER(MATCH(S4,$A:$A,0)),1,0)</f>
        <v>0</v>
      </c>
      <c r="T5" s="78">
        <f t="shared" ref="T5" si="14">IF(ISNUMBER(MATCH(T4,$A:$A,0)),1,0)</f>
        <v>0</v>
      </c>
      <c r="U5" s="78">
        <f t="shared" ref="U5" si="15">IF(ISNUMBER(MATCH(U4,$A:$A,0)),1,0)</f>
        <v>0</v>
      </c>
      <c r="V5" s="78">
        <f t="shared" ref="V5" si="16">IF(ISNUMBER(MATCH(V4,$A:$A,0)),1,0)</f>
        <v>0</v>
      </c>
      <c r="W5" s="78">
        <f t="shared" ref="W5" si="17">IF(ISNUMBER(MATCH(W4,$A:$A,0)),1,0)</f>
        <v>0</v>
      </c>
      <c r="X5" s="78">
        <f t="shared" ref="X5" si="18">IF(ISNUMBER(MATCH(X4,$A:$A,0)),1,0)</f>
        <v>0</v>
      </c>
      <c r="Y5" s="78">
        <f t="shared" ref="Y5" si="19">IF(ISNUMBER(MATCH(Y4,$A:$A,0)),1,0)</f>
        <v>0</v>
      </c>
      <c r="Z5" s="78">
        <f t="shared" ref="Z5" si="20">IF(ISNUMBER(MATCH(Z4,$A:$A,0)),1,0)</f>
        <v>0</v>
      </c>
      <c r="AA5" s="78">
        <f t="shared" ref="AA5" si="21">IF(ISNUMBER(MATCH(AA4,$A:$A,0)),1,0)</f>
        <v>0</v>
      </c>
      <c r="AB5" s="78">
        <f t="shared" ref="AB5" si="22">IF(ISNUMBER(MATCH(AB4,$A:$A,0)),1,0)</f>
        <v>0</v>
      </c>
      <c r="AC5" s="78">
        <f t="shared" ref="AC5" si="23">IF(ISNUMBER(MATCH(AC4,$A:$A,0)),1,0)</f>
        <v>0</v>
      </c>
      <c r="AD5" s="78">
        <f t="shared" ref="AD5" si="24">IF(ISNUMBER(MATCH(AD4,$A:$A,0)),1,0)</f>
        <v>0</v>
      </c>
      <c r="AE5" s="78">
        <f t="shared" ref="AE5" si="25">IF(ISNUMBER(MATCH(AE4,$A:$A,0)),1,0)</f>
        <v>0</v>
      </c>
      <c r="AF5" s="78">
        <f t="shared" ref="AF5" si="26">IF(ISNUMBER(MATCH(AF4,$A:$A,0)),1,0)</f>
        <v>0</v>
      </c>
      <c r="AG5" s="78">
        <f t="shared" ref="AG5" si="27">IF(ISNUMBER(MATCH(AG4,$A:$A,0)),1,0)</f>
        <v>0</v>
      </c>
      <c r="AH5" s="78">
        <f t="shared" ref="AH5" si="28">IF(ISNUMBER(MATCH(AH4,$A:$A,0)),1,0)</f>
        <v>0</v>
      </c>
      <c r="AI5" s="78">
        <f t="shared" ref="AI5" si="29">IF(ISNUMBER(MATCH(AI4,$A:$A,0)),1,0)</f>
        <v>0</v>
      </c>
      <c r="AJ5" s="79">
        <f t="shared" ref="AJ5" si="30">IF(ISNUMBER(MATCH(AJ4,$A:$A,0)),1,0)</f>
        <v>0</v>
      </c>
    </row>
    <row r="6" spans="1:36">
      <c r="A6" s="25">
        <v>42814</v>
      </c>
      <c r="B6" s="2" t="s">
        <v>43</v>
      </c>
      <c r="C6" s="2" t="s">
        <v>37</v>
      </c>
      <c r="E6" s="80" t="str">
        <f>様式１!$B$25</f>
        <v/>
      </c>
      <c r="F6" s="81" t="e">
        <f>様式１!C26</f>
        <v>#VALUE!</v>
      </c>
      <c r="G6" s="81" t="e">
        <f>様式１!D26</f>
        <v>#VALUE!</v>
      </c>
      <c r="H6" s="81" t="e">
        <f>様式１!E26</f>
        <v>#VALUE!</v>
      </c>
      <c r="I6" s="81" t="e">
        <f>様式１!F26</f>
        <v>#VALUE!</v>
      </c>
      <c r="J6" s="81" t="e">
        <f>様式１!G26</f>
        <v>#VALUE!</v>
      </c>
      <c r="K6" s="81" t="e">
        <f>様式１!H26</f>
        <v>#VALUE!</v>
      </c>
      <c r="L6" s="81" t="e">
        <f>様式１!I26</f>
        <v>#VALUE!</v>
      </c>
      <c r="M6" s="81" t="e">
        <f>様式１!J26</f>
        <v>#VALUE!</v>
      </c>
      <c r="N6" s="81" t="e">
        <f>様式１!K26</f>
        <v>#VALUE!</v>
      </c>
      <c r="O6" s="81" t="e">
        <f>様式１!L26</f>
        <v>#VALUE!</v>
      </c>
      <c r="P6" s="81" t="e">
        <f>様式１!M26</f>
        <v>#VALUE!</v>
      </c>
      <c r="Q6" s="81" t="e">
        <f>様式１!N26</f>
        <v>#VALUE!</v>
      </c>
      <c r="R6" s="81" t="e">
        <f>様式１!O26</f>
        <v>#VALUE!</v>
      </c>
      <c r="S6" s="81" t="e">
        <f>様式１!P26</f>
        <v>#VALUE!</v>
      </c>
      <c r="T6" s="81" t="e">
        <f>様式１!Q26</f>
        <v>#VALUE!</v>
      </c>
      <c r="U6" s="81" t="e">
        <f>様式１!R26</f>
        <v>#VALUE!</v>
      </c>
      <c r="V6" s="81" t="e">
        <f>様式１!S26</f>
        <v>#VALUE!</v>
      </c>
      <c r="W6" s="81" t="e">
        <f>様式１!T26</f>
        <v>#VALUE!</v>
      </c>
      <c r="X6" s="81" t="e">
        <f>様式１!U26</f>
        <v>#VALUE!</v>
      </c>
      <c r="Y6" s="81" t="e">
        <f>様式１!V26</f>
        <v>#VALUE!</v>
      </c>
      <c r="Z6" s="81" t="e">
        <f>様式１!W26</f>
        <v>#VALUE!</v>
      </c>
      <c r="AA6" s="81" t="e">
        <f>様式１!X26</f>
        <v>#VALUE!</v>
      </c>
      <c r="AB6" s="81" t="e">
        <f>様式１!Y26</f>
        <v>#VALUE!</v>
      </c>
      <c r="AC6" s="81" t="e">
        <f>様式１!Z26</f>
        <v>#VALUE!</v>
      </c>
      <c r="AD6" s="81" t="e">
        <f>様式１!AA26</f>
        <v>#VALUE!</v>
      </c>
      <c r="AE6" s="81" t="e">
        <f>様式１!AB26</f>
        <v>#VALUE!</v>
      </c>
      <c r="AF6" s="81" t="e">
        <f>様式１!AC26</f>
        <v>#VALUE!</v>
      </c>
      <c r="AG6" s="81" t="e">
        <f>様式１!AD26</f>
        <v>#VALUE!</v>
      </c>
      <c r="AH6" s="81" t="e">
        <f>様式１!AE26</f>
        <v>#VALUE!</v>
      </c>
      <c r="AI6" s="81" t="e">
        <f>様式１!AF26</f>
        <v>#VALUE!</v>
      </c>
      <c r="AJ6" s="82" t="e">
        <f>様式１!AG26</f>
        <v>#VALUE!</v>
      </c>
    </row>
    <row r="7" spans="1:36">
      <c r="A7" s="25">
        <v>42854</v>
      </c>
      <c r="B7" s="2" t="s">
        <v>44</v>
      </c>
      <c r="C7" s="2" t="s">
        <v>35</v>
      </c>
      <c r="E7" s="77"/>
      <c r="F7" s="78">
        <f>IF(ISNUMBER(MATCH(F6,$A:$A,0)),1,0)</f>
        <v>0</v>
      </c>
      <c r="G7" s="78">
        <f t="shared" ref="G7" si="31">IF(ISNUMBER(MATCH(G6,$A:$A,0)),1,0)</f>
        <v>0</v>
      </c>
      <c r="H7" s="78">
        <f t="shared" ref="H7" si="32">IF(ISNUMBER(MATCH(H6,$A:$A,0)),1,0)</f>
        <v>0</v>
      </c>
      <c r="I7" s="78">
        <f t="shared" ref="I7" si="33">IF(ISNUMBER(MATCH(I6,$A:$A,0)),1,0)</f>
        <v>0</v>
      </c>
      <c r="J7" s="78">
        <f t="shared" ref="J7" si="34">IF(ISNUMBER(MATCH(J6,$A:$A,0)),1,0)</f>
        <v>0</v>
      </c>
      <c r="K7" s="78">
        <f t="shared" ref="K7" si="35">IF(ISNUMBER(MATCH(K6,$A:$A,0)),1,0)</f>
        <v>0</v>
      </c>
      <c r="L7" s="78">
        <f t="shared" ref="L7" si="36">IF(ISNUMBER(MATCH(L6,$A:$A,0)),1,0)</f>
        <v>0</v>
      </c>
      <c r="M7" s="78">
        <f t="shared" ref="M7" si="37">IF(ISNUMBER(MATCH(M6,$A:$A,0)),1,0)</f>
        <v>0</v>
      </c>
      <c r="N7" s="78">
        <f t="shared" ref="N7" si="38">IF(ISNUMBER(MATCH(N6,$A:$A,0)),1,0)</f>
        <v>0</v>
      </c>
      <c r="O7" s="78">
        <f t="shared" ref="O7" si="39">IF(ISNUMBER(MATCH(O6,$A:$A,0)),1,0)</f>
        <v>0</v>
      </c>
      <c r="P7" s="78">
        <f t="shared" ref="P7" si="40">IF(ISNUMBER(MATCH(P6,$A:$A,0)),1,0)</f>
        <v>0</v>
      </c>
      <c r="Q7" s="78">
        <f t="shared" ref="Q7" si="41">IF(ISNUMBER(MATCH(Q6,$A:$A,0)),1,0)</f>
        <v>0</v>
      </c>
      <c r="R7" s="78">
        <f t="shared" ref="R7" si="42">IF(ISNUMBER(MATCH(R6,$A:$A,0)),1,0)</f>
        <v>0</v>
      </c>
      <c r="S7" s="78">
        <f t="shared" ref="S7" si="43">IF(ISNUMBER(MATCH(S6,$A:$A,0)),1,0)</f>
        <v>0</v>
      </c>
      <c r="T7" s="78">
        <f t="shared" ref="T7" si="44">IF(ISNUMBER(MATCH(T6,$A:$A,0)),1,0)</f>
        <v>0</v>
      </c>
      <c r="U7" s="78">
        <f t="shared" ref="U7" si="45">IF(ISNUMBER(MATCH(U6,$A:$A,0)),1,0)</f>
        <v>0</v>
      </c>
      <c r="V7" s="78">
        <f t="shared" ref="V7" si="46">IF(ISNUMBER(MATCH(V6,$A:$A,0)),1,0)</f>
        <v>0</v>
      </c>
      <c r="W7" s="78">
        <f t="shared" ref="W7" si="47">IF(ISNUMBER(MATCH(W6,$A:$A,0)),1,0)</f>
        <v>0</v>
      </c>
      <c r="X7" s="78">
        <f t="shared" ref="X7" si="48">IF(ISNUMBER(MATCH(X6,$A:$A,0)),1,0)</f>
        <v>0</v>
      </c>
      <c r="Y7" s="78">
        <f t="shared" ref="Y7" si="49">IF(ISNUMBER(MATCH(Y6,$A:$A,0)),1,0)</f>
        <v>0</v>
      </c>
      <c r="Z7" s="78">
        <f t="shared" ref="Z7" si="50">IF(ISNUMBER(MATCH(Z6,$A:$A,0)),1,0)</f>
        <v>0</v>
      </c>
      <c r="AA7" s="78">
        <f t="shared" ref="AA7" si="51">IF(ISNUMBER(MATCH(AA6,$A:$A,0)),1,0)</f>
        <v>0</v>
      </c>
      <c r="AB7" s="78">
        <f t="shared" ref="AB7" si="52">IF(ISNUMBER(MATCH(AB6,$A:$A,0)),1,0)</f>
        <v>0</v>
      </c>
      <c r="AC7" s="78">
        <f t="shared" ref="AC7" si="53">IF(ISNUMBER(MATCH(AC6,$A:$A,0)),1,0)</f>
        <v>0</v>
      </c>
      <c r="AD7" s="78">
        <f t="shared" ref="AD7" si="54">IF(ISNUMBER(MATCH(AD6,$A:$A,0)),1,0)</f>
        <v>0</v>
      </c>
      <c r="AE7" s="78">
        <f t="shared" ref="AE7" si="55">IF(ISNUMBER(MATCH(AE6,$A:$A,0)),1,0)</f>
        <v>0</v>
      </c>
      <c r="AF7" s="78">
        <f t="shared" ref="AF7" si="56">IF(ISNUMBER(MATCH(AF6,$A:$A,0)),1,0)</f>
        <v>0</v>
      </c>
      <c r="AG7" s="78">
        <f t="shared" ref="AG7" si="57">IF(ISNUMBER(MATCH(AG6,$A:$A,0)),1,0)</f>
        <v>0</v>
      </c>
      <c r="AH7" s="78">
        <f t="shared" ref="AH7" si="58">IF(ISNUMBER(MATCH(AH6,$A:$A,0)),1,0)</f>
        <v>0</v>
      </c>
      <c r="AI7" s="78">
        <f t="shared" ref="AI7" si="59">IF(ISNUMBER(MATCH(AI6,$A:$A,0)),1,0)</f>
        <v>0</v>
      </c>
      <c r="AJ7" s="79">
        <f t="shared" ref="AJ7" si="60">IF(ISNUMBER(MATCH(AJ6,$A:$A,0)),1,0)</f>
        <v>0</v>
      </c>
    </row>
    <row r="8" spans="1:36">
      <c r="A8" s="25">
        <v>42858</v>
      </c>
      <c r="B8" s="2" t="s">
        <v>46</v>
      </c>
      <c r="C8" s="2" t="s">
        <v>41</v>
      </c>
      <c r="E8" s="80" t="str">
        <f>様式１!$B$32</f>
        <v/>
      </c>
      <c r="F8" s="81" t="e">
        <f>様式１!C33</f>
        <v>#VALUE!</v>
      </c>
      <c r="G8" s="81" t="e">
        <f>様式１!D33</f>
        <v>#VALUE!</v>
      </c>
      <c r="H8" s="81" t="e">
        <f>様式１!E33</f>
        <v>#VALUE!</v>
      </c>
      <c r="I8" s="81" t="e">
        <f>様式１!F33</f>
        <v>#VALUE!</v>
      </c>
      <c r="J8" s="81" t="e">
        <f>様式１!G33</f>
        <v>#VALUE!</v>
      </c>
      <c r="K8" s="81" t="e">
        <f>様式１!H33</f>
        <v>#VALUE!</v>
      </c>
      <c r="L8" s="81" t="e">
        <f>様式１!I33</f>
        <v>#VALUE!</v>
      </c>
      <c r="M8" s="81" t="e">
        <f>様式１!J33</f>
        <v>#VALUE!</v>
      </c>
      <c r="N8" s="81" t="e">
        <f>様式１!K33</f>
        <v>#VALUE!</v>
      </c>
      <c r="O8" s="81" t="e">
        <f>様式１!L33</f>
        <v>#VALUE!</v>
      </c>
      <c r="P8" s="81" t="e">
        <f>様式１!M33</f>
        <v>#VALUE!</v>
      </c>
      <c r="Q8" s="81" t="e">
        <f>様式１!N33</f>
        <v>#VALUE!</v>
      </c>
      <c r="R8" s="81" t="e">
        <f>様式１!O33</f>
        <v>#VALUE!</v>
      </c>
      <c r="S8" s="81" t="e">
        <f>様式１!P33</f>
        <v>#VALUE!</v>
      </c>
      <c r="T8" s="81" t="e">
        <f>様式１!Q33</f>
        <v>#VALUE!</v>
      </c>
      <c r="U8" s="81" t="e">
        <f>様式１!R33</f>
        <v>#VALUE!</v>
      </c>
      <c r="V8" s="81" t="e">
        <f>様式１!S33</f>
        <v>#VALUE!</v>
      </c>
      <c r="W8" s="81" t="e">
        <f>様式１!T33</f>
        <v>#VALUE!</v>
      </c>
      <c r="X8" s="81" t="e">
        <f>様式１!U33</f>
        <v>#VALUE!</v>
      </c>
      <c r="Y8" s="81" t="e">
        <f>様式１!V33</f>
        <v>#VALUE!</v>
      </c>
      <c r="Z8" s="81" t="e">
        <f>様式１!W33</f>
        <v>#VALUE!</v>
      </c>
      <c r="AA8" s="81" t="e">
        <f>様式１!X33</f>
        <v>#VALUE!</v>
      </c>
      <c r="AB8" s="81" t="e">
        <f>様式１!Y33</f>
        <v>#VALUE!</v>
      </c>
      <c r="AC8" s="81" t="e">
        <f>様式１!Z33</f>
        <v>#VALUE!</v>
      </c>
      <c r="AD8" s="81" t="e">
        <f>様式１!AA33</f>
        <v>#VALUE!</v>
      </c>
      <c r="AE8" s="81" t="e">
        <f>様式１!AB33</f>
        <v>#VALUE!</v>
      </c>
      <c r="AF8" s="81" t="e">
        <f>様式１!AC33</f>
        <v>#VALUE!</v>
      </c>
      <c r="AG8" s="81" t="e">
        <f>様式１!AD33</f>
        <v>#VALUE!</v>
      </c>
      <c r="AH8" s="81" t="e">
        <f>様式１!AE33</f>
        <v>#VALUE!</v>
      </c>
      <c r="AI8" s="81" t="e">
        <f>様式１!AF33</f>
        <v>#VALUE!</v>
      </c>
      <c r="AJ8" s="82" t="e">
        <f>様式１!AG33</f>
        <v>#VALUE!</v>
      </c>
    </row>
    <row r="9" spans="1:36">
      <c r="A9" s="25">
        <v>42859</v>
      </c>
      <c r="B9" s="2" t="s">
        <v>47</v>
      </c>
      <c r="C9" s="2" t="s">
        <v>48</v>
      </c>
      <c r="E9" s="77"/>
      <c r="F9" s="78">
        <f>IF(ISNUMBER(MATCH(F8,$A:$A,0)),1,0)</f>
        <v>0</v>
      </c>
      <c r="G9" s="78">
        <f t="shared" ref="G9" si="61">IF(ISNUMBER(MATCH(G8,$A:$A,0)),1,0)</f>
        <v>0</v>
      </c>
      <c r="H9" s="78">
        <f t="shared" ref="H9" si="62">IF(ISNUMBER(MATCH(H8,$A:$A,0)),1,0)</f>
        <v>0</v>
      </c>
      <c r="I9" s="78">
        <f t="shared" ref="I9" si="63">IF(ISNUMBER(MATCH(I8,$A:$A,0)),1,0)</f>
        <v>0</v>
      </c>
      <c r="J9" s="78">
        <f t="shared" ref="J9" si="64">IF(ISNUMBER(MATCH(J8,$A:$A,0)),1,0)</f>
        <v>0</v>
      </c>
      <c r="K9" s="78">
        <f t="shared" ref="K9" si="65">IF(ISNUMBER(MATCH(K8,$A:$A,0)),1,0)</f>
        <v>0</v>
      </c>
      <c r="L9" s="78">
        <f t="shared" ref="L9" si="66">IF(ISNUMBER(MATCH(L8,$A:$A,0)),1,0)</f>
        <v>0</v>
      </c>
      <c r="M9" s="78">
        <f t="shared" ref="M9" si="67">IF(ISNUMBER(MATCH(M8,$A:$A,0)),1,0)</f>
        <v>0</v>
      </c>
      <c r="N9" s="78">
        <f t="shared" ref="N9" si="68">IF(ISNUMBER(MATCH(N8,$A:$A,0)),1,0)</f>
        <v>0</v>
      </c>
      <c r="O9" s="78">
        <f t="shared" ref="O9" si="69">IF(ISNUMBER(MATCH(O8,$A:$A,0)),1,0)</f>
        <v>0</v>
      </c>
      <c r="P9" s="78">
        <f t="shared" ref="P9" si="70">IF(ISNUMBER(MATCH(P8,$A:$A,0)),1,0)</f>
        <v>0</v>
      </c>
      <c r="Q9" s="78">
        <f t="shared" ref="Q9" si="71">IF(ISNUMBER(MATCH(Q8,$A:$A,0)),1,0)</f>
        <v>0</v>
      </c>
      <c r="R9" s="78">
        <f t="shared" ref="R9" si="72">IF(ISNUMBER(MATCH(R8,$A:$A,0)),1,0)</f>
        <v>0</v>
      </c>
      <c r="S9" s="78">
        <f t="shared" ref="S9" si="73">IF(ISNUMBER(MATCH(S8,$A:$A,0)),1,0)</f>
        <v>0</v>
      </c>
      <c r="T9" s="78">
        <f t="shared" ref="T9" si="74">IF(ISNUMBER(MATCH(T8,$A:$A,0)),1,0)</f>
        <v>0</v>
      </c>
      <c r="U9" s="78">
        <f t="shared" ref="U9" si="75">IF(ISNUMBER(MATCH(U8,$A:$A,0)),1,0)</f>
        <v>0</v>
      </c>
      <c r="V9" s="78">
        <f t="shared" ref="V9" si="76">IF(ISNUMBER(MATCH(V8,$A:$A,0)),1,0)</f>
        <v>0</v>
      </c>
      <c r="W9" s="78">
        <f t="shared" ref="W9" si="77">IF(ISNUMBER(MATCH(W8,$A:$A,0)),1,0)</f>
        <v>0</v>
      </c>
      <c r="X9" s="78">
        <f t="shared" ref="X9" si="78">IF(ISNUMBER(MATCH(X8,$A:$A,0)),1,0)</f>
        <v>0</v>
      </c>
      <c r="Y9" s="78">
        <f t="shared" ref="Y9" si="79">IF(ISNUMBER(MATCH(Y8,$A:$A,0)),1,0)</f>
        <v>0</v>
      </c>
      <c r="Z9" s="78">
        <f t="shared" ref="Z9" si="80">IF(ISNUMBER(MATCH(Z8,$A:$A,0)),1,0)</f>
        <v>0</v>
      </c>
      <c r="AA9" s="78">
        <f t="shared" ref="AA9" si="81">IF(ISNUMBER(MATCH(AA8,$A:$A,0)),1,0)</f>
        <v>0</v>
      </c>
      <c r="AB9" s="78">
        <f t="shared" ref="AB9" si="82">IF(ISNUMBER(MATCH(AB8,$A:$A,0)),1,0)</f>
        <v>0</v>
      </c>
      <c r="AC9" s="78">
        <f t="shared" ref="AC9" si="83">IF(ISNUMBER(MATCH(AC8,$A:$A,0)),1,0)</f>
        <v>0</v>
      </c>
      <c r="AD9" s="78">
        <f t="shared" ref="AD9" si="84">IF(ISNUMBER(MATCH(AD8,$A:$A,0)),1,0)</f>
        <v>0</v>
      </c>
      <c r="AE9" s="78">
        <f t="shared" ref="AE9" si="85">IF(ISNUMBER(MATCH(AE8,$A:$A,0)),1,0)</f>
        <v>0</v>
      </c>
      <c r="AF9" s="78">
        <f t="shared" ref="AF9" si="86">IF(ISNUMBER(MATCH(AF8,$A:$A,0)),1,0)</f>
        <v>0</v>
      </c>
      <c r="AG9" s="78">
        <f t="shared" ref="AG9" si="87">IF(ISNUMBER(MATCH(AG8,$A:$A,0)),1,0)</f>
        <v>0</v>
      </c>
      <c r="AH9" s="78">
        <f t="shared" ref="AH9" si="88">IF(ISNUMBER(MATCH(AH8,$A:$A,0)),1,0)</f>
        <v>0</v>
      </c>
      <c r="AI9" s="78">
        <f t="shared" ref="AI9" si="89">IF(ISNUMBER(MATCH(AI8,$A:$A,0)),1,0)</f>
        <v>0</v>
      </c>
      <c r="AJ9" s="79">
        <f t="shared" ref="AJ9" si="90">IF(ISNUMBER(MATCH(AJ8,$A:$A,0)),1,0)</f>
        <v>0</v>
      </c>
    </row>
    <row r="10" spans="1:36">
      <c r="A10" s="25">
        <v>42860</v>
      </c>
      <c r="B10" s="2" t="s">
        <v>49</v>
      </c>
      <c r="C10" s="2" t="s">
        <v>39</v>
      </c>
      <c r="E10" s="80" t="str">
        <f>様式１!$B$39</f>
        <v/>
      </c>
      <c r="F10" s="81" t="e">
        <f>様式１!C40</f>
        <v>#VALUE!</v>
      </c>
      <c r="G10" s="81" t="e">
        <f>様式１!D40</f>
        <v>#VALUE!</v>
      </c>
      <c r="H10" s="81" t="e">
        <f>様式１!E40</f>
        <v>#VALUE!</v>
      </c>
      <c r="I10" s="81" t="e">
        <f>様式１!F40</f>
        <v>#VALUE!</v>
      </c>
      <c r="J10" s="81" t="e">
        <f>様式１!G40</f>
        <v>#VALUE!</v>
      </c>
      <c r="K10" s="81" t="e">
        <f>様式１!H40</f>
        <v>#VALUE!</v>
      </c>
      <c r="L10" s="81" t="e">
        <f>様式１!I40</f>
        <v>#VALUE!</v>
      </c>
      <c r="M10" s="81" t="e">
        <f>様式１!J40</f>
        <v>#VALUE!</v>
      </c>
      <c r="N10" s="81" t="e">
        <f>様式１!K40</f>
        <v>#VALUE!</v>
      </c>
      <c r="O10" s="81" t="e">
        <f>様式１!L40</f>
        <v>#VALUE!</v>
      </c>
      <c r="P10" s="81" t="e">
        <f>様式１!M40</f>
        <v>#VALUE!</v>
      </c>
      <c r="Q10" s="81" t="e">
        <f>様式１!N40</f>
        <v>#VALUE!</v>
      </c>
      <c r="R10" s="81" t="e">
        <f>様式１!O40</f>
        <v>#VALUE!</v>
      </c>
      <c r="S10" s="81" t="e">
        <f>様式１!P40</f>
        <v>#VALUE!</v>
      </c>
      <c r="T10" s="81" t="e">
        <f>様式１!Q40</f>
        <v>#VALUE!</v>
      </c>
      <c r="U10" s="81" t="e">
        <f>様式１!R40</f>
        <v>#VALUE!</v>
      </c>
      <c r="V10" s="81" t="e">
        <f>様式１!S40</f>
        <v>#VALUE!</v>
      </c>
      <c r="W10" s="81" t="e">
        <f>様式１!T40</f>
        <v>#VALUE!</v>
      </c>
      <c r="X10" s="81" t="e">
        <f>様式１!U40</f>
        <v>#VALUE!</v>
      </c>
      <c r="Y10" s="81" t="e">
        <f>様式１!V40</f>
        <v>#VALUE!</v>
      </c>
      <c r="Z10" s="81" t="e">
        <f>様式１!W40</f>
        <v>#VALUE!</v>
      </c>
      <c r="AA10" s="81" t="e">
        <f>様式１!X40</f>
        <v>#VALUE!</v>
      </c>
      <c r="AB10" s="81" t="e">
        <f>様式１!Y40</f>
        <v>#VALUE!</v>
      </c>
      <c r="AC10" s="81" t="e">
        <f>様式１!Z40</f>
        <v>#VALUE!</v>
      </c>
      <c r="AD10" s="81" t="e">
        <f>様式１!AA40</f>
        <v>#VALUE!</v>
      </c>
      <c r="AE10" s="81" t="e">
        <f>様式１!AB40</f>
        <v>#VALUE!</v>
      </c>
      <c r="AF10" s="81" t="e">
        <f>様式１!AC40</f>
        <v>#VALUE!</v>
      </c>
      <c r="AG10" s="81" t="e">
        <f>様式１!AD40</f>
        <v>#VALUE!</v>
      </c>
      <c r="AH10" s="81" t="e">
        <f>様式１!AE40</f>
        <v>#VALUE!</v>
      </c>
      <c r="AI10" s="81" t="e">
        <f>様式１!AF40</f>
        <v>#VALUE!</v>
      </c>
      <c r="AJ10" s="82" t="e">
        <f>様式１!AG40</f>
        <v>#VALUE!</v>
      </c>
    </row>
    <row r="11" spans="1:36">
      <c r="A11" s="25">
        <v>42933</v>
      </c>
      <c r="B11" s="2" t="s">
        <v>50</v>
      </c>
      <c r="C11" s="2" t="s">
        <v>37</v>
      </c>
      <c r="E11" s="77"/>
      <c r="F11" s="78">
        <f>IF(ISNUMBER(MATCH(F10,$A:$A,0)),1,0)</f>
        <v>0</v>
      </c>
      <c r="G11" s="78">
        <f t="shared" ref="G11" si="91">IF(ISNUMBER(MATCH(G10,$A:$A,0)),1,0)</f>
        <v>0</v>
      </c>
      <c r="H11" s="78">
        <f t="shared" ref="H11" si="92">IF(ISNUMBER(MATCH(H10,$A:$A,0)),1,0)</f>
        <v>0</v>
      </c>
      <c r="I11" s="78">
        <f t="shared" ref="I11" si="93">IF(ISNUMBER(MATCH(I10,$A:$A,0)),1,0)</f>
        <v>0</v>
      </c>
      <c r="J11" s="78">
        <f t="shared" ref="J11" si="94">IF(ISNUMBER(MATCH(J10,$A:$A,0)),1,0)</f>
        <v>0</v>
      </c>
      <c r="K11" s="78">
        <f t="shared" ref="K11" si="95">IF(ISNUMBER(MATCH(K10,$A:$A,0)),1,0)</f>
        <v>0</v>
      </c>
      <c r="L11" s="78">
        <f t="shared" ref="L11" si="96">IF(ISNUMBER(MATCH(L10,$A:$A,0)),1,0)</f>
        <v>0</v>
      </c>
      <c r="M11" s="78">
        <f t="shared" ref="M11" si="97">IF(ISNUMBER(MATCH(M10,$A:$A,0)),1,0)</f>
        <v>0</v>
      </c>
      <c r="N11" s="78">
        <f t="shared" ref="N11" si="98">IF(ISNUMBER(MATCH(N10,$A:$A,0)),1,0)</f>
        <v>0</v>
      </c>
      <c r="O11" s="78">
        <f t="shared" ref="O11" si="99">IF(ISNUMBER(MATCH(O10,$A:$A,0)),1,0)</f>
        <v>0</v>
      </c>
      <c r="P11" s="78">
        <f t="shared" ref="P11" si="100">IF(ISNUMBER(MATCH(P10,$A:$A,0)),1,0)</f>
        <v>0</v>
      </c>
      <c r="Q11" s="78">
        <f t="shared" ref="Q11" si="101">IF(ISNUMBER(MATCH(Q10,$A:$A,0)),1,0)</f>
        <v>0</v>
      </c>
      <c r="R11" s="78">
        <f t="shared" ref="R11" si="102">IF(ISNUMBER(MATCH(R10,$A:$A,0)),1,0)</f>
        <v>0</v>
      </c>
      <c r="S11" s="78">
        <f t="shared" ref="S11" si="103">IF(ISNUMBER(MATCH(S10,$A:$A,0)),1,0)</f>
        <v>0</v>
      </c>
      <c r="T11" s="78">
        <f t="shared" ref="T11" si="104">IF(ISNUMBER(MATCH(T10,$A:$A,0)),1,0)</f>
        <v>0</v>
      </c>
      <c r="U11" s="78">
        <f t="shared" ref="U11" si="105">IF(ISNUMBER(MATCH(U10,$A:$A,0)),1,0)</f>
        <v>0</v>
      </c>
      <c r="V11" s="78">
        <f t="shared" ref="V11" si="106">IF(ISNUMBER(MATCH(V10,$A:$A,0)),1,0)</f>
        <v>0</v>
      </c>
      <c r="W11" s="78">
        <f t="shared" ref="W11" si="107">IF(ISNUMBER(MATCH(W10,$A:$A,0)),1,0)</f>
        <v>0</v>
      </c>
      <c r="X11" s="78">
        <f t="shared" ref="X11" si="108">IF(ISNUMBER(MATCH(X10,$A:$A,0)),1,0)</f>
        <v>0</v>
      </c>
      <c r="Y11" s="78">
        <f t="shared" ref="Y11" si="109">IF(ISNUMBER(MATCH(Y10,$A:$A,0)),1,0)</f>
        <v>0</v>
      </c>
      <c r="Z11" s="78">
        <f t="shared" ref="Z11" si="110">IF(ISNUMBER(MATCH(Z10,$A:$A,0)),1,0)</f>
        <v>0</v>
      </c>
      <c r="AA11" s="78">
        <f t="shared" ref="AA11" si="111">IF(ISNUMBER(MATCH(AA10,$A:$A,0)),1,0)</f>
        <v>0</v>
      </c>
      <c r="AB11" s="78">
        <f t="shared" ref="AB11" si="112">IF(ISNUMBER(MATCH(AB10,$A:$A,0)),1,0)</f>
        <v>0</v>
      </c>
      <c r="AC11" s="78">
        <f t="shared" ref="AC11" si="113">IF(ISNUMBER(MATCH(AC10,$A:$A,0)),1,0)</f>
        <v>0</v>
      </c>
      <c r="AD11" s="78">
        <f t="shared" ref="AD11" si="114">IF(ISNUMBER(MATCH(AD10,$A:$A,0)),1,0)</f>
        <v>0</v>
      </c>
      <c r="AE11" s="78">
        <f t="shared" ref="AE11" si="115">IF(ISNUMBER(MATCH(AE10,$A:$A,0)),1,0)</f>
        <v>0</v>
      </c>
      <c r="AF11" s="78">
        <f t="shared" ref="AF11" si="116">IF(ISNUMBER(MATCH(AF10,$A:$A,0)),1,0)</f>
        <v>0</v>
      </c>
      <c r="AG11" s="78">
        <f t="shared" ref="AG11" si="117">IF(ISNUMBER(MATCH(AG10,$A:$A,0)),1,0)</f>
        <v>0</v>
      </c>
      <c r="AH11" s="78">
        <f t="shared" ref="AH11" si="118">IF(ISNUMBER(MATCH(AH10,$A:$A,0)),1,0)</f>
        <v>0</v>
      </c>
      <c r="AI11" s="78">
        <f t="shared" ref="AI11" si="119">IF(ISNUMBER(MATCH(AI10,$A:$A,0)),1,0)</f>
        <v>0</v>
      </c>
      <c r="AJ11" s="79">
        <f t="shared" ref="AJ11" si="120">IF(ISNUMBER(MATCH(AJ10,$A:$A,0)),1,0)</f>
        <v>0</v>
      </c>
    </row>
    <row r="12" spans="1:36">
      <c r="A12" s="25">
        <v>42958</v>
      </c>
      <c r="B12" s="2" t="s">
        <v>51</v>
      </c>
      <c r="C12" s="2" t="s">
        <v>39</v>
      </c>
      <c r="E12" s="80" t="str">
        <f>様式１!$B$46</f>
        <v/>
      </c>
      <c r="F12" s="81" t="e">
        <f>様式１!C47</f>
        <v>#VALUE!</v>
      </c>
      <c r="G12" s="81" t="e">
        <f>様式１!D47</f>
        <v>#VALUE!</v>
      </c>
      <c r="H12" s="81" t="e">
        <f>様式１!E47</f>
        <v>#VALUE!</v>
      </c>
      <c r="I12" s="81" t="e">
        <f>様式１!F47</f>
        <v>#VALUE!</v>
      </c>
      <c r="J12" s="81" t="e">
        <f>様式１!G47</f>
        <v>#VALUE!</v>
      </c>
      <c r="K12" s="81" t="e">
        <f>様式１!H47</f>
        <v>#VALUE!</v>
      </c>
      <c r="L12" s="81" t="e">
        <f>様式１!I47</f>
        <v>#VALUE!</v>
      </c>
      <c r="M12" s="81" t="e">
        <f>様式１!J47</f>
        <v>#VALUE!</v>
      </c>
      <c r="N12" s="81" t="e">
        <f>様式１!K47</f>
        <v>#VALUE!</v>
      </c>
      <c r="O12" s="81" t="e">
        <f>様式１!L47</f>
        <v>#VALUE!</v>
      </c>
      <c r="P12" s="81" t="e">
        <f>様式１!M47</f>
        <v>#VALUE!</v>
      </c>
      <c r="Q12" s="81" t="e">
        <f>様式１!N47</f>
        <v>#VALUE!</v>
      </c>
      <c r="R12" s="81" t="e">
        <f>様式１!O47</f>
        <v>#VALUE!</v>
      </c>
      <c r="S12" s="81" t="e">
        <f>様式１!P47</f>
        <v>#VALUE!</v>
      </c>
      <c r="T12" s="81" t="e">
        <f>様式１!Q47</f>
        <v>#VALUE!</v>
      </c>
      <c r="U12" s="81" t="e">
        <f>様式１!R47</f>
        <v>#VALUE!</v>
      </c>
      <c r="V12" s="81" t="e">
        <f>様式１!S47</f>
        <v>#VALUE!</v>
      </c>
      <c r="W12" s="81" t="e">
        <f>様式１!T47</f>
        <v>#VALUE!</v>
      </c>
      <c r="X12" s="81" t="e">
        <f>様式１!U47</f>
        <v>#VALUE!</v>
      </c>
      <c r="Y12" s="81" t="e">
        <f>様式１!V47</f>
        <v>#VALUE!</v>
      </c>
      <c r="Z12" s="81" t="e">
        <f>様式１!W47</f>
        <v>#VALUE!</v>
      </c>
      <c r="AA12" s="81" t="e">
        <f>様式１!X47</f>
        <v>#VALUE!</v>
      </c>
      <c r="AB12" s="81" t="e">
        <f>様式１!Y47</f>
        <v>#VALUE!</v>
      </c>
      <c r="AC12" s="81" t="e">
        <f>様式１!Z47</f>
        <v>#VALUE!</v>
      </c>
      <c r="AD12" s="81" t="e">
        <f>様式１!AA47</f>
        <v>#VALUE!</v>
      </c>
      <c r="AE12" s="81" t="e">
        <f>様式１!AB47</f>
        <v>#VALUE!</v>
      </c>
      <c r="AF12" s="81" t="e">
        <f>様式１!AC47</f>
        <v>#VALUE!</v>
      </c>
      <c r="AG12" s="81" t="e">
        <f>様式１!AD47</f>
        <v>#VALUE!</v>
      </c>
      <c r="AH12" s="81" t="e">
        <f>様式１!AE47</f>
        <v>#VALUE!</v>
      </c>
      <c r="AI12" s="81" t="e">
        <f>様式１!AF47</f>
        <v>#VALUE!</v>
      </c>
      <c r="AJ12" s="82" t="e">
        <f>様式１!AG47</f>
        <v>#VALUE!</v>
      </c>
    </row>
    <row r="13" spans="1:36">
      <c r="A13" s="25">
        <v>42996</v>
      </c>
      <c r="B13" s="2" t="s">
        <v>52</v>
      </c>
      <c r="C13" s="2" t="s">
        <v>37</v>
      </c>
      <c r="E13" s="77"/>
      <c r="F13" s="78">
        <f>IF(ISNUMBER(MATCH(F12,$A:$A,0)),1,0)</f>
        <v>0</v>
      </c>
      <c r="G13" s="78">
        <f t="shared" ref="G13" si="121">IF(ISNUMBER(MATCH(G12,$A:$A,0)),1,0)</f>
        <v>0</v>
      </c>
      <c r="H13" s="78">
        <f t="shared" ref="H13" si="122">IF(ISNUMBER(MATCH(H12,$A:$A,0)),1,0)</f>
        <v>0</v>
      </c>
      <c r="I13" s="78">
        <f t="shared" ref="I13" si="123">IF(ISNUMBER(MATCH(I12,$A:$A,0)),1,0)</f>
        <v>0</v>
      </c>
      <c r="J13" s="78">
        <f t="shared" ref="J13" si="124">IF(ISNUMBER(MATCH(J12,$A:$A,0)),1,0)</f>
        <v>0</v>
      </c>
      <c r="K13" s="78">
        <f t="shared" ref="K13" si="125">IF(ISNUMBER(MATCH(K12,$A:$A,0)),1,0)</f>
        <v>0</v>
      </c>
      <c r="L13" s="78">
        <f t="shared" ref="L13" si="126">IF(ISNUMBER(MATCH(L12,$A:$A,0)),1,0)</f>
        <v>0</v>
      </c>
      <c r="M13" s="78">
        <f t="shared" ref="M13" si="127">IF(ISNUMBER(MATCH(M12,$A:$A,0)),1,0)</f>
        <v>0</v>
      </c>
      <c r="N13" s="78">
        <f t="shared" ref="N13" si="128">IF(ISNUMBER(MATCH(N12,$A:$A,0)),1,0)</f>
        <v>0</v>
      </c>
      <c r="O13" s="78">
        <f t="shared" ref="O13" si="129">IF(ISNUMBER(MATCH(O12,$A:$A,0)),1,0)</f>
        <v>0</v>
      </c>
      <c r="P13" s="78">
        <f t="shared" ref="P13" si="130">IF(ISNUMBER(MATCH(P12,$A:$A,0)),1,0)</f>
        <v>0</v>
      </c>
      <c r="Q13" s="78">
        <f t="shared" ref="Q13" si="131">IF(ISNUMBER(MATCH(Q12,$A:$A,0)),1,0)</f>
        <v>0</v>
      </c>
      <c r="R13" s="78">
        <f t="shared" ref="R13" si="132">IF(ISNUMBER(MATCH(R12,$A:$A,0)),1,0)</f>
        <v>0</v>
      </c>
      <c r="S13" s="78">
        <f t="shared" ref="S13" si="133">IF(ISNUMBER(MATCH(S12,$A:$A,0)),1,0)</f>
        <v>0</v>
      </c>
      <c r="T13" s="78">
        <f t="shared" ref="T13" si="134">IF(ISNUMBER(MATCH(T12,$A:$A,0)),1,0)</f>
        <v>0</v>
      </c>
      <c r="U13" s="78">
        <f t="shared" ref="U13" si="135">IF(ISNUMBER(MATCH(U12,$A:$A,0)),1,0)</f>
        <v>0</v>
      </c>
      <c r="V13" s="78">
        <f t="shared" ref="V13" si="136">IF(ISNUMBER(MATCH(V12,$A:$A,0)),1,0)</f>
        <v>0</v>
      </c>
      <c r="W13" s="78">
        <f t="shared" ref="W13" si="137">IF(ISNUMBER(MATCH(W12,$A:$A,0)),1,0)</f>
        <v>0</v>
      </c>
      <c r="X13" s="78">
        <f t="shared" ref="X13" si="138">IF(ISNUMBER(MATCH(X12,$A:$A,0)),1,0)</f>
        <v>0</v>
      </c>
      <c r="Y13" s="78">
        <f t="shared" ref="Y13" si="139">IF(ISNUMBER(MATCH(Y12,$A:$A,0)),1,0)</f>
        <v>0</v>
      </c>
      <c r="Z13" s="78">
        <f t="shared" ref="Z13" si="140">IF(ISNUMBER(MATCH(Z12,$A:$A,0)),1,0)</f>
        <v>0</v>
      </c>
      <c r="AA13" s="78">
        <f t="shared" ref="AA13" si="141">IF(ISNUMBER(MATCH(AA12,$A:$A,0)),1,0)</f>
        <v>0</v>
      </c>
      <c r="AB13" s="78">
        <f t="shared" ref="AB13" si="142">IF(ISNUMBER(MATCH(AB12,$A:$A,0)),1,0)</f>
        <v>0</v>
      </c>
      <c r="AC13" s="78">
        <f t="shared" ref="AC13" si="143">IF(ISNUMBER(MATCH(AC12,$A:$A,0)),1,0)</f>
        <v>0</v>
      </c>
      <c r="AD13" s="78">
        <f t="shared" ref="AD13" si="144">IF(ISNUMBER(MATCH(AD12,$A:$A,0)),1,0)</f>
        <v>0</v>
      </c>
      <c r="AE13" s="78">
        <f t="shared" ref="AE13" si="145">IF(ISNUMBER(MATCH(AE12,$A:$A,0)),1,0)</f>
        <v>0</v>
      </c>
      <c r="AF13" s="78">
        <f t="shared" ref="AF13" si="146">IF(ISNUMBER(MATCH(AF12,$A:$A,0)),1,0)</f>
        <v>0</v>
      </c>
      <c r="AG13" s="78">
        <f t="shared" ref="AG13" si="147">IF(ISNUMBER(MATCH(AG12,$A:$A,0)),1,0)</f>
        <v>0</v>
      </c>
      <c r="AH13" s="78">
        <f t="shared" ref="AH13" si="148">IF(ISNUMBER(MATCH(AH12,$A:$A,0)),1,0)</f>
        <v>0</v>
      </c>
      <c r="AI13" s="78">
        <f t="shared" ref="AI13" si="149">IF(ISNUMBER(MATCH(AI12,$A:$A,0)),1,0)</f>
        <v>0</v>
      </c>
      <c r="AJ13" s="79">
        <f t="shared" ref="AJ13" si="150">IF(ISNUMBER(MATCH(AJ12,$A:$A,0)),1,0)</f>
        <v>0</v>
      </c>
    </row>
    <row r="14" spans="1:36">
      <c r="A14" s="25">
        <v>43001</v>
      </c>
      <c r="B14" s="2" t="s">
        <v>53</v>
      </c>
      <c r="C14" s="2" t="s">
        <v>35</v>
      </c>
      <c r="E14" s="80" t="str">
        <f>様式１!$B$53</f>
        <v/>
      </c>
      <c r="F14" s="81" t="e">
        <f>様式１!C54</f>
        <v>#VALUE!</v>
      </c>
      <c r="G14" s="81" t="e">
        <f>様式１!D54</f>
        <v>#VALUE!</v>
      </c>
      <c r="H14" s="81" t="e">
        <f>様式１!E54</f>
        <v>#VALUE!</v>
      </c>
      <c r="I14" s="81" t="e">
        <f>様式１!F54</f>
        <v>#VALUE!</v>
      </c>
      <c r="J14" s="81" t="e">
        <f>様式１!G54</f>
        <v>#VALUE!</v>
      </c>
      <c r="K14" s="81" t="e">
        <f>様式１!H54</f>
        <v>#VALUE!</v>
      </c>
      <c r="L14" s="81" t="e">
        <f>様式１!I54</f>
        <v>#VALUE!</v>
      </c>
      <c r="M14" s="81" t="e">
        <f>様式１!J54</f>
        <v>#VALUE!</v>
      </c>
      <c r="N14" s="81" t="e">
        <f>様式１!K54</f>
        <v>#VALUE!</v>
      </c>
      <c r="O14" s="81" t="e">
        <f>様式１!L54</f>
        <v>#VALUE!</v>
      </c>
      <c r="P14" s="81" t="e">
        <f>様式１!M54</f>
        <v>#VALUE!</v>
      </c>
      <c r="Q14" s="81" t="e">
        <f>様式１!N54</f>
        <v>#VALUE!</v>
      </c>
      <c r="R14" s="81" t="e">
        <f>様式１!O54</f>
        <v>#VALUE!</v>
      </c>
      <c r="S14" s="81" t="e">
        <f>様式１!P54</f>
        <v>#VALUE!</v>
      </c>
      <c r="T14" s="81" t="e">
        <f>様式１!Q54</f>
        <v>#VALUE!</v>
      </c>
      <c r="U14" s="81" t="e">
        <f>様式１!R54</f>
        <v>#VALUE!</v>
      </c>
      <c r="V14" s="81" t="e">
        <f>様式１!S54</f>
        <v>#VALUE!</v>
      </c>
      <c r="W14" s="81" t="e">
        <f>様式１!T54</f>
        <v>#VALUE!</v>
      </c>
      <c r="X14" s="81" t="e">
        <f>様式１!U54</f>
        <v>#VALUE!</v>
      </c>
      <c r="Y14" s="81" t="e">
        <f>様式１!V54</f>
        <v>#VALUE!</v>
      </c>
      <c r="Z14" s="81" t="e">
        <f>様式１!W54</f>
        <v>#VALUE!</v>
      </c>
      <c r="AA14" s="81" t="e">
        <f>様式１!X54</f>
        <v>#VALUE!</v>
      </c>
      <c r="AB14" s="81" t="e">
        <f>様式１!Y54</f>
        <v>#VALUE!</v>
      </c>
      <c r="AC14" s="81" t="e">
        <f>様式１!Z54</f>
        <v>#VALUE!</v>
      </c>
      <c r="AD14" s="81" t="e">
        <f>様式１!AA54</f>
        <v>#VALUE!</v>
      </c>
      <c r="AE14" s="81" t="e">
        <f>様式１!AB54</f>
        <v>#VALUE!</v>
      </c>
      <c r="AF14" s="81" t="e">
        <f>様式１!AC54</f>
        <v>#VALUE!</v>
      </c>
      <c r="AG14" s="81" t="e">
        <f>様式１!AD54</f>
        <v>#VALUE!</v>
      </c>
      <c r="AH14" s="81" t="e">
        <f>様式１!AE54</f>
        <v>#VALUE!</v>
      </c>
      <c r="AI14" s="81" t="e">
        <f>様式１!AF54</f>
        <v>#VALUE!</v>
      </c>
      <c r="AJ14" s="82" t="e">
        <f>様式１!AG54</f>
        <v>#VALUE!</v>
      </c>
    </row>
    <row r="15" spans="1:36">
      <c r="A15" s="25">
        <v>43017</v>
      </c>
      <c r="B15" s="2" t="s">
        <v>60</v>
      </c>
      <c r="C15" s="2" t="s">
        <v>37</v>
      </c>
      <c r="E15" s="77"/>
      <c r="F15" s="78">
        <f>IF(ISNUMBER(MATCH(F14,$A:$A,0)),1,0)</f>
        <v>0</v>
      </c>
      <c r="G15" s="78">
        <f t="shared" ref="G15" si="151">IF(ISNUMBER(MATCH(G14,$A:$A,0)),1,0)</f>
        <v>0</v>
      </c>
      <c r="H15" s="78">
        <f t="shared" ref="H15" si="152">IF(ISNUMBER(MATCH(H14,$A:$A,0)),1,0)</f>
        <v>0</v>
      </c>
      <c r="I15" s="78">
        <f t="shared" ref="I15" si="153">IF(ISNUMBER(MATCH(I14,$A:$A,0)),1,0)</f>
        <v>0</v>
      </c>
      <c r="J15" s="78">
        <f t="shared" ref="J15" si="154">IF(ISNUMBER(MATCH(J14,$A:$A,0)),1,0)</f>
        <v>0</v>
      </c>
      <c r="K15" s="78">
        <f t="shared" ref="K15" si="155">IF(ISNUMBER(MATCH(K14,$A:$A,0)),1,0)</f>
        <v>0</v>
      </c>
      <c r="L15" s="78">
        <f t="shared" ref="L15" si="156">IF(ISNUMBER(MATCH(L14,$A:$A,0)),1,0)</f>
        <v>0</v>
      </c>
      <c r="M15" s="78">
        <f t="shared" ref="M15" si="157">IF(ISNUMBER(MATCH(M14,$A:$A,0)),1,0)</f>
        <v>0</v>
      </c>
      <c r="N15" s="78">
        <f t="shared" ref="N15" si="158">IF(ISNUMBER(MATCH(N14,$A:$A,0)),1,0)</f>
        <v>0</v>
      </c>
      <c r="O15" s="78">
        <f t="shared" ref="O15" si="159">IF(ISNUMBER(MATCH(O14,$A:$A,0)),1,0)</f>
        <v>0</v>
      </c>
      <c r="P15" s="78">
        <f t="shared" ref="P15" si="160">IF(ISNUMBER(MATCH(P14,$A:$A,0)),1,0)</f>
        <v>0</v>
      </c>
      <c r="Q15" s="78">
        <f t="shared" ref="Q15" si="161">IF(ISNUMBER(MATCH(Q14,$A:$A,0)),1,0)</f>
        <v>0</v>
      </c>
      <c r="R15" s="78">
        <f t="shared" ref="R15" si="162">IF(ISNUMBER(MATCH(R14,$A:$A,0)),1,0)</f>
        <v>0</v>
      </c>
      <c r="S15" s="78">
        <f t="shared" ref="S15" si="163">IF(ISNUMBER(MATCH(S14,$A:$A,0)),1,0)</f>
        <v>0</v>
      </c>
      <c r="T15" s="78">
        <f t="shared" ref="T15" si="164">IF(ISNUMBER(MATCH(T14,$A:$A,0)),1,0)</f>
        <v>0</v>
      </c>
      <c r="U15" s="78">
        <f t="shared" ref="U15" si="165">IF(ISNUMBER(MATCH(U14,$A:$A,0)),1,0)</f>
        <v>0</v>
      </c>
      <c r="V15" s="78">
        <f t="shared" ref="V15" si="166">IF(ISNUMBER(MATCH(V14,$A:$A,0)),1,0)</f>
        <v>0</v>
      </c>
      <c r="W15" s="78">
        <f t="shared" ref="W15" si="167">IF(ISNUMBER(MATCH(W14,$A:$A,0)),1,0)</f>
        <v>0</v>
      </c>
      <c r="X15" s="78">
        <f t="shared" ref="X15" si="168">IF(ISNUMBER(MATCH(X14,$A:$A,0)),1,0)</f>
        <v>0</v>
      </c>
      <c r="Y15" s="78">
        <f t="shared" ref="Y15" si="169">IF(ISNUMBER(MATCH(Y14,$A:$A,0)),1,0)</f>
        <v>0</v>
      </c>
      <c r="Z15" s="78">
        <f t="shared" ref="Z15" si="170">IF(ISNUMBER(MATCH(Z14,$A:$A,0)),1,0)</f>
        <v>0</v>
      </c>
      <c r="AA15" s="78">
        <f t="shared" ref="AA15" si="171">IF(ISNUMBER(MATCH(AA14,$A:$A,0)),1,0)</f>
        <v>0</v>
      </c>
      <c r="AB15" s="78">
        <f t="shared" ref="AB15" si="172">IF(ISNUMBER(MATCH(AB14,$A:$A,0)),1,0)</f>
        <v>0</v>
      </c>
      <c r="AC15" s="78">
        <f t="shared" ref="AC15" si="173">IF(ISNUMBER(MATCH(AC14,$A:$A,0)),1,0)</f>
        <v>0</v>
      </c>
      <c r="AD15" s="78">
        <f t="shared" ref="AD15" si="174">IF(ISNUMBER(MATCH(AD14,$A:$A,0)),1,0)</f>
        <v>0</v>
      </c>
      <c r="AE15" s="78">
        <f t="shared" ref="AE15" si="175">IF(ISNUMBER(MATCH(AE14,$A:$A,0)),1,0)</f>
        <v>0</v>
      </c>
      <c r="AF15" s="78">
        <f t="shared" ref="AF15" si="176">IF(ISNUMBER(MATCH(AF14,$A:$A,0)),1,0)</f>
        <v>0</v>
      </c>
      <c r="AG15" s="78">
        <f t="shared" ref="AG15" si="177">IF(ISNUMBER(MATCH(AG14,$A:$A,0)),1,0)</f>
        <v>0</v>
      </c>
      <c r="AH15" s="78">
        <f t="shared" ref="AH15" si="178">IF(ISNUMBER(MATCH(AH14,$A:$A,0)),1,0)</f>
        <v>0</v>
      </c>
      <c r="AI15" s="78">
        <f t="shared" ref="AI15" si="179">IF(ISNUMBER(MATCH(AI14,$A:$A,0)),1,0)</f>
        <v>0</v>
      </c>
      <c r="AJ15" s="79">
        <f t="shared" ref="AJ15" si="180">IF(ISNUMBER(MATCH(AJ14,$A:$A,0)),1,0)</f>
        <v>0</v>
      </c>
    </row>
    <row r="16" spans="1:36">
      <c r="A16" s="25">
        <v>43042</v>
      </c>
      <c r="B16" s="2" t="s">
        <v>55</v>
      </c>
      <c r="C16" s="2" t="s">
        <v>39</v>
      </c>
      <c r="E16" s="80" t="str">
        <f>様式１!$B$60</f>
        <v/>
      </c>
      <c r="F16" s="81" t="e">
        <f>様式１!C61</f>
        <v>#VALUE!</v>
      </c>
      <c r="G16" s="81" t="e">
        <f>様式１!D61</f>
        <v>#VALUE!</v>
      </c>
      <c r="H16" s="81" t="e">
        <f>様式１!E61</f>
        <v>#VALUE!</v>
      </c>
      <c r="I16" s="81" t="e">
        <f>様式１!F61</f>
        <v>#VALUE!</v>
      </c>
      <c r="J16" s="81" t="e">
        <f>様式１!G61</f>
        <v>#VALUE!</v>
      </c>
      <c r="K16" s="81" t="e">
        <f>様式１!H61</f>
        <v>#VALUE!</v>
      </c>
      <c r="L16" s="81" t="e">
        <f>様式１!I61</f>
        <v>#VALUE!</v>
      </c>
      <c r="M16" s="81" t="e">
        <f>様式１!J61</f>
        <v>#VALUE!</v>
      </c>
      <c r="N16" s="81" t="e">
        <f>様式１!K61</f>
        <v>#VALUE!</v>
      </c>
      <c r="O16" s="81" t="e">
        <f>様式１!L61</f>
        <v>#VALUE!</v>
      </c>
      <c r="P16" s="81" t="e">
        <f>様式１!M61</f>
        <v>#VALUE!</v>
      </c>
      <c r="Q16" s="81" t="e">
        <f>様式１!N61</f>
        <v>#VALUE!</v>
      </c>
      <c r="R16" s="81" t="e">
        <f>様式１!O61</f>
        <v>#VALUE!</v>
      </c>
      <c r="S16" s="81" t="e">
        <f>様式１!P61</f>
        <v>#VALUE!</v>
      </c>
      <c r="T16" s="81" t="e">
        <f>様式１!Q61</f>
        <v>#VALUE!</v>
      </c>
      <c r="U16" s="81" t="e">
        <f>様式１!R61</f>
        <v>#VALUE!</v>
      </c>
      <c r="V16" s="81" t="e">
        <f>様式１!S61</f>
        <v>#VALUE!</v>
      </c>
      <c r="W16" s="81" t="e">
        <f>様式１!T61</f>
        <v>#VALUE!</v>
      </c>
      <c r="X16" s="81" t="e">
        <f>様式１!U61</f>
        <v>#VALUE!</v>
      </c>
      <c r="Y16" s="81" t="e">
        <f>様式１!V61</f>
        <v>#VALUE!</v>
      </c>
      <c r="Z16" s="81" t="e">
        <f>様式１!W61</f>
        <v>#VALUE!</v>
      </c>
      <c r="AA16" s="81" t="e">
        <f>様式１!X61</f>
        <v>#VALUE!</v>
      </c>
      <c r="AB16" s="81" t="e">
        <f>様式１!Y61</f>
        <v>#VALUE!</v>
      </c>
      <c r="AC16" s="81" t="e">
        <f>様式１!Z61</f>
        <v>#VALUE!</v>
      </c>
      <c r="AD16" s="81" t="e">
        <f>様式１!AA61</f>
        <v>#VALUE!</v>
      </c>
      <c r="AE16" s="81" t="e">
        <f>様式１!AB61</f>
        <v>#VALUE!</v>
      </c>
      <c r="AF16" s="81" t="e">
        <f>様式１!AC61</f>
        <v>#VALUE!</v>
      </c>
      <c r="AG16" s="81" t="e">
        <f>様式１!AD61</f>
        <v>#VALUE!</v>
      </c>
      <c r="AH16" s="81" t="e">
        <f>様式１!AE61</f>
        <v>#VALUE!</v>
      </c>
      <c r="AI16" s="81" t="e">
        <f>様式１!AF61</f>
        <v>#VALUE!</v>
      </c>
      <c r="AJ16" s="82" t="e">
        <f>様式１!AG61</f>
        <v>#VALUE!</v>
      </c>
    </row>
    <row r="17" spans="1:36">
      <c r="A17" s="25">
        <v>43062</v>
      </c>
      <c r="B17" s="2" t="s">
        <v>56</v>
      </c>
      <c r="C17" s="2" t="s">
        <v>48</v>
      </c>
      <c r="E17" s="77"/>
      <c r="F17" s="78">
        <f>IF(ISNUMBER(MATCH(F16,$A:$A,0)),1,0)</f>
        <v>0</v>
      </c>
      <c r="G17" s="78">
        <f t="shared" ref="G17" si="181">IF(ISNUMBER(MATCH(G16,$A:$A,0)),1,0)</f>
        <v>0</v>
      </c>
      <c r="H17" s="78">
        <f t="shared" ref="H17" si="182">IF(ISNUMBER(MATCH(H16,$A:$A,0)),1,0)</f>
        <v>0</v>
      </c>
      <c r="I17" s="78">
        <f t="shared" ref="I17" si="183">IF(ISNUMBER(MATCH(I16,$A:$A,0)),1,0)</f>
        <v>0</v>
      </c>
      <c r="J17" s="78">
        <f t="shared" ref="J17" si="184">IF(ISNUMBER(MATCH(J16,$A:$A,0)),1,0)</f>
        <v>0</v>
      </c>
      <c r="K17" s="78">
        <f t="shared" ref="K17" si="185">IF(ISNUMBER(MATCH(K16,$A:$A,0)),1,0)</f>
        <v>0</v>
      </c>
      <c r="L17" s="78">
        <f t="shared" ref="L17" si="186">IF(ISNUMBER(MATCH(L16,$A:$A,0)),1,0)</f>
        <v>0</v>
      </c>
      <c r="M17" s="78">
        <f t="shared" ref="M17" si="187">IF(ISNUMBER(MATCH(M16,$A:$A,0)),1,0)</f>
        <v>0</v>
      </c>
      <c r="N17" s="78">
        <f t="shared" ref="N17" si="188">IF(ISNUMBER(MATCH(N16,$A:$A,0)),1,0)</f>
        <v>0</v>
      </c>
      <c r="O17" s="78">
        <f t="shared" ref="O17" si="189">IF(ISNUMBER(MATCH(O16,$A:$A,0)),1,0)</f>
        <v>0</v>
      </c>
      <c r="P17" s="78">
        <f t="shared" ref="P17" si="190">IF(ISNUMBER(MATCH(P16,$A:$A,0)),1,0)</f>
        <v>0</v>
      </c>
      <c r="Q17" s="78">
        <f t="shared" ref="Q17" si="191">IF(ISNUMBER(MATCH(Q16,$A:$A,0)),1,0)</f>
        <v>0</v>
      </c>
      <c r="R17" s="78">
        <f t="shared" ref="R17" si="192">IF(ISNUMBER(MATCH(R16,$A:$A,0)),1,0)</f>
        <v>0</v>
      </c>
      <c r="S17" s="78">
        <f t="shared" ref="S17" si="193">IF(ISNUMBER(MATCH(S16,$A:$A,0)),1,0)</f>
        <v>0</v>
      </c>
      <c r="T17" s="78">
        <f t="shared" ref="T17" si="194">IF(ISNUMBER(MATCH(T16,$A:$A,0)),1,0)</f>
        <v>0</v>
      </c>
      <c r="U17" s="78">
        <f t="shared" ref="U17" si="195">IF(ISNUMBER(MATCH(U16,$A:$A,0)),1,0)</f>
        <v>0</v>
      </c>
      <c r="V17" s="78">
        <f t="shared" ref="V17" si="196">IF(ISNUMBER(MATCH(V16,$A:$A,0)),1,0)</f>
        <v>0</v>
      </c>
      <c r="W17" s="78">
        <f t="shared" ref="W17" si="197">IF(ISNUMBER(MATCH(W16,$A:$A,0)),1,0)</f>
        <v>0</v>
      </c>
      <c r="X17" s="78">
        <f t="shared" ref="X17" si="198">IF(ISNUMBER(MATCH(X16,$A:$A,0)),1,0)</f>
        <v>0</v>
      </c>
      <c r="Y17" s="78">
        <f t="shared" ref="Y17" si="199">IF(ISNUMBER(MATCH(Y16,$A:$A,0)),1,0)</f>
        <v>0</v>
      </c>
      <c r="Z17" s="78">
        <f t="shared" ref="Z17" si="200">IF(ISNUMBER(MATCH(Z16,$A:$A,0)),1,0)</f>
        <v>0</v>
      </c>
      <c r="AA17" s="78">
        <f t="shared" ref="AA17" si="201">IF(ISNUMBER(MATCH(AA16,$A:$A,0)),1,0)</f>
        <v>0</v>
      </c>
      <c r="AB17" s="78">
        <f t="shared" ref="AB17" si="202">IF(ISNUMBER(MATCH(AB16,$A:$A,0)),1,0)</f>
        <v>0</v>
      </c>
      <c r="AC17" s="78">
        <f t="shared" ref="AC17" si="203">IF(ISNUMBER(MATCH(AC16,$A:$A,0)),1,0)</f>
        <v>0</v>
      </c>
      <c r="AD17" s="78">
        <f t="shared" ref="AD17" si="204">IF(ISNUMBER(MATCH(AD16,$A:$A,0)),1,0)</f>
        <v>0</v>
      </c>
      <c r="AE17" s="78">
        <f t="shared" ref="AE17" si="205">IF(ISNUMBER(MATCH(AE16,$A:$A,0)),1,0)</f>
        <v>0</v>
      </c>
      <c r="AF17" s="78">
        <f t="shared" ref="AF17" si="206">IF(ISNUMBER(MATCH(AF16,$A:$A,0)),1,0)</f>
        <v>0</v>
      </c>
      <c r="AG17" s="78">
        <f t="shared" ref="AG17" si="207">IF(ISNUMBER(MATCH(AG16,$A:$A,0)),1,0)</f>
        <v>0</v>
      </c>
      <c r="AH17" s="78">
        <f t="shared" ref="AH17" si="208">IF(ISNUMBER(MATCH(AH16,$A:$A,0)),1,0)</f>
        <v>0</v>
      </c>
      <c r="AI17" s="78">
        <f t="shared" ref="AI17" si="209">IF(ISNUMBER(MATCH(AI16,$A:$A,0)),1,0)</f>
        <v>0</v>
      </c>
      <c r="AJ17" s="79">
        <f t="shared" ref="AJ17" si="210">IF(ISNUMBER(MATCH(AJ16,$A:$A,0)),1,0)</f>
        <v>0</v>
      </c>
    </row>
    <row r="18" spans="1:36">
      <c r="A18" s="25">
        <v>43092</v>
      </c>
      <c r="B18" s="2" t="s">
        <v>42</v>
      </c>
      <c r="C18" s="2" t="s">
        <v>35</v>
      </c>
      <c r="E18" s="80" t="str">
        <f>様式１!$B$67</f>
        <v/>
      </c>
      <c r="F18" s="81" t="e">
        <f>様式１!C68</f>
        <v>#VALUE!</v>
      </c>
      <c r="G18" s="81" t="e">
        <f>様式１!D68</f>
        <v>#VALUE!</v>
      </c>
      <c r="H18" s="81" t="e">
        <f>様式１!E68</f>
        <v>#VALUE!</v>
      </c>
      <c r="I18" s="81" t="e">
        <f>様式１!F68</f>
        <v>#VALUE!</v>
      </c>
      <c r="J18" s="81" t="e">
        <f>様式１!G68</f>
        <v>#VALUE!</v>
      </c>
      <c r="K18" s="81" t="e">
        <f>様式１!H68</f>
        <v>#VALUE!</v>
      </c>
      <c r="L18" s="81" t="e">
        <f>様式１!I68</f>
        <v>#VALUE!</v>
      </c>
      <c r="M18" s="81" t="e">
        <f>様式１!J68</f>
        <v>#VALUE!</v>
      </c>
      <c r="N18" s="81" t="e">
        <f>様式１!K68</f>
        <v>#VALUE!</v>
      </c>
      <c r="O18" s="81" t="e">
        <f>様式１!L68</f>
        <v>#VALUE!</v>
      </c>
      <c r="P18" s="81" t="e">
        <f>様式１!M68</f>
        <v>#VALUE!</v>
      </c>
      <c r="Q18" s="81" t="e">
        <f>様式１!N68</f>
        <v>#VALUE!</v>
      </c>
      <c r="R18" s="81" t="e">
        <f>様式１!O68</f>
        <v>#VALUE!</v>
      </c>
      <c r="S18" s="81" t="e">
        <f>様式１!P68</f>
        <v>#VALUE!</v>
      </c>
      <c r="T18" s="81" t="e">
        <f>様式１!Q68</f>
        <v>#VALUE!</v>
      </c>
      <c r="U18" s="81" t="e">
        <f>様式１!R68</f>
        <v>#VALUE!</v>
      </c>
      <c r="V18" s="81" t="e">
        <f>様式１!S68</f>
        <v>#VALUE!</v>
      </c>
      <c r="W18" s="81" t="e">
        <f>様式１!T68</f>
        <v>#VALUE!</v>
      </c>
      <c r="X18" s="81" t="e">
        <f>様式１!U68</f>
        <v>#VALUE!</v>
      </c>
      <c r="Y18" s="81" t="e">
        <f>様式１!V68</f>
        <v>#VALUE!</v>
      </c>
      <c r="Z18" s="81" t="e">
        <f>様式１!W68</f>
        <v>#VALUE!</v>
      </c>
      <c r="AA18" s="81" t="e">
        <f>様式１!X68</f>
        <v>#VALUE!</v>
      </c>
      <c r="AB18" s="81" t="e">
        <f>様式１!Y68</f>
        <v>#VALUE!</v>
      </c>
      <c r="AC18" s="81" t="e">
        <f>様式１!Z68</f>
        <v>#VALUE!</v>
      </c>
      <c r="AD18" s="81" t="e">
        <f>様式１!AA68</f>
        <v>#VALUE!</v>
      </c>
      <c r="AE18" s="81" t="e">
        <f>様式１!AB68</f>
        <v>#VALUE!</v>
      </c>
      <c r="AF18" s="81" t="e">
        <f>様式１!AC68</f>
        <v>#VALUE!</v>
      </c>
      <c r="AG18" s="81" t="e">
        <f>様式１!AD68</f>
        <v>#VALUE!</v>
      </c>
      <c r="AH18" s="81" t="e">
        <f>様式１!AE68</f>
        <v>#VALUE!</v>
      </c>
      <c r="AI18" s="81" t="e">
        <f>様式１!AF68</f>
        <v>#VALUE!</v>
      </c>
      <c r="AJ18" s="82" t="e">
        <f>様式１!AG68</f>
        <v>#VALUE!</v>
      </c>
    </row>
    <row r="19" spans="1:36">
      <c r="A19" s="25">
        <v>43101</v>
      </c>
      <c r="B19" s="2" t="s">
        <v>36</v>
      </c>
      <c r="C19" s="2" t="s">
        <v>37</v>
      </c>
      <c r="E19" s="83"/>
      <c r="F19" s="84">
        <f>IF(ISNUMBER(MATCH(F18,$A:$A,0)),1,0)</f>
        <v>0</v>
      </c>
      <c r="G19" s="84">
        <f t="shared" ref="G19" si="211">IF(ISNUMBER(MATCH(G18,$A:$A,0)),1,0)</f>
        <v>0</v>
      </c>
      <c r="H19" s="84">
        <f t="shared" ref="H19" si="212">IF(ISNUMBER(MATCH(H18,$A:$A,0)),1,0)</f>
        <v>0</v>
      </c>
      <c r="I19" s="84">
        <f t="shared" ref="I19" si="213">IF(ISNUMBER(MATCH(I18,$A:$A,0)),1,0)</f>
        <v>0</v>
      </c>
      <c r="J19" s="84">
        <f t="shared" ref="J19" si="214">IF(ISNUMBER(MATCH(J18,$A:$A,0)),1,0)</f>
        <v>0</v>
      </c>
      <c r="K19" s="84">
        <f t="shared" ref="K19" si="215">IF(ISNUMBER(MATCH(K18,$A:$A,0)),1,0)</f>
        <v>0</v>
      </c>
      <c r="L19" s="84">
        <f t="shared" ref="L19" si="216">IF(ISNUMBER(MATCH(L18,$A:$A,0)),1,0)</f>
        <v>0</v>
      </c>
      <c r="M19" s="84">
        <f t="shared" ref="M19" si="217">IF(ISNUMBER(MATCH(M18,$A:$A,0)),1,0)</f>
        <v>0</v>
      </c>
      <c r="N19" s="84">
        <f t="shared" ref="N19" si="218">IF(ISNUMBER(MATCH(N18,$A:$A,0)),1,0)</f>
        <v>0</v>
      </c>
      <c r="O19" s="84">
        <f t="shared" ref="O19" si="219">IF(ISNUMBER(MATCH(O18,$A:$A,0)),1,0)</f>
        <v>0</v>
      </c>
      <c r="P19" s="84">
        <f t="shared" ref="P19" si="220">IF(ISNUMBER(MATCH(P18,$A:$A,0)),1,0)</f>
        <v>0</v>
      </c>
      <c r="Q19" s="84">
        <f t="shared" ref="Q19" si="221">IF(ISNUMBER(MATCH(Q18,$A:$A,0)),1,0)</f>
        <v>0</v>
      </c>
      <c r="R19" s="84">
        <f t="shared" ref="R19" si="222">IF(ISNUMBER(MATCH(R18,$A:$A,0)),1,0)</f>
        <v>0</v>
      </c>
      <c r="S19" s="84">
        <f t="shared" ref="S19" si="223">IF(ISNUMBER(MATCH(S18,$A:$A,0)),1,0)</f>
        <v>0</v>
      </c>
      <c r="T19" s="84">
        <f t="shared" ref="T19" si="224">IF(ISNUMBER(MATCH(T18,$A:$A,0)),1,0)</f>
        <v>0</v>
      </c>
      <c r="U19" s="84">
        <f t="shared" ref="U19" si="225">IF(ISNUMBER(MATCH(U18,$A:$A,0)),1,0)</f>
        <v>0</v>
      </c>
      <c r="V19" s="84">
        <f t="shared" ref="V19" si="226">IF(ISNUMBER(MATCH(V18,$A:$A,0)),1,0)</f>
        <v>0</v>
      </c>
      <c r="W19" s="84">
        <f t="shared" ref="W19" si="227">IF(ISNUMBER(MATCH(W18,$A:$A,0)),1,0)</f>
        <v>0</v>
      </c>
      <c r="X19" s="84">
        <f t="shared" ref="X19" si="228">IF(ISNUMBER(MATCH(X18,$A:$A,0)),1,0)</f>
        <v>0</v>
      </c>
      <c r="Y19" s="84">
        <f t="shared" ref="Y19" si="229">IF(ISNUMBER(MATCH(Y18,$A:$A,0)),1,0)</f>
        <v>0</v>
      </c>
      <c r="Z19" s="84">
        <f t="shared" ref="Z19" si="230">IF(ISNUMBER(MATCH(Z18,$A:$A,0)),1,0)</f>
        <v>0</v>
      </c>
      <c r="AA19" s="84">
        <f t="shared" ref="AA19" si="231">IF(ISNUMBER(MATCH(AA18,$A:$A,0)),1,0)</f>
        <v>0</v>
      </c>
      <c r="AB19" s="84">
        <f t="shared" ref="AB19" si="232">IF(ISNUMBER(MATCH(AB18,$A:$A,0)),1,0)</f>
        <v>0</v>
      </c>
      <c r="AC19" s="84">
        <f t="shared" ref="AC19" si="233">IF(ISNUMBER(MATCH(AC18,$A:$A,0)),1,0)</f>
        <v>0</v>
      </c>
      <c r="AD19" s="84">
        <f t="shared" ref="AD19" si="234">IF(ISNUMBER(MATCH(AD18,$A:$A,0)),1,0)</f>
        <v>0</v>
      </c>
      <c r="AE19" s="84">
        <f t="shared" ref="AE19" si="235">IF(ISNUMBER(MATCH(AE18,$A:$A,0)),1,0)</f>
        <v>0</v>
      </c>
      <c r="AF19" s="84">
        <f t="shared" ref="AF19" si="236">IF(ISNUMBER(MATCH(AF18,$A:$A,0)),1,0)</f>
        <v>0</v>
      </c>
      <c r="AG19" s="84">
        <f t="shared" ref="AG19" si="237">IF(ISNUMBER(MATCH(AG18,$A:$A,0)),1,0)</f>
        <v>0</v>
      </c>
      <c r="AH19" s="84">
        <f t="shared" ref="AH19" si="238">IF(ISNUMBER(MATCH(AH18,$A:$A,0)),1,0)</f>
        <v>0</v>
      </c>
      <c r="AI19" s="84">
        <f t="shared" ref="AI19" si="239">IF(ISNUMBER(MATCH(AI18,$A:$A,0)),1,0)</f>
        <v>0</v>
      </c>
      <c r="AJ19" s="85">
        <f t="shared" ref="AJ19" si="240">IF(ISNUMBER(MATCH(AJ18,$A:$A,0)),1,0)</f>
        <v>0</v>
      </c>
    </row>
    <row r="20" spans="1:36">
      <c r="A20" s="25">
        <v>43108</v>
      </c>
      <c r="B20" s="2" t="s">
        <v>38</v>
      </c>
      <c r="C20" s="2" t="s">
        <v>37</v>
      </c>
      <c r="E20" s="86" t="str">
        <f>様式１!$B$87</f>
        <v/>
      </c>
      <c r="F20" s="75" t="e">
        <f>様式１!C88</f>
        <v>#VALUE!</v>
      </c>
      <c r="G20" s="75" t="e">
        <f>様式１!D88</f>
        <v>#VALUE!</v>
      </c>
      <c r="H20" s="75" t="e">
        <f>様式１!E88</f>
        <v>#VALUE!</v>
      </c>
      <c r="I20" s="75" t="e">
        <f>様式１!F88</f>
        <v>#VALUE!</v>
      </c>
      <c r="J20" s="75" t="e">
        <f>様式１!G88</f>
        <v>#VALUE!</v>
      </c>
      <c r="K20" s="75" t="e">
        <f>様式１!H88</f>
        <v>#VALUE!</v>
      </c>
      <c r="L20" s="75" t="e">
        <f>様式１!I88</f>
        <v>#VALUE!</v>
      </c>
      <c r="M20" s="75" t="e">
        <f>様式１!J88</f>
        <v>#VALUE!</v>
      </c>
      <c r="N20" s="75" t="e">
        <f>様式１!K88</f>
        <v>#VALUE!</v>
      </c>
      <c r="O20" s="75" t="e">
        <f>様式１!L88</f>
        <v>#VALUE!</v>
      </c>
      <c r="P20" s="75" t="e">
        <f>様式１!M88</f>
        <v>#VALUE!</v>
      </c>
      <c r="Q20" s="75" t="e">
        <f>様式１!N88</f>
        <v>#VALUE!</v>
      </c>
      <c r="R20" s="75" t="e">
        <f>様式１!O88</f>
        <v>#VALUE!</v>
      </c>
      <c r="S20" s="75" t="e">
        <f>様式１!P88</f>
        <v>#VALUE!</v>
      </c>
      <c r="T20" s="75" t="e">
        <f>様式１!Q88</f>
        <v>#VALUE!</v>
      </c>
      <c r="U20" s="75" t="e">
        <f>様式１!R88</f>
        <v>#VALUE!</v>
      </c>
      <c r="V20" s="75" t="e">
        <f>様式１!S88</f>
        <v>#VALUE!</v>
      </c>
      <c r="W20" s="75" t="e">
        <f>様式１!T88</f>
        <v>#VALUE!</v>
      </c>
      <c r="X20" s="75" t="e">
        <f>様式１!U88</f>
        <v>#VALUE!</v>
      </c>
      <c r="Y20" s="75" t="e">
        <f>様式１!V88</f>
        <v>#VALUE!</v>
      </c>
      <c r="Z20" s="75" t="e">
        <f>様式１!W88</f>
        <v>#VALUE!</v>
      </c>
      <c r="AA20" s="75" t="e">
        <f>様式１!X88</f>
        <v>#VALUE!</v>
      </c>
      <c r="AB20" s="75" t="e">
        <f>様式１!Y88</f>
        <v>#VALUE!</v>
      </c>
      <c r="AC20" s="75" t="e">
        <f>様式１!Z88</f>
        <v>#VALUE!</v>
      </c>
      <c r="AD20" s="75" t="e">
        <f>様式１!AA88</f>
        <v>#VALUE!</v>
      </c>
      <c r="AE20" s="75" t="e">
        <f>様式１!AB88</f>
        <v>#VALUE!</v>
      </c>
      <c r="AF20" s="75" t="e">
        <f>様式１!AC88</f>
        <v>#VALUE!</v>
      </c>
      <c r="AG20" s="75" t="e">
        <f>様式１!AD88</f>
        <v>#VALUE!</v>
      </c>
      <c r="AH20" s="75" t="e">
        <f>様式１!AE88</f>
        <v>#VALUE!</v>
      </c>
      <c r="AI20" s="75" t="e">
        <f>様式１!AF88</f>
        <v>#VALUE!</v>
      </c>
      <c r="AJ20" s="76" t="e">
        <f>様式１!AG88</f>
        <v>#VALUE!</v>
      </c>
    </row>
    <row r="21" spans="1:36">
      <c r="A21" s="25">
        <v>43142</v>
      </c>
      <c r="B21" s="2" t="s">
        <v>40</v>
      </c>
      <c r="C21" s="2" t="s">
        <v>57</v>
      </c>
      <c r="E21" s="77"/>
      <c r="F21" s="78">
        <f>IF(ISNUMBER(MATCH(F20,$A:$A,0)),1,0)</f>
        <v>0</v>
      </c>
      <c r="G21" s="78">
        <f t="shared" ref="G21" si="241">IF(ISNUMBER(MATCH(G20,$A:$A,0)),1,0)</f>
        <v>0</v>
      </c>
      <c r="H21" s="78">
        <f t="shared" ref="H21" si="242">IF(ISNUMBER(MATCH(H20,$A:$A,0)),1,0)</f>
        <v>0</v>
      </c>
      <c r="I21" s="78">
        <f t="shared" ref="I21" si="243">IF(ISNUMBER(MATCH(I20,$A:$A,0)),1,0)</f>
        <v>0</v>
      </c>
      <c r="J21" s="78">
        <f t="shared" ref="J21" si="244">IF(ISNUMBER(MATCH(J20,$A:$A,0)),1,0)</f>
        <v>0</v>
      </c>
      <c r="K21" s="78">
        <f t="shared" ref="K21" si="245">IF(ISNUMBER(MATCH(K20,$A:$A,0)),1,0)</f>
        <v>0</v>
      </c>
      <c r="L21" s="78">
        <f t="shared" ref="L21" si="246">IF(ISNUMBER(MATCH(L20,$A:$A,0)),1,0)</f>
        <v>0</v>
      </c>
      <c r="M21" s="78">
        <f t="shared" ref="M21" si="247">IF(ISNUMBER(MATCH(M20,$A:$A,0)),1,0)</f>
        <v>0</v>
      </c>
      <c r="N21" s="78">
        <f t="shared" ref="N21" si="248">IF(ISNUMBER(MATCH(N20,$A:$A,0)),1,0)</f>
        <v>0</v>
      </c>
      <c r="O21" s="78">
        <f t="shared" ref="O21" si="249">IF(ISNUMBER(MATCH(O20,$A:$A,0)),1,0)</f>
        <v>0</v>
      </c>
      <c r="P21" s="78">
        <f t="shared" ref="P21" si="250">IF(ISNUMBER(MATCH(P20,$A:$A,0)),1,0)</f>
        <v>0</v>
      </c>
      <c r="Q21" s="78">
        <f t="shared" ref="Q21" si="251">IF(ISNUMBER(MATCH(Q20,$A:$A,0)),1,0)</f>
        <v>0</v>
      </c>
      <c r="R21" s="78">
        <f t="shared" ref="R21" si="252">IF(ISNUMBER(MATCH(R20,$A:$A,0)),1,0)</f>
        <v>0</v>
      </c>
      <c r="S21" s="78">
        <f t="shared" ref="S21" si="253">IF(ISNUMBER(MATCH(S20,$A:$A,0)),1,0)</f>
        <v>0</v>
      </c>
      <c r="T21" s="78">
        <f t="shared" ref="T21" si="254">IF(ISNUMBER(MATCH(T20,$A:$A,0)),1,0)</f>
        <v>0</v>
      </c>
      <c r="U21" s="78">
        <f t="shared" ref="U21" si="255">IF(ISNUMBER(MATCH(U20,$A:$A,0)),1,0)</f>
        <v>0</v>
      </c>
      <c r="V21" s="78">
        <f t="shared" ref="V21" si="256">IF(ISNUMBER(MATCH(V20,$A:$A,0)),1,0)</f>
        <v>0</v>
      </c>
      <c r="W21" s="78">
        <f t="shared" ref="W21" si="257">IF(ISNUMBER(MATCH(W20,$A:$A,0)),1,0)</f>
        <v>0</v>
      </c>
      <c r="X21" s="78">
        <f t="shared" ref="X21" si="258">IF(ISNUMBER(MATCH(X20,$A:$A,0)),1,0)</f>
        <v>0</v>
      </c>
      <c r="Y21" s="78">
        <f t="shared" ref="Y21" si="259">IF(ISNUMBER(MATCH(Y20,$A:$A,0)),1,0)</f>
        <v>0</v>
      </c>
      <c r="Z21" s="78">
        <f t="shared" ref="Z21" si="260">IF(ISNUMBER(MATCH(Z20,$A:$A,0)),1,0)</f>
        <v>0</v>
      </c>
      <c r="AA21" s="78">
        <f t="shared" ref="AA21" si="261">IF(ISNUMBER(MATCH(AA20,$A:$A,0)),1,0)</f>
        <v>0</v>
      </c>
      <c r="AB21" s="78">
        <f t="shared" ref="AB21" si="262">IF(ISNUMBER(MATCH(AB20,$A:$A,0)),1,0)</f>
        <v>0</v>
      </c>
      <c r="AC21" s="78">
        <f t="shared" ref="AC21" si="263">IF(ISNUMBER(MATCH(AC20,$A:$A,0)),1,0)</f>
        <v>0</v>
      </c>
      <c r="AD21" s="78">
        <f t="shared" ref="AD21" si="264">IF(ISNUMBER(MATCH(AD20,$A:$A,0)),1,0)</f>
        <v>0</v>
      </c>
      <c r="AE21" s="78">
        <f t="shared" ref="AE21" si="265">IF(ISNUMBER(MATCH(AE20,$A:$A,0)),1,0)</f>
        <v>0</v>
      </c>
      <c r="AF21" s="78">
        <f t="shared" ref="AF21" si="266">IF(ISNUMBER(MATCH(AF20,$A:$A,0)),1,0)</f>
        <v>0</v>
      </c>
      <c r="AG21" s="78">
        <f t="shared" ref="AG21" si="267">IF(ISNUMBER(MATCH(AG20,$A:$A,0)),1,0)</f>
        <v>0</v>
      </c>
      <c r="AH21" s="78">
        <f t="shared" ref="AH21" si="268">IF(ISNUMBER(MATCH(AH20,$A:$A,0)),1,0)</f>
        <v>0</v>
      </c>
      <c r="AI21" s="78">
        <f t="shared" ref="AI21" si="269">IF(ISNUMBER(MATCH(AI20,$A:$A,0)),1,0)</f>
        <v>0</v>
      </c>
      <c r="AJ21" s="79">
        <f t="shared" ref="AJ21" si="270">IF(ISNUMBER(MATCH(AJ20,$A:$A,0)),1,0)</f>
        <v>0</v>
      </c>
    </row>
    <row r="22" spans="1:36">
      <c r="A22" s="25">
        <v>43143</v>
      </c>
      <c r="B22" s="2" t="s">
        <v>59</v>
      </c>
      <c r="C22" s="2" t="s">
        <v>37</v>
      </c>
      <c r="E22" s="80" t="str">
        <f>様式１!$B$94</f>
        <v/>
      </c>
      <c r="F22" s="81" t="e">
        <f>様式１!C95</f>
        <v>#VALUE!</v>
      </c>
      <c r="G22" s="81" t="e">
        <f>様式１!D95</f>
        <v>#VALUE!</v>
      </c>
      <c r="H22" s="81" t="e">
        <f>様式１!E95</f>
        <v>#VALUE!</v>
      </c>
      <c r="I22" s="81" t="e">
        <f>様式１!F95</f>
        <v>#VALUE!</v>
      </c>
      <c r="J22" s="81" t="e">
        <f>様式１!G95</f>
        <v>#VALUE!</v>
      </c>
      <c r="K22" s="81" t="e">
        <f>様式１!H95</f>
        <v>#VALUE!</v>
      </c>
      <c r="L22" s="81" t="e">
        <f>様式１!I95</f>
        <v>#VALUE!</v>
      </c>
      <c r="M22" s="81" t="e">
        <f>様式１!J95</f>
        <v>#VALUE!</v>
      </c>
      <c r="N22" s="81" t="e">
        <f>様式１!K95</f>
        <v>#VALUE!</v>
      </c>
      <c r="O22" s="81" t="e">
        <f>様式１!L95</f>
        <v>#VALUE!</v>
      </c>
      <c r="P22" s="81" t="e">
        <f>様式１!M95</f>
        <v>#VALUE!</v>
      </c>
      <c r="Q22" s="81" t="e">
        <f>様式１!N95</f>
        <v>#VALUE!</v>
      </c>
      <c r="R22" s="81" t="e">
        <f>様式１!O95</f>
        <v>#VALUE!</v>
      </c>
      <c r="S22" s="81" t="e">
        <f>様式１!P95</f>
        <v>#VALUE!</v>
      </c>
      <c r="T22" s="81" t="e">
        <f>様式１!Q95</f>
        <v>#VALUE!</v>
      </c>
      <c r="U22" s="81" t="e">
        <f>様式１!R95</f>
        <v>#VALUE!</v>
      </c>
      <c r="V22" s="81" t="e">
        <f>様式１!S95</f>
        <v>#VALUE!</v>
      </c>
      <c r="W22" s="81" t="e">
        <f>様式１!T95</f>
        <v>#VALUE!</v>
      </c>
      <c r="X22" s="81" t="e">
        <f>様式１!U95</f>
        <v>#VALUE!</v>
      </c>
      <c r="Y22" s="81" t="e">
        <f>様式１!V95</f>
        <v>#VALUE!</v>
      </c>
      <c r="Z22" s="81" t="e">
        <f>様式１!W95</f>
        <v>#VALUE!</v>
      </c>
      <c r="AA22" s="81" t="e">
        <f>様式１!X95</f>
        <v>#VALUE!</v>
      </c>
      <c r="AB22" s="81" t="e">
        <f>様式１!Y95</f>
        <v>#VALUE!</v>
      </c>
      <c r="AC22" s="81" t="e">
        <f>様式１!Z95</f>
        <v>#VALUE!</v>
      </c>
      <c r="AD22" s="81" t="e">
        <f>様式１!AA95</f>
        <v>#VALUE!</v>
      </c>
      <c r="AE22" s="81" t="e">
        <f>様式１!AB95</f>
        <v>#VALUE!</v>
      </c>
      <c r="AF22" s="81" t="e">
        <f>様式１!AC95</f>
        <v>#VALUE!</v>
      </c>
      <c r="AG22" s="81" t="e">
        <f>様式１!AD95</f>
        <v>#VALUE!</v>
      </c>
      <c r="AH22" s="81" t="e">
        <f>様式１!AE95</f>
        <v>#VALUE!</v>
      </c>
      <c r="AI22" s="81" t="e">
        <f>様式１!AF95</f>
        <v>#VALUE!</v>
      </c>
      <c r="AJ22" s="82" t="e">
        <f>様式１!AG95</f>
        <v>#VALUE!</v>
      </c>
    </row>
    <row r="23" spans="1:36">
      <c r="A23" s="25">
        <v>43180</v>
      </c>
      <c r="B23" s="2" t="s">
        <v>43</v>
      </c>
      <c r="C23" s="2" t="s">
        <v>41</v>
      </c>
      <c r="E23" s="77"/>
      <c r="F23" s="78">
        <f>IF(ISNUMBER(MATCH(F22,$A:$A,0)),1,0)</f>
        <v>0</v>
      </c>
      <c r="G23" s="78">
        <f t="shared" ref="G23" si="271">IF(ISNUMBER(MATCH(G22,$A:$A,0)),1,0)</f>
        <v>0</v>
      </c>
      <c r="H23" s="78">
        <f t="shared" ref="H23" si="272">IF(ISNUMBER(MATCH(H22,$A:$A,0)),1,0)</f>
        <v>0</v>
      </c>
      <c r="I23" s="78">
        <f t="shared" ref="I23" si="273">IF(ISNUMBER(MATCH(I22,$A:$A,0)),1,0)</f>
        <v>0</v>
      </c>
      <c r="J23" s="78">
        <f t="shared" ref="J23" si="274">IF(ISNUMBER(MATCH(J22,$A:$A,0)),1,0)</f>
        <v>0</v>
      </c>
      <c r="K23" s="78">
        <f t="shared" ref="K23" si="275">IF(ISNUMBER(MATCH(K22,$A:$A,0)),1,0)</f>
        <v>0</v>
      </c>
      <c r="L23" s="78">
        <f t="shared" ref="L23" si="276">IF(ISNUMBER(MATCH(L22,$A:$A,0)),1,0)</f>
        <v>0</v>
      </c>
      <c r="M23" s="78">
        <f t="shared" ref="M23" si="277">IF(ISNUMBER(MATCH(M22,$A:$A,0)),1,0)</f>
        <v>0</v>
      </c>
      <c r="N23" s="78">
        <f t="shared" ref="N23" si="278">IF(ISNUMBER(MATCH(N22,$A:$A,0)),1,0)</f>
        <v>0</v>
      </c>
      <c r="O23" s="78">
        <f t="shared" ref="O23" si="279">IF(ISNUMBER(MATCH(O22,$A:$A,0)),1,0)</f>
        <v>0</v>
      </c>
      <c r="P23" s="78">
        <f t="shared" ref="P23" si="280">IF(ISNUMBER(MATCH(P22,$A:$A,0)),1,0)</f>
        <v>0</v>
      </c>
      <c r="Q23" s="78">
        <f t="shared" ref="Q23" si="281">IF(ISNUMBER(MATCH(Q22,$A:$A,0)),1,0)</f>
        <v>0</v>
      </c>
      <c r="R23" s="78">
        <f t="shared" ref="R23" si="282">IF(ISNUMBER(MATCH(R22,$A:$A,0)),1,0)</f>
        <v>0</v>
      </c>
      <c r="S23" s="78">
        <f t="shared" ref="S23" si="283">IF(ISNUMBER(MATCH(S22,$A:$A,0)),1,0)</f>
        <v>0</v>
      </c>
      <c r="T23" s="78">
        <f t="shared" ref="T23" si="284">IF(ISNUMBER(MATCH(T22,$A:$A,0)),1,0)</f>
        <v>0</v>
      </c>
      <c r="U23" s="78">
        <f t="shared" ref="U23" si="285">IF(ISNUMBER(MATCH(U22,$A:$A,0)),1,0)</f>
        <v>0</v>
      </c>
      <c r="V23" s="78">
        <f t="shared" ref="V23" si="286">IF(ISNUMBER(MATCH(V22,$A:$A,0)),1,0)</f>
        <v>0</v>
      </c>
      <c r="W23" s="78">
        <f t="shared" ref="W23" si="287">IF(ISNUMBER(MATCH(W22,$A:$A,0)),1,0)</f>
        <v>0</v>
      </c>
      <c r="X23" s="78">
        <f t="shared" ref="X23" si="288">IF(ISNUMBER(MATCH(X22,$A:$A,0)),1,0)</f>
        <v>0</v>
      </c>
      <c r="Y23" s="78">
        <f t="shared" ref="Y23" si="289">IF(ISNUMBER(MATCH(Y22,$A:$A,0)),1,0)</f>
        <v>0</v>
      </c>
      <c r="Z23" s="78">
        <f t="shared" ref="Z23" si="290">IF(ISNUMBER(MATCH(Z22,$A:$A,0)),1,0)</f>
        <v>0</v>
      </c>
      <c r="AA23" s="78">
        <f t="shared" ref="AA23" si="291">IF(ISNUMBER(MATCH(AA22,$A:$A,0)),1,0)</f>
        <v>0</v>
      </c>
      <c r="AB23" s="78">
        <f t="shared" ref="AB23" si="292">IF(ISNUMBER(MATCH(AB22,$A:$A,0)),1,0)</f>
        <v>0</v>
      </c>
      <c r="AC23" s="78">
        <f t="shared" ref="AC23" si="293">IF(ISNUMBER(MATCH(AC22,$A:$A,0)),1,0)</f>
        <v>0</v>
      </c>
      <c r="AD23" s="78">
        <f t="shared" ref="AD23" si="294">IF(ISNUMBER(MATCH(AD22,$A:$A,0)),1,0)</f>
        <v>0</v>
      </c>
      <c r="AE23" s="78">
        <f t="shared" ref="AE23" si="295">IF(ISNUMBER(MATCH(AE22,$A:$A,0)),1,0)</f>
        <v>0</v>
      </c>
      <c r="AF23" s="78">
        <f t="shared" ref="AF23" si="296">IF(ISNUMBER(MATCH(AF22,$A:$A,0)),1,0)</f>
        <v>0</v>
      </c>
      <c r="AG23" s="78">
        <f t="shared" ref="AG23" si="297">IF(ISNUMBER(MATCH(AG22,$A:$A,0)),1,0)</f>
        <v>0</v>
      </c>
      <c r="AH23" s="78">
        <f t="shared" ref="AH23" si="298">IF(ISNUMBER(MATCH(AH22,$A:$A,0)),1,0)</f>
        <v>0</v>
      </c>
      <c r="AI23" s="78">
        <f t="shared" ref="AI23" si="299">IF(ISNUMBER(MATCH(AI22,$A:$A,0)),1,0)</f>
        <v>0</v>
      </c>
      <c r="AJ23" s="79">
        <f t="shared" ref="AJ23" si="300">IF(ISNUMBER(MATCH(AJ22,$A:$A,0)),1,0)</f>
        <v>0</v>
      </c>
    </row>
    <row r="24" spans="1:36">
      <c r="A24" s="25">
        <v>43219</v>
      </c>
      <c r="B24" s="2" t="s">
        <v>44</v>
      </c>
      <c r="C24" s="2" t="s">
        <v>57</v>
      </c>
      <c r="E24" s="80" t="str">
        <f>様式１!$B$101</f>
        <v/>
      </c>
      <c r="F24" s="81" t="e">
        <f>様式１!C102</f>
        <v>#VALUE!</v>
      </c>
      <c r="G24" s="81" t="e">
        <f>様式１!D102</f>
        <v>#VALUE!</v>
      </c>
      <c r="H24" s="81" t="e">
        <f>様式１!E102</f>
        <v>#VALUE!</v>
      </c>
      <c r="I24" s="81" t="e">
        <f>様式１!F102</f>
        <v>#VALUE!</v>
      </c>
      <c r="J24" s="81" t="e">
        <f>様式１!G102</f>
        <v>#VALUE!</v>
      </c>
      <c r="K24" s="81" t="e">
        <f>様式１!H102</f>
        <v>#VALUE!</v>
      </c>
      <c r="L24" s="81" t="e">
        <f>様式１!I102</f>
        <v>#VALUE!</v>
      </c>
      <c r="M24" s="81" t="e">
        <f>様式１!J102</f>
        <v>#VALUE!</v>
      </c>
      <c r="N24" s="81" t="e">
        <f>様式１!K102</f>
        <v>#VALUE!</v>
      </c>
      <c r="O24" s="81" t="e">
        <f>様式１!L102</f>
        <v>#VALUE!</v>
      </c>
      <c r="P24" s="81" t="e">
        <f>様式１!M102</f>
        <v>#VALUE!</v>
      </c>
      <c r="Q24" s="81" t="e">
        <f>様式１!N102</f>
        <v>#VALUE!</v>
      </c>
      <c r="R24" s="81" t="e">
        <f>様式１!O102</f>
        <v>#VALUE!</v>
      </c>
      <c r="S24" s="81" t="e">
        <f>様式１!P102</f>
        <v>#VALUE!</v>
      </c>
      <c r="T24" s="81" t="e">
        <f>様式１!Q102</f>
        <v>#VALUE!</v>
      </c>
      <c r="U24" s="81" t="e">
        <f>様式１!R102</f>
        <v>#VALUE!</v>
      </c>
      <c r="V24" s="81" t="e">
        <f>様式１!S102</f>
        <v>#VALUE!</v>
      </c>
      <c r="W24" s="81" t="e">
        <f>様式１!T102</f>
        <v>#VALUE!</v>
      </c>
      <c r="X24" s="81" t="e">
        <f>様式１!U102</f>
        <v>#VALUE!</v>
      </c>
      <c r="Y24" s="81" t="e">
        <f>様式１!V102</f>
        <v>#VALUE!</v>
      </c>
      <c r="Z24" s="81" t="e">
        <f>様式１!W102</f>
        <v>#VALUE!</v>
      </c>
      <c r="AA24" s="81" t="e">
        <f>様式１!X102</f>
        <v>#VALUE!</v>
      </c>
      <c r="AB24" s="81" t="e">
        <f>様式１!Y102</f>
        <v>#VALUE!</v>
      </c>
      <c r="AC24" s="81" t="e">
        <f>様式１!Z102</f>
        <v>#VALUE!</v>
      </c>
      <c r="AD24" s="81" t="e">
        <f>様式１!AA102</f>
        <v>#VALUE!</v>
      </c>
      <c r="AE24" s="81" t="e">
        <f>様式１!AB102</f>
        <v>#VALUE!</v>
      </c>
      <c r="AF24" s="81" t="e">
        <f>様式１!AC102</f>
        <v>#VALUE!</v>
      </c>
      <c r="AG24" s="81" t="e">
        <f>様式１!AD102</f>
        <v>#VALUE!</v>
      </c>
      <c r="AH24" s="81" t="e">
        <f>様式１!AE102</f>
        <v>#VALUE!</v>
      </c>
      <c r="AI24" s="81" t="e">
        <f>様式１!AF102</f>
        <v>#VALUE!</v>
      </c>
      <c r="AJ24" s="82" t="e">
        <f>様式１!AG102</f>
        <v>#VALUE!</v>
      </c>
    </row>
    <row r="25" spans="1:36">
      <c r="A25" s="25">
        <v>43220</v>
      </c>
      <c r="B25" s="2" t="s">
        <v>59</v>
      </c>
      <c r="C25" s="2" t="s">
        <v>37</v>
      </c>
      <c r="E25" s="77"/>
      <c r="F25" s="78">
        <f>IF(ISNUMBER(MATCH(F24,$A:$A,0)),1,0)</f>
        <v>0</v>
      </c>
      <c r="G25" s="78">
        <f t="shared" ref="G25" si="301">IF(ISNUMBER(MATCH(G24,$A:$A,0)),1,0)</f>
        <v>0</v>
      </c>
      <c r="H25" s="78">
        <f t="shared" ref="H25" si="302">IF(ISNUMBER(MATCH(H24,$A:$A,0)),1,0)</f>
        <v>0</v>
      </c>
      <c r="I25" s="78">
        <f t="shared" ref="I25" si="303">IF(ISNUMBER(MATCH(I24,$A:$A,0)),1,0)</f>
        <v>0</v>
      </c>
      <c r="J25" s="78">
        <f t="shared" ref="J25" si="304">IF(ISNUMBER(MATCH(J24,$A:$A,0)),1,0)</f>
        <v>0</v>
      </c>
      <c r="K25" s="78">
        <f t="shared" ref="K25" si="305">IF(ISNUMBER(MATCH(K24,$A:$A,0)),1,0)</f>
        <v>0</v>
      </c>
      <c r="L25" s="78">
        <f t="shared" ref="L25" si="306">IF(ISNUMBER(MATCH(L24,$A:$A,0)),1,0)</f>
        <v>0</v>
      </c>
      <c r="M25" s="78">
        <f t="shared" ref="M25" si="307">IF(ISNUMBER(MATCH(M24,$A:$A,0)),1,0)</f>
        <v>0</v>
      </c>
      <c r="N25" s="78">
        <f t="shared" ref="N25" si="308">IF(ISNUMBER(MATCH(N24,$A:$A,0)),1,0)</f>
        <v>0</v>
      </c>
      <c r="O25" s="78">
        <f t="shared" ref="O25" si="309">IF(ISNUMBER(MATCH(O24,$A:$A,0)),1,0)</f>
        <v>0</v>
      </c>
      <c r="P25" s="78">
        <f t="shared" ref="P25" si="310">IF(ISNUMBER(MATCH(P24,$A:$A,0)),1,0)</f>
        <v>0</v>
      </c>
      <c r="Q25" s="78">
        <f t="shared" ref="Q25" si="311">IF(ISNUMBER(MATCH(Q24,$A:$A,0)),1,0)</f>
        <v>0</v>
      </c>
      <c r="R25" s="78">
        <f t="shared" ref="R25" si="312">IF(ISNUMBER(MATCH(R24,$A:$A,0)),1,0)</f>
        <v>0</v>
      </c>
      <c r="S25" s="78">
        <f t="shared" ref="S25" si="313">IF(ISNUMBER(MATCH(S24,$A:$A,0)),1,0)</f>
        <v>0</v>
      </c>
      <c r="T25" s="78">
        <f t="shared" ref="T25" si="314">IF(ISNUMBER(MATCH(T24,$A:$A,0)),1,0)</f>
        <v>0</v>
      </c>
      <c r="U25" s="78">
        <f t="shared" ref="U25" si="315">IF(ISNUMBER(MATCH(U24,$A:$A,0)),1,0)</f>
        <v>0</v>
      </c>
      <c r="V25" s="78">
        <f t="shared" ref="V25" si="316">IF(ISNUMBER(MATCH(V24,$A:$A,0)),1,0)</f>
        <v>0</v>
      </c>
      <c r="W25" s="78">
        <f t="shared" ref="W25" si="317">IF(ISNUMBER(MATCH(W24,$A:$A,0)),1,0)</f>
        <v>0</v>
      </c>
      <c r="X25" s="78">
        <f t="shared" ref="X25" si="318">IF(ISNUMBER(MATCH(X24,$A:$A,0)),1,0)</f>
        <v>0</v>
      </c>
      <c r="Y25" s="78">
        <f t="shared" ref="Y25" si="319">IF(ISNUMBER(MATCH(Y24,$A:$A,0)),1,0)</f>
        <v>0</v>
      </c>
      <c r="Z25" s="78">
        <f t="shared" ref="Z25" si="320">IF(ISNUMBER(MATCH(Z24,$A:$A,0)),1,0)</f>
        <v>0</v>
      </c>
      <c r="AA25" s="78">
        <f t="shared" ref="AA25" si="321">IF(ISNUMBER(MATCH(AA24,$A:$A,0)),1,0)</f>
        <v>0</v>
      </c>
      <c r="AB25" s="78">
        <f t="shared" ref="AB25" si="322">IF(ISNUMBER(MATCH(AB24,$A:$A,0)),1,0)</f>
        <v>0</v>
      </c>
      <c r="AC25" s="78">
        <f t="shared" ref="AC25" si="323">IF(ISNUMBER(MATCH(AC24,$A:$A,0)),1,0)</f>
        <v>0</v>
      </c>
      <c r="AD25" s="78">
        <f t="shared" ref="AD25" si="324">IF(ISNUMBER(MATCH(AD24,$A:$A,0)),1,0)</f>
        <v>0</v>
      </c>
      <c r="AE25" s="78">
        <f t="shared" ref="AE25" si="325">IF(ISNUMBER(MATCH(AE24,$A:$A,0)),1,0)</f>
        <v>0</v>
      </c>
      <c r="AF25" s="78">
        <f t="shared" ref="AF25" si="326">IF(ISNUMBER(MATCH(AF24,$A:$A,0)),1,0)</f>
        <v>0</v>
      </c>
      <c r="AG25" s="78">
        <f t="shared" ref="AG25" si="327">IF(ISNUMBER(MATCH(AG24,$A:$A,0)),1,0)</f>
        <v>0</v>
      </c>
      <c r="AH25" s="78">
        <f t="shared" ref="AH25" si="328">IF(ISNUMBER(MATCH(AH24,$A:$A,0)),1,0)</f>
        <v>0</v>
      </c>
      <c r="AI25" s="78">
        <f t="shared" ref="AI25" si="329">IF(ISNUMBER(MATCH(AI24,$A:$A,0)),1,0)</f>
        <v>0</v>
      </c>
      <c r="AJ25" s="79">
        <f t="shared" ref="AJ25" si="330">IF(ISNUMBER(MATCH(AJ24,$A:$A,0)),1,0)</f>
        <v>0</v>
      </c>
    </row>
    <row r="26" spans="1:36">
      <c r="A26" s="25">
        <v>43223</v>
      </c>
      <c r="B26" s="2" t="s">
        <v>46</v>
      </c>
      <c r="C26" s="2" t="s">
        <v>48</v>
      </c>
      <c r="E26" s="80" t="str">
        <f>様式１!$B$108</f>
        <v/>
      </c>
      <c r="F26" s="81" t="e">
        <f>様式１!C109</f>
        <v>#VALUE!</v>
      </c>
      <c r="G26" s="81" t="e">
        <f>様式１!D109</f>
        <v>#VALUE!</v>
      </c>
      <c r="H26" s="81" t="e">
        <f>様式１!E109</f>
        <v>#VALUE!</v>
      </c>
      <c r="I26" s="81" t="e">
        <f>様式１!F109</f>
        <v>#VALUE!</v>
      </c>
      <c r="J26" s="81" t="e">
        <f>様式１!G109</f>
        <v>#VALUE!</v>
      </c>
      <c r="K26" s="81" t="e">
        <f>様式１!H109</f>
        <v>#VALUE!</v>
      </c>
      <c r="L26" s="81" t="e">
        <f>様式１!I109</f>
        <v>#VALUE!</v>
      </c>
      <c r="M26" s="81" t="e">
        <f>様式１!J109</f>
        <v>#VALUE!</v>
      </c>
      <c r="N26" s="81" t="e">
        <f>様式１!K109</f>
        <v>#VALUE!</v>
      </c>
      <c r="O26" s="81" t="e">
        <f>様式１!L109</f>
        <v>#VALUE!</v>
      </c>
      <c r="P26" s="81" t="e">
        <f>様式１!M109</f>
        <v>#VALUE!</v>
      </c>
      <c r="Q26" s="81" t="e">
        <f>様式１!N109</f>
        <v>#VALUE!</v>
      </c>
      <c r="R26" s="81" t="e">
        <f>様式１!O109</f>
        <v>#VALUE!</v>
      </c>
      <c r="S26" s="81" t="e">
        <f>様式１!P109</f>
        <v>#VALUE!</v>
      </c>
      <c r="T26" s="81" t="e">
        <f>様式１!Q109</f>
        <v>#VALUE!</v>
      </c>
      <c r="U26" s="81" t="e">
        <f>様式１!R109</f>
        <v>#VALUE!</v>
      </c>
      <c r="V26" s="81" t="e">
        <f>様式１!S109</f>
        <v>#VALUE!</v>
      </c>
      <c r="W26" s="81" t="e">
        <f>様式１!T109</f>
        <v>#VALUE!</v>
      </c>
      <c r="X26" s="81" t="e">
        <f>様式１!U109</f>
        <v>#VALUE!</v>
      </c>
      <c r="Y26" s="81" t="e">
        <f>様式１!V109</f>
        <v>#VALUE!</v>
      </c>
      <c r="Z26" s="81" t="e">
        <f>様式１!W109</f>
        <v>#VALUE!</v>
      </c>
      <c r="AA26" s="81" t="e">
        <f>様式１!X109</f>
        <v>#VALUE!</v>
      </c>
      <c r="AB26" s="81" t="e">
        <f>様式１!Y109</f>
        <v>#VALUE!</v>
      </c>
      <c r="AC26" s="81" t="e">
        <f>様式１!Z109</f>
        <v>#VALUE!</v>
      </c>
      <c r="AD26" s="81" t="e">
        <f>様式１!AA109</f>
        <v>#VALUE!</v>
      </c>
      <c r="AE26" s="81" t="e">
        <f>様式１!AB109</f>
        <v>#VALUE!</v>
      </c>
      <c r="AF26" s="81" t="e">
        <f>様式１!AC109</f>
        <v>#VALUE!</v>
      </c>
      <c r="AG26" s="81" t="e">
        <f>様式１!AD109</f>
        <v>#VALUE!</v>
      </c>
      <c r="AH26" s="81" t="e">
        <f>様式１!AE109</f>
        <v>#VALUE!</v>
      </c>
      <c r="AI26" s="81" t="e">
        <f>様式１!AF109</f>
        <v>#VALUE!</v>
      </c>
      <c r="AJ26" s="82" t="e">
        <f>様式１!AG109</f>
        <v>#VALUE!</v>
      </c>
    </row>
    <row r="27" spans="1:36">
      <c r="A27" s="25">
        <v>43224</v>
      </c>
      <c r="B27" s="2" t="s">
        <v>47</v>
      </c>
      <c r="C27" s="2" t="s">
        <v>39</v>
      </c>
      <c r="E27" s="77"/>
      <c r="F27" s="78">
        <f>IF(ISNUMBER(MATCH(F26,$A:$A,0)),1,0)</f>
        <v>0</v>
      </c>
      <c r="G27" s="78">
        <f t="shared" ref="G27" si="331">IF(ISNUMBER(MATCH(G26,$A:$A,0)),1,0)</f>
        <v>0</v>
      </c>
      <c r="H27" s="78">
        <f t="shared" ref="H27" si="332">IF(ISNUMBER(MATCH(H26,$A:$A,0)),1,0)</f>
        <v>0</v>
      </c>
      <c r="I27" s="78">
        <f t="shared" ref="I27" si="333">IF(ISNUMBER(MATCH(I26,$A:$A,0)),1,0)</f>
        <v>0</v>
      </c>
      <c r="J27" s="78">
        <f t="shared" ref="J27" si="334">IF(ISNUMBER(MATCH(J26,$A:$A,0)),1,0)</f>
        <v>0</v>
      </c>
      <c r="K27" s="78">
        <f t="shared" ref="K27" si="335">IF(ISNUMBER(MATCH(K26,$A:$A,0)),1,0)</f>
        <v>0</v>
      </c>
      <c r="L27" s="78">
        <f t="shared" ref="L27" si="336">IF(ISNUMBER(MATCH(L26,$A:$A,0)),1,0)</f>
        <v>0</v>
      </c>
      <c r="M27" s="78">
        <f t="shared" ref="M27" si="337">IF(ISNUMBER(MATCH(M26,$A:$A,0)),1,0)</f>
        <v>0</v>
      </c>
      <c r="N27" s="78">
        <f t="shared" ref="N27" si="338">IF(ISNUMBER(MATCH(N26,$A:$A,0)),1,0)</f>
        <v>0</v>
      </c>
      <c r="O27" s="78">
        <f t="shared" ref="O27" si="339">IF(ISNUMBER(MATCH(O26,$A:$A,0)),1,0)</f>
        <v>0</v>
      </c>
      <c r="P27" s="78">
        <f t="shared" ref="P27" si="340">IF(ISNUMBER(MATCH(P26,$A:$A,0)),1,0)</f>
        <v>0</v>
      </c>
      <c r="Q27" s="78">
        <f t="shared" ref="Q27" si="341">IF(ISNUMBER(MATCH(Q26,$A:$A,0)),1,0)</f>
        <v>0</v>
      </c>
      <c r="R27" s="78">
        <f t="shared" ref="R27" si="342">IF(ISNUMBER(MATCH(R26,$A:$A,0)),1,0)</f>
        <v>0</v>
      </c>
      <c r="S27" s="78">
        <f t="shared" ref="S27" si="343">IF(ISNUMBER(MATCH(S26,$A:$A,0)),1,0)</f>
        <v>0</v>
      </c>
      <c r="T27" s="78">
        <f t="shared" ref="T27" si="344">IF(ISNUMBER(MATCH(T26,$A:$A,0)),1,0)</f>
        <v>0</v>
      </c>
      <c r="U27" s="78">
        <f t="shared" ref="U27" si="345">IF(ISNUMBER(MATCH(U26,$A:$A,0)),1,0)</f>
        <v>0</v>
      </c>
      <c r="V27" s="78">
        <f t="shared" ref="V27" si="346">IF(ISNUMBER(MATCH(V26,$A:$A,0)),1,0)</f>
        <v>0</v>
      </c>
      <c r="W27" s="78">
        <f t="shared" ref="W27" si="347">IF(ISNUMBER(MATCH(W26,$A:$A,0)),1,0)</f>
        <v>0</v>
      </c>
      <c r="X27" s="78">
        <f t="shared" ref="X27" si="348">IF(ISNUMBER(MATCH(X26,$A:$A,0)),1,0)</f>
        <v>0</v>
      </c>
      <c r="Y27" s="78">
        <f t="shared" ref="Y27" si="349">IF(ISNUMBER(MATCH(Y26,$A:$A,0)),1,0)</f>
        <v>0</v>
      </c>
      <c r="Z27" s="78">
        <f t="shared" ref="Z27" si="350">IF(ISNUMBER(MATCH(Z26,$A:$A,0)),1,0)</f>
        <v>0</v>
      </c>
      <c r="AA27" s="78">
        <f t="shared" ref="AA27" si="351">IF(ISNUMBER(MATCH(AA26,$A:$A,0)),1,0)</f>
        <v>0</v>
      </c>
      <c r="AB27" s="78">
        <f t="shared" ref="AB27" si="352">IF(ISNUMBER(MATCH(AB26,$A:$A,0)),1,0)</f>
        <v>0</v>
      </c>
      <c r="AC27" s="78">
        <f t="shared" ref="AC27" si="353">IF(ISNUMBER(MATCH(AC26,$A:$A,0)),1,0)</f>
        <v>0</v>
      </c>
      <c r="AD27" s="78">
        <f t="shared" ref="AD27" si="354">IF(ISNUMBER(MATCH(AD26,$A:$A,0)),1,0)</f>
        <v>0</v>
      </c>
      <c r="AE27" s="78">
        <f t="shared" ref="AE27" si="355">IF(ISNUMBER(MATCH(AE26,$A:$A,0)),1,0)</f>
        <v>0</v>
      </c>
      <c r="AF27" s="78">
        <f t="shared" ref="AF27" si="356">IF(ISNUMBER(MATCH(AF26,$A:$A,0)),1,0)</f>
        <v>0</v>
      </c>
      <c r="AG27" s="78">
        <f t="shared" ref="AG27" si="357">IF(ISNUMBER(MATCH(AG26,$A:$A,0)),1,0)</f>
        <v>0</v>
      </c>
      <c r="AH27" s="78">
        <f t="shared" ref="AH27" si="358">IF(ISNUMBER(MATCH(AH26,$A:$A,0)),1,0)</f>
        <v>0</v>
      </c>
      <c r="AI27" s="78">
        <f t="shared" ref="AI27" si="359">IF(ISNUMBER(MATCH(AI26,$A:$A,0)),1,0)</f>
        <v>0</v>
      </c>
      <c r="AJ27" s="79">
        <f t="shared" ref="AJ27" si="360">IF(ISNUMBER(MATCH(AJ26,$A:$A,0)),1,0)</f>
        <v>0</v>
      </c>
    </row>
    <row r="28" spans="1:36">
      <c r="A28" s="25">
        <v>43225</v>
      </c>
      <c r="B28" s="2" t="s">
        <v>49</v>
      </c>
      <c r="C28" s="2" t="s">
        <v>35</v>
      </c>
      <c r="E28" s="80" t="str">
        <f>様式１!$B$115</f>
        <v/>
      </c>
      <c r="F28" s="81" t="e">
        <f>様式１!C116</f>
        <v>#VALUE!</v>
      </c>
      <c r="G28" s="81" t="e">
        <f>様式１!D116</f>
        <v>#VALUE!</v>
      </c>
      <c r="H28" s="81" t="e">
        <f>様式１!E116</f>
        <v>#VALUE!</v>
      </c>
      <c r="I28" s="81" t="e">
        <f>様式１!F116</f>
        <v>#VALUE!</v>
      </c>
      <c r="J28" s="81" t="e">
        <f>様式１!G116</f>
        <v>#VALUE!</v>
      </c>
      <c r="K28" s="81" t="e">
        <f>様式１!H116</f>
        <v>#VALUE!</v>
      </c>
      <c r="L28" s="81" t="e">
        <f>様式１!I116</f>
        <v>#VALUE!</v>
      </c>
      <c r="M28" s="81" t="e">
        <f>様式１!J116</f>
        <v>#VALUE!</v>
      </c>
      <c r="N28" s="81" t="e">
        <f>様式１!K116</f>
        <v>#VALUE!</v>
      </c>
      <c r="O28" s="81" t="e">
        <f>様式１!L116</f>
        <v>#VALUE!</v>
      </c>
      <c r="P28" s="81" t="e">
        <f>様式１!M116</f>
        <v>#VALUE!</v>
      </c>
      <c r="Q28" s="81" t="e">
        <f>様式１!N116</f>
        <v>#VALUE!</v>
      </c>
      <c r="R28" s="81" t="e">
        <f>様式１!O116</f>
        <v>#VALUE!</v>
      </c>
      <c r="S28" s="81" t="e">
        <f>様式１!P116</f>
        <v>#VALUE!</v>
      </c>
      <c r="T28" s="81" t="e">
        <f>様式１!Q116</f>
        <v>#VALUE!</v>
      </c>
      <c r="U28" s="81" t="e">
        <f>様式１!R116</f>
        <v>#VALUE!</v>
      </c>
      <c r="V28" s="81" t="e">
        <f>様式１!S116</f>
        <v>#VALUE!</v>
      </c>
      <c r="W28" s="81" t="e">
        <f>様式１!T116</f>
        <v>#VALUE!</v>
      </c>
      <c r="X28" s="81" t="e">
        <f>様式１!U116</f>
        <v>#VALUE!</v>
      </c>
      <c r="Y28" s="81" t="e">
        <f>様式１!V116</f>
        <v>#VALUE!</v>
      </c>
      <c r="Z28" s="81" t="e">
        <f>様式１!W116</f>
        <v>#VALUE!</v>
      </c>
      <c r="AA28" s="81" t="e">
        <f>様式１!X116</f>
        <v>#VALUE!</v>
      </c>
      <c r="AB28" s="81" t="e">
        <f>様式１!Y116</f>
        <v>#VALUE!</v>
      </c>
      <c r="AC28" s="81" t="e">
        <f>様式１!Z116</f>
        <v>#VALUE!</v>
      </c>
      <c r="AD28" s="81" t="e">
        <f>様式１!AA116</f>
        <v>#VALUE!</v>
      </c>
      <c r="AE28" s="81" t="e">
        <f>様式１!AB116</f>
        <v>#VALUE!</v>
      </c>
      <c r="AF28" s="81" t="e">
        <f>様式１!AC116</f>
        <v>#VALUE!</v>
      </c>
      <c r="AG28" s="81" t="e">
        <f>様式１!AD116</f>
        <v>#VALUE!</v>
      </c>
      <c r="AH28" s="81" t="e">
        <f>様式１!AE116</f>
        <v>#VALUE!</v>
      </c>
      <c r="AI28" s="81" t="e">
        <f>様式１!AF116</f>
        <v>#VALUE!</v>
      </c>
      <c r="AJ28" s="82" t="e">
        <f>様式１!AG116</f>
        <v>#VALUE!</v>
      </c>
    </row>
    <row r="29" spans="1:36">
      <c r="A29" s="25">
        <v>43297</v>
      </c>
      <c r="B29" s="2" t="s">
        <v>50</v>
      </c>
      <c r="C29" s="2" t="s">
        <v>37</v>
      </c>
      <c r="E29" s="77"/>
      <c r="F29" s="78">
        <f>IF(ISNUMBER(MATCH(F28,$A:$A,0)),1,0)</f>
        <v>0</v>
      </c>
      <c r="G29" s="78">
        <f t="shared" ref="G29" si="361">IF(ISNUMBER(MATCH(G28,$A:$A,0)),1,0)</f>
        <v>0</v>
      </c>
      <c r="H29" s="78">
        <f t="shared" ref="H29" si="362">IF(ISNUMBER(MATCH(H28,$A:$A,0)),1,0)</f>
        <v>0</v>
      </c>
      <c r="I29" s="78">
        <f t="shared" ref="I29" si="363">IF(ISNUMBER(MATCH(I28,$A:$A,0)),1,0)</f>
        <v>0</v>
      </c>
      <c r="J29" s="78">
        <f t="shared" ref="J29" si="364">IF(ISNUMBER(MATCH(J28,$A:$A,0)),1,0)</f>
        <v>0</v>
      </c>
      <c r="K29" s="78">
        <f t="shared" ref="K29" si="365">IF(ISNUMBER(MATCH(K28,$A:$A,0)),1,0)</f>
        <v>0</v>
      </c>
      <c r="L29" s="78">
        <f t="shared" ref="L29" si="366">IF(ISNUMBER(MATCH(L28,$A:$A,0)),1,0)</f>
        <v>0</v>
      </c>
      <c r="M29" s="78">
        <f t="shared" ref="M29" si="367">IF(ISNUMBER(MATCH(M28,$A:$A,0)),1,0)</f>
        <v>0</v>
      </c>
      <c r="N29" s="78">
        <f t="shared" ref="N29" si="368">IF(ISNUMBER(MATCH(N28,$A:$A,0)),1,0)</f>
        <v>0</v>
      </c>
      <c r="O29" s="78">
        <f t="shared" ref="O29" si="369">IF(ISNUMBER(MATCH(O28,$A:$A,0)),1,0)</f>
        <v>0</v>
      </c>
      <c r="P29" s="78">
        <f t="shared" ref="P29" si="370">IF(ISNUMBER(MATCH(P28,$A:$A,0)),1,0)</f>
        <v>0</v>
      </c>
      <c r="Q29" s="78">
        <f t="shared" ref="Q29" si="371">IF(ISNUMBER(MATCH(Q28,$A:$A,0)),1,0)</f>
        <v>0</v>
      </c>
      <c r="R29" s="78">
        <f t="shared" ref="R29" si="372">IF(ISNUMBER(MATCH(R28,$A:$A,0)),1,0)</f>
        <v>0</v>
      </c>
      <c r="S29" s="78">
        <f t="shared" ref="S29" si="373">IF(ISNUMBER(MATCH(S28,$A:$A,0)),1,0)</f>
        <v>0</v>
      </c>
      <c r="T29" s="78">
        <f t="shared" ref="T29" si="374">IF(ISNUMBER(MATCH(T28,$A:$A,0)),1,0)</f>
        <v>0</v>
      </c>
      <c r="U29" s="78">
        <f t="shared" ref="U29" si="375">IF(ISNUMBER(MATCH(U28,$A:$A,0)),1,0)</f>
        <v>0</v>
      </c>
      <c r="V29" s="78">
        <f t="shared" ref="V29" si="376">IF(ISNUMBER(MATCH(V28,$A:$A,0)),1,0)</f>
        <v>0</v>
      </c>
      <c r="W29" s="78">
        <f t="shared" ref="W29" si="377">IF(ISNUMBER(MATCH(W28,$A:$A,0)),1,0)</f>
        <v>0</v>
      </c>
      <c r="X29" s="78">
        <f t="shared" ref="X29" si="378">IF(ISNUMBER(MATCH(X28,$A:$A,0)),1,0)</f>
        <v>0</v>
      </c>
      <c r="Y29" s="78">
        <f t="shared" ref="Y29" si="379">IF(ISNUMBER(MATCH(Y28,$A:$A,0)),1,0)</f>
        <v>0</v>
      </c>
      <c r="Z29" s="78">
        <f t="shared" ref="Z29" si="380">IF(ISNUMBER(MATCH(Z28,$A:$A,0)),1,0)</f>
        <v>0</v>
      </c>
      <c r="AA29" s="78">
        <f t="shared" ref="AA29" si="381">IF(ISNUMBER(MATCH(AA28,$A:$A,0)),1,0)</f>
        <v>0</v>
      </c>
      <c r="AB29" s="78">
        <f t="shared" ref="AB29" si="382">IF(ISNUMBER(MATCH(AB28,$A:$A,0)),1,0)</f>
        <v>0</v>
      </c>
      <c r="AC29" s="78">
        <f t="shared" ref="AC29" si="383">IF(ISNUMBER(MATCH(AC28,$A:$A,0)),1,0)</f>
        <v>0</v>
      </c>
      <c r="AD29" s="78">
        <f t="shared" ref="AD29" si="384">IF(ISNUMBER(MATCH(AD28,$A:$A,0)),1,0)</f>
        <v>0</v>
      </c>
      <c r="AE29" s="78">
        <f t="shared" ref="AE29" si="385">IF(ISNUMBER(MATCH(AE28,$A:$A,0)),1,0)</f>
        <v>0</v>
      </c>
      <c r="AF29" s="78">
        <f t="shared" ref="AF29" si="386">IF(ISNUMBER(MATCH(AF28,$A:$A,0)),1,0)</f>
        <v>0</v>
      </c>
      <c r="AG29" s="78">
        <f t="shared" ref="AG29" si="387">IF(ISNUMBER(MATCH(AG28,$A:$A,0)),1,0)</f>
        <v>0</v>
      </c>
      <c r="AH29" s="78">
        <f t="shared" ref="AH29" si="388">IF(ISNUMBER(MATCH(AH28,$A:$A,0)),1,0)</f>
        <v>0</v>
      </c>
      <c r="AI29" s="78">
        <f t="shared" ref="AI29" si="389">IF(ISNUMBER(MATCH(AI28,$A:$A,0)),1,0)</f>
        <v>0</v>
      </c>
      <c r="AJ29" s="79">
        <f t="shared" ref="AJ29" si="390">IF(ISNUMBER(MATCH(AJ28,$A:$A,0)),1,0)</f>
        <v>0</v>
      </c>
    </row>
    <row r="30" spans="1:36">
      <c r="A30" s="25">
        <v>43323</v>
      </c>
      <c r="B30" s="2" t="s">
        <v>51</v>
      </c>
      <c r="C30" s="2" t="s">
        <v>35</v>
      </c>
      <c r="E30" s="80" t="str">
        <f>様式１!$B$122</f>
        <v/>
      </c>
      <c r="F30" s="81" t="e">
        <f>様式１!C123</f>
        <v>#VALUE!</v>
      </c>
      <c r="G30" s="81" t="e">
        <f>様式１!D123</f>
        <v>#VALUE!</v>
      </c>
      <c r="H30" s="81" t="e">
        <f>様式１!E123</f>
        <v>#VALUE!</v>
      </c>
      <c r="I30" s="81" t="e">
        <f>様式１!F123</f>
        <v>#VALUE!</v>
      </c>
      <c r="J30" s="81" t="e">
        <f>様式１!G123</f>
        <v>#VALUE!</v>
      </c>
      <c r="K30" s="81" t="e">
        <f>様式１!H123</f>
        <v>#VALUE!</v>
      </c>
      <c r="L30" s="81" t="e">
        <f>様式１!I123</f>
        <v>#VALUE!</v>
      </c>
      <c r="M30" s="81" t="e">
        <f>様式１!J123</f>
        <v>#VALUE!</v>
      </c>
      <c r="N30" s="81" t="e">
        <f>様式１!K123</f>
        <v>#VALUE!</v>
      </c>
      <c r="O30" s="81" t="e">
        <f>様式１!L123</f>
        <v>#VALUE!</v>
      </c>
      <c r="P30" s="81" t="e">
        <f>様式１!M123</f>
        <v>#VALUE!</v>
      </c>
      <c r="Q30" s="81" t="e">
        <f>様式１!N123</f>
        <v>#VALUE!</v>
      </c>
      <c r="R30" s="81" t="e">
        <f>様式１!O123</f>
        <v>#VALUE!</v>
      </c>
      <c r="S30" s="81" t="e">
        <f>様式１!P123</f>
        <v>#VALUE!</v>
      </c>
      <c r="T30" s="81" t="e">
        <f>様式１!Q123</f>
        <v>#VALUE!</v>
      </c>
      <c r="U30" s="81" t="e">
        <f>様式１!R123</f>
        <v>#VALUE!</v>
      </c>
      <c r="V30" s="81" t="e">
        <f>様式１!S123</f>
        <v>#VALUE!</v>
      </c>
      <c r="W30" s="81" t="e">
        <f>様式１!T123</f>
        <v>#VALUE!</v>
      </c>
      <c r="X30" s="81" t="e">
        <f>様式１!U123</f>
        <v>#VALUE!</v>
      </c>
      <c r="Y30" s="81" t="e">
        <f>様式１!V123</f>
        <v>#VALUE!</v>
      </c>
      <c r="Z30" s="81" t="e">
        <f>様式１!W123</f>
        <v>#VALUE!</v>
      </c>
      <c r="AA30" s="81" t="e">
        <f>様式１!X123</f>
        <v>#VALUE!</v>
      </c>
      <c r="AB30" s="81" t="e">
        <f>様式１!Y123</f>
        <v>#VALUE!</v>
      </c>
      <c r="AC30" s="81" t="e">
        <f>様式１!Z123</f>
        <v>#VALUE!</v>
      </c>
      <c r="AD30" s="81" t="e">
        <f>様式１!AA123</f>
        <v>#VALUE!</v>
      </c>
      <c r="AE30" s="81" t="e">
        <f>様式１!AB123</f>
        <v>#VALUE!</v>
      </c>
      <c r="AF30" s="81" t="e">
        <f>様式１!AC123</f>
        <v>#VALUE!</v>
      </c>
      <c r="AG30" s="81" t="e">
        <f>様式１!AD123</f>
        <v>#VALUE!</v>
      </c>
      <c r="AH30" s="81" t="e">
        <f>様式１!AE123</f>
        <v>#VALUE!</v>
      </c>
      <c r="AI30" s="81" t="e">
        <f>様式１!AF123</f>
        <v>#VALUE!</v>
      </c>
      <c r="AJ30" s="82" t="e">
        <f>様式１!AG123</f>
        <v>#VALUE!</v>
      </c>
    </row>
    <row r="31" spans="1:36">
      <c r="A31" s="25">
        <v>43360</v>
      </c>
      <c r="B31" s="2" t="s">
        <v>52</v>
      </c>
      <c r="C31" s="2" t="s">
        <v>37</v>
      </c>
      <c r="E31" s="77"/>
      <c r="F31" s="78">
        <f>IF(ISNUMBER(MATCH(F30,$A:$A,0)),1,0)</f>
        <v>0</v>
      </c>
      <c r="G31" s="78">
        <f t="shared" ref="G31" si="391">IF(ISNUMBER(MATCH(G30,$A:$A,0)),1,0)</f>
        <v>0</v>
      </c>
      <c r="H31" s="78">
        <f t="shared" ref="H31" si="392">IF(ISNUMBER(MATCH(H30,$A:$A,0)),1,0)</f>
        <v>0</v>
      </c>
      <c r="I31" s="78">
        <f t="shared" ref="I31" si="393">IF(ISNUMBER(MATCH(I30,$A:$A,0)),1,0)</f>
        <v>0</v>
      </c>
      <c r="J31" s="78">
        <f t="shared" ref="J31" si="394">IF(ISNUMBER(MATCH(J30,$A:$A,0)),1,0)</f>
        <v>0</v>
      </c>
      <c r="K31" s="78">
        <f t="shared" ref="K31" si="395">IF(ISNUMBER(MATCH(K30,$A:$A,0)),1,0)</f>
        <v>0</v>
      </c>
      <c r="L31" s="78">
        <f t="shared" ref="L31" si="396">IF(ISNUMBER(MATCH(L30,$A:$A,0)),1,0)</f>
        <v>0</v>
      </c>
      <c r="M31" s="78">
        <f t="shared" ref="M31" si="397">IF(ISNUMBER(MATCH(M30,$A:$A,0)),1,0)</f>
        <v>0</v>
      </c>
      <c r="N31" s="78">
        <f t="shared" ref="N31" si="398">IF(ISNUMBER(MATCH(N30,$A:$A,0)),1,0)</f>
        <v>0</v>
      </c>
      <c r="O31" s="78">
        <f t="shared" ref="O31" si="399">IF(ISNUMBER(MATCH(O30,$A:$A,0)),1,0)</f>
        <v>0</v>
      </c>
      <c r="P31" s="78">
        <f t="shared" ref="P31" si="400">IF(ISNUMBER(MATCH(P30,$A:$A,0)),1,0)</f>
        <v>0</v>
      </c>
      <c r="Q31" s="78">
        <f t="shared" ref="Q31" si="401">IF(ISNUMBER(MATCH(Q30,$A:$A,0)),1,0)</f>
        <v>0</v>
      </c>
      <c r="R31" s="78">
        <f t="shared" ref="R31" si="402">IF(ISNUMBER(MATCH(R30,$A:$A,0)),1,0)</f>
        <v>0</v>
      </c>
      <c r="S31" s="78">
        <f t="shared" ref="S31" si="403">IF(ISNUMBER(MATCH(S30,$A:$A,0)),1,0)</f>
        <v>0</v>
      </c>
      <c r="T31" s="78">
        <f t="shared" ref="T31" si="404">IF(ISNUMBER(MATCH(T30,$A:$A,0)),1,0)</f>
        <v>0</v>
      </c>
      <c r="U31" s="78">
        <f t="shared" ref="U31" si="405">IF(ISNUMBER(MATCH(U30,$A:$A,0)),1,0)</f>
        <v>0</v>
      </c>
      <c r="V31" s="78">
        <f t="shared" ref="V31" si="406">IF(ISNUMBER(MATCH(V30,$A:$A,0)),1,0)</f>
        <v>0</v>
      </c>
      <c r="W31" s="78">
        <f t="shared" ref="W31" si="407">IF(ISNUMBER(MATCH(W30,$A:$A,0)),1,0)</f>
        <v>0</v>
      </c>
      <c r="X31" s="78">
        <f t="shared" ref="X31" si="408">IF(ISNUMBER(MATCH(X30,$A:$A,0)),1,0)</f>
        <v>0</v>
      </c>
      <c r="Y31" s="78">
        <f t="shared" ref="Y31" si="409">IF(ISNUMBER(MATCH(Y30,$A:$A,0)),1,0)</f>
        <v>0</v>
      </c>
      <c r="Z31" s="78">
        <f t="shared" ref="Z31" si="410">IF(ISNUMBER(MATCH(Z30,$A:$A,0)),1,0)</f>
        <v>0</v>
      </c>
      <c r="AA31" s="78">
        <f t="shared" ref="AA31" si="411">IF(ISNUMBER(MATCH(AA30,$A:$A,0)),1,0)</f>
        <v>0</v>
      </c>
      <c r="AB31" s="78">
        <f t="shared" ref="AB31" si="412">IF(ISNUMBER(MATCH(AB30,$A:$A,0)),1,0)</f>
        <v>0</v>
      </c>
      <c r="AC31" s="78">
        <f t="shared" ref="AC31" si="413">IF(ISNUMBER(MATCH(AC30,$A:$A,0)),1,0)</f>
        <v>0</v>
      </c>
      <c r="AD31" s="78">
        <f t="shared" ref="AD31" si="414">IF(ISNUMBER(MATCH(AD30,$A:$A,0)),1,0)</f>
        <v>0</v>
      </c>
      <c r="AE31" s="78">
        <f t="shared" ref="AE31" si="415">IF(ISNUMBER(MATCH(AE30,$A:$A,0)),1,0)</f>
        <v>0</v>
      </c>
      <c r="AF31" s="78">
        <f t="shared" ref="AF31" si="416">IF(ISNUMBER(MATCH(AF30,$A:$A,0)),1,0)</f>
        <v>0</v>
      </c>
      <c r="AG31" s="78">
        <f t="shared" ref="AG31" si="417">IF(ISNUMBER(MATCH(AG30,$A:$A,0)),1,0)</f>
        <v>0</v>
      </c>
      <c r="AH31" s="78">
        <f t="shared" ref="AH31" si="418">IF(ISNUMBER(MATCH(AH30,$A:$A,0)),1,0)</f>
        <v>0</v>
      </c>
      <c r="AI31" s="78">
        <f t="shared" ref="AI31" si="419">IF(ISNUMBER(MATCH(AI30,$A:$A,0)),1,0)</f>
        <v>0</v>
      </c>
      <c r="AJ31" s="79">
        <f t="shared" ref="AJ31" si="420">IF(ISNUMBER(MATCH(AJ30,$A:$A,0)),1,0)</f>
        <v>0</v>
      </c>
    </row>
    <row r="32" spans="1:36">
      <c r="A32" s="25">
        <v>43366</v>
      </c>
      <c r="B32" s="2" t="s">
        <v>53</v>
      </c>
      <c r="C32" s="2" t="s">
        <v>57</v>
      </c>
      <c r="E32" s="80" t="str">
        <f>様式１!$B$129</f>
        <v/>
      </c>
      <c r="F32" s="81" t="e">
        <f>様式１!C130</f>
        <v>#VALUE!</v>
      </c>
      <c r="G32" s="81" t="e">
        <f>様式１!D130</f>
        <v>#VALUE!</v>
      </c>
      <c r="H32" s="81" t="e">
        <f>様式１!E130</f>
        <v>#VALUE!</v>
      </c>
      <c r="I32" s="81" t="e">
        <f>様式１!F130</f>
        <v>#VALUE!</v>
      </c>
      <c r="J32" s="81" t="e">
        <f>様式１!G130</f>
        <v>#VALUE!</v>
      </c>
      <c r="K32" s="81" t="e">
        <f>様式１!H130</f>
        <v>#VALUE!</v>
      </c>
      <c r="L32" s="81" t="e">
        <f>様式１!I130</f>
        <v>#VALUE!</v>
      </c>
      <c r="M32" s="81" t="e">
        <f>様式１!J130</f>
        <v>#VALUE!</v>
      </c>
      <c r="N32" s="81" t="e">
        <f>様式１!K130</f>
        <v>#VALUE!</v>
      </c>
      <c r="O32" s="81" t="e">
        <f>様式１!L130</f>
        <v>#VALUE!</v>
      </c>
      <c r="P32" s="81" t="e">
        <f>様式１!M130</f>
        <v>#VALUE!</v>
      </c>
      <c r="Q32" s="81" t="e">
        <f>様式１!N130</f>
        <v>#VALUE!</v>
      </c>
      <c r="R32" s="81" t="e">
        <f>様式１!O130</f>
        <v>#VALUE!</v>
      </c>
      <c r="S32" s="81" t="e">
        <f>様式１!P130</f>
        <v>#VALUE!</v>
      </c>
      <c r="T32" s="81" t="e">
        <f>様式１!Q130</f>
        <v>#VALUE!</v>
      </c>
      <c r="U32" s="81" t="e">
        <f>様式１!R130</f>
        <v>#VALUE!</v>
      </c>
      <c r="V32" s="81" t="e">
        <f>様式１!S130</f>
        <v>#VALUE!</v>
      </c>
      <c r="W32" s="81" t="e">
        <f>様式１!T130</f>
        <v>#VALUE!</v>
      </c>
      <c r="X32" s="81" t="e">
        <f>様式１!U130</f>
        <v>#VALUE!</v>
      </c>
      <c r="Y32" s="81" t="e">
        <f>様式１!V130</f>
        <v>#VALUE!</v>
      </c>
      <c r="Z32" s="81" t="e">
        <f>様式１!W130</f>
        <v>#VALUE!</v>
      </c>
      <c r="AA32" s="81" t="e">
        <f>様式１!X130</f>
        <v>#VALUE!</v>
      </c>
      <c r="AB32" s="81" t="e">
        <f>様式１!Y130</f>
        <v>#VALUE!</v>
      </c>
      <c r="AC32" s="81" t="e">
        <f>様式１!Z130</f>
        <v>#VALUE!</v>
      </c>
      <c r="AD32" s="81" t="e">
        <f>様式１!AA130</f>
        <v>#VALUE!</v>
      </c>
      <c r="AE32" s="81" t="e">
        <f>様式１!AB130</f>
        <v>#VALUE!</v>
      </c>
      <c r="AF32" s="81" t="e">
        <f>様式１!AC130</f>
        <v>#VALUE!</v>
      </c>
      <c r="AG32" s="81" t="e">
        <f>様式１!AD130</f>
        <v>#VALUE!</v>
      </c>
      <c r="AH32" s="81" t="e">
        <f>様式１!AE130</f>
        <v>#VALUE!</v>
      </c>
      <c r="AI32" s="81" t="e">
        <f>様式１!AF130</f>
        <v>#VALUE!</v>
      </c>
      <c r="AJ32" s="82" t="e">
        <f>様式１!AG130</f>
        <v>#VALUE!</v>
      </c>
    </row>
    <row r="33" spans="1:36">
      <c r="A33" s="25">
        <v>43367</v>
      </c>
      <c r="B33" s="2" t="s">
        <v>59</v>
      </c>
      <c r="C33" s="2" t="s">
        <v>37</v>
      </c>
      <c r="E33" s="77"/>
      <c r="F33" s="78">
        <f>IF(ISNUMBER(MATCH(F32,$A:$A,0)),1,0)</f>
        <v>0</v>
      </c>
      <c r="G33" s="78">
        <f t="shared" ref="G33" si="421">IF(ISNUMBER(MATCH(G32,$A:$A,0)),1,0)</f>
        <v>0</v>
      </c>
      <c r="H33" s="78">
        <f t="shared" ref="H33" si="422">IF(ISNUMBER(MATCH(H32,$A:$A,0)),1,0)</f>
        <v>0</v>
      </c>
      <c r="I33" s="78">
        <f t="shared" ref="I33" si="423">IF(ISNUMBER(MATCH(I32,$A:$A,0)),1,0)</f>
        <v>0</v>
      </c>
      <c r="J33" s="78">
        <f t="shared" ref="J33" si="424">IF(ISNUMBER(MATCH(J32,$A:$A,0)),1,0)</f>
        <v>0</v>
      </c>
      <c r="K33" s="78">
        <f t="shared" ref="K33" si="425">IF(ISNUMBER(MATCH(K32,$A:$A,0)),1,0)</f>
        <v>0</v>
      </c>
      <c r="L33" s="78">
        <f t="shared" ref="L33" si="426">IF(ISNUMBER(MATCH(L32,$A:$A,0)),1,0)</f>
        <v>0</v>
      </c>
      <c r="M33" s="78">
        <f t="shared" ref="M33" si="427">IF(ISNUMBER(MATCH(M32,$A:$A,0)),1,0)</f>
        <v>0</v>
      </c>
      <c r="N33" s="78">
        <f t="shared" ref="N33" si="428">IF(ISNUMBER(MATCH(N32,$A:$A,0)),1,0)</f>
        <v>0</v>
      </c>
      <c r="O33" s="78">
        <f t="shared" ref="O33" si="429">IF(ISNUMBER(MATCH(O32,$A:$A,0)),1,0)</f>
        <v>0</v>
      </c>
      <c r="P33" s="78">
        <f t="shared" ref="P33" si="430">IF(ISNUMBER(MATCH(P32,$A:$A,0)),1,0)</f>
        <v>0</v>
      </c>
      <c r="Q33" s="78">
        <f t="shared" ref="Q33" si="431">IF(ISNUMBER(MATCH(Q32,$A:$A,0)),1,0)</f>
        <v>0</v>
      </c>
      <c r="R33" s="78">
        <f t="shared" ref="R33" si="432">IF(ISNUMBER(MATCH(R32,$A:$A,0)),1,0)</f>
        <v>0</v>
      </c>
      <c r="S33" s="78">
        <f t="shared" ref="S33" si="433">IF(ISNUMBER(MATCH(S32,$A:$A,0)),1,0)</f>
        <v>0</v>
      </c>
      <c r="T33" s="78">
        <f t="shared" ref="T33" si="434">IF(ISNUMBER(MATCH(T32,$A:$A,0)),1,0)</f>
        <v>0</v>
      </c>
      <c r="U33" s="78">
        <f t="shared" ref="U33" si="435">IF(ISNUMBER(MATCH(U32,$A:$A,0)),1,0)</f>
        <v>0</v>
      </c>
      <c r="V33" s="78">
        <f t="shared" ref="V33" si="436">IF(ISNUMBER(MATCH(V32,$A:$A,0)),1,0)</f>
        <v>0</v>
      </c>
      <c r="W33" s="78">
        <f t="shared" ref="W33" si="437">IF(ISNUMBER(MATCH(W32,$A:$A,0)),1,0)</f>
        <v>0</v>
      </c>
      <c r="X33" s="78">
        <f t="shared" ref="X33" si="438">IF(ISNUMBER(MATCH(X32,$A:$A,0)),1,0)</f>
        <v>0</v>
      </c>
      <c r="Y33" s="78">
        <f t="shared" ref="Y33" si="439">IF(ISNUMBER(MATCH(Y32,$A:$A,0)),1,0)</f>
        <v>0</v>
      </c>
      <c r="Z33" s="78">
        <f t="shared" ref="Z33" si="440">IF(ISNUMBER(MATCH(Z32,$A:$A,0)),1,0)</f>
        <v>0</v>
      </c>
      <c r="AA33" s="78">
        <f t="shared" ref="AA33" si="441">IF(ISNUMBER(MATCH(AA32,$A:$A,0)),1,0)</f>
        <v>0</v>
      </c>
      <c r="AB33" s="78">
        <f t="shared" ref="AB33" si="442">IF(ISNUMBER(MATCH(AB32,$A:$A,0)),1,0)</f>
        <v>0</v>
      </c>
      <c r="AC33" s="78">
        <f t="shared" ref="AC33" si="443">IF(ISNUMBER(MATCH(AC32,$A:$A,0)),1,0)</f>
        <v>0</v>
      </c>
      <c r="AD33" s="78">
        <f t="shared" ref="AD33" si="444">IF(ISNUMBER(MATCH(AD32,$A:$A,0)),1,0)</f>
        <v>0</v>
      </c>
      <c r="AE33" s="78">
        <f t="shared" ref="AE33" si="445">IF(ISNUMBER(MATCH(AE32,$A:$A,0)),1,0)</f>
        <v>0</v>
      </c>
      <c r="AF33" s="78">
        <f t="shared" ref="AF33" si="446">IF(ISNUMBER(MATCH(AF32,$A:$A,0)),1,0)</f>
        <v>0</v>
      </c>
      <c r="AG33" s="78">
        <f t="shared" ref="AG33" si="447">IF(ISNUMBER(MATCH(AG32,$A:$A,0)),1,0)</f>
        <v>0</v>
      </c>
      <c r="AH33" s="78">
        <f t="shared" ref="AH33" si="448">IF(ISNUMBER(MATCH(AH32,$A:$A,0)),1,0)</f>
        <v>0</v>
      </c>
      <c r="AI33" s="78">
        <f t="shared" ref="AI33" si="449">IF(ISNUMBER(MATCH(AI32,$A:$A,0)),1,0)</f>
        <v>0</v>
      </c>
      <c r="AJ33" s="79">
        <f t="shared" ref="AJ33" si="450">IF(ISNUMBER(MATCH(AJ32,$A:$A,0)),1,0)</f>
        <v>0</v>
      </c>
    </row>
    <row r="34" spans="1:36">
      <c r="A34" s="25">
        <v>43381</v>
      </c>
      <c r="B34" s="2" t="s">
        <v>60</v>
      </c>
      <c r="C34" s="2" t="s">
        <v>37</v>
      </c>
      <c r="E34" s="80" t="str">
        <f>様式１!$B$136</f>
        <v/>
      </c>
      <c r="F34" s="81" t="e">
        <f>様式１!C137</f>
        <v>#VALUE!</v>
      </c>
      <c r="G34" s="81" t="e">
        <f>様式１!D137</f>
        <v>#VALUE!</v>
      </c>
      <c r="H34" s="81" t="e">
        <f>様式１!E137</f>
        <v>#VALUE!</v>
      </c>
      <c r="I34" s="81" t="e">
        <f>様式１!F137</f>
        <v>#VALUE!</v>
      </c>
      <c r="J34" s="81" t="e">
        <f>様式１!G137</f>
        <v>#VALUE!</v>
      </c>
      <c r="K34" s="81" t="e">
        <f>様式１!H137</f>
        <v>#VALUE!</v>
      </c>
      <c r="L34" s="81" t="e">
        <f>様式１!I137</f>
        <v>#VALUE!</v>
      </c>
      <c r="M34" s="81" t="e">
        <f>様式１!J137</f>
        <v>#VALUE!</v>
      </c>
      <c r="N34" s="81" t="e">
        <f>様式１!K137</f>
        <v>#VALUE!</v>
      </c>
      <c r="O34" s="81" t="e">
        <f>様式１!L137</f>
        <v>#VALUE!</v>
      </c>
      <c r="P34" s="81" t="e">
        <f>様式１!M137</f>
        <v>#VALUE!</v>
      </c>
      <c r="Q34" s="81" t="e">
        <f>様式１!N137</f>
        <v>#VALUE!</v>
      </c>
      <c r="R34" s="81" t="e">
        <f>様式１!O137</f>
        <v>#VALUE!</v>
      </c>
      <c r="S34" s="81" t="e">
        <f>様式１!P137</f>
        <v>#VALUE!</v>
      </c>
      <c r="T34" s="81" t="e">
        <f>様式１!Q137</f>
        <v>#VALUE!</v>
      </c>
      <c r="U34" s="81" t="e">
        <f>様式１!R137</f>
        <v>#VALUE!</v>
      </c>
      <c r="V34" s="81" t="e">
        <f>様式１!S137</f>
        <v>#VALUE!</v>
      </c>
      <c r="W34" s="81" t="e">
        <f>様式１!T137</f>
        <v>#VALUE!</v>
      </c>
      <c r="X34" s="81" t="e">
        <f>様式１!U137</f>
        <v>#VALUE!</v>
      </c>
      <c r="Y34" s="81" t="e">
        <f>様式１!V137</f>
        <v>#VALUE!</v>
      </c>
      <c r="Z34" s="81" t="e">
        <f>様式１!W137</f>
        <v>#VALUE!</v>
      </c>
      <c r="AA34" s="81" t="e">
        <f>様式１!X137</f>
        <v>#VALUE!</v>
      </c>
      <c r="AB34" s="81" t="e">
        <f>様式１!Y137</f>
        <v>#VALUE!</v>
      </c>
      <c r="AC34" s="81" t="e">
        <f>様式１!Z137</f>
        <v>#VALUE!</v>
      </c>
      <c r="AD34" s="81" t="e">
        <f>様式１!AA137</f>
        <v>#VALUE!</v>
      </c>
      <c r="AE34" s="81" t="e">
        <f>様式１!AB137</f>
        <v>#VALUE!</v>
      </c>
      <c r="AF34" s="81" t="e">
        <f>様式１!AC137</f>
        <v>#VALUE!</v>
      </c>
      <c r="AG34" s="81" t="e">
        <f>様式１!AD137</f>
        <v>#VALUE!</v>
      </c>
      <c r="AH34" s="81" t="e">
        <f>様式１!AE137</f>
        <v>#VALUE!</v>
      </c>
      <c r="AI34" s="81" t="e">
        <f>様式１!AF137</f>
        <v>#VALUE!</v>
      </c>
      <c r="AJ34" s="82" t="e">
        <f>様式１!AG137</f>
        <v>#VALUE!</v>
      </c>
    </row>
    <row r="35" spans="1:36">
      <c r="A35" s="25">
        <v>43407</v>
      </c>
      <c r="B35" s="2" t="s">
        <v>55</v>
      </c>
      <c r="C35" s="2" t="s">
        <v>35</v>
      </c>
      <c r="E35" s="77"/>
      <c r="F35" s="78">
        <f>IF(ISNUMBER(MATCH(F34,$A:$A,0)),1,0)</f>
        <v>0</v>
      </c>
      <c r="G35" s="78">
        <f t="shared" ref="G35" si="451">IF(ISNUMBER(MATCH(G34,$A:$A,0)),1,0)</f>
        <v>0</v>
      </c>
      <c r="H35" s="78">
        <f t="shared" ref="H35" si="452">IF(ISNUMBER(MATCH(H34,$A:$A,0)),1,0)</f>
        <v>0</v>
      </c>
      <c r="I35" s="78">
        <f t="shared" ref="I35" si="453">IF(ISNUMBER(MATCH(I34,$A:$A,0)),1,0)</f>
        <v>0</v>
      </c>
      <c r="J35" s="78">
        <f t="shared" ref="J35" si="454">IF(ISNUMBER(MATCH(J34,$A:$A,0)),1,0)</f>
        <v>0</v>
      </c>
      <c r="K35" s="78">
        <f t="shared" ref="K35" si="455">IF(ISNUMBER(MATCH(K34,$A:$A,0)),1,0)</f>
        <v>0</v>
      </c>
      <c r="L35" s="78">
        <f t="shared" ref="L35" si="456">IF(ISNUMBER(MATCH(L34,$A:$A,0)),1,0)</f>
        <v>0</v>
      </c>
      <c r="M35" s="78">
        <f t="shared" ref="M35" si="457">IF(ISNUMBER(MATCH(M34,$A:$A,0)),1,0)</f>
        <v>0</v>
      </c>
      <c r="N35" s="78">
        <f t="shared" ref="N35" si="458">IF(ISNUMBER(MATCH(N34,$A:$A,0)),1,0)</f>
        <v>0</v>
      </c>
      <c r="O35" s="78">
        <f t="shared" ref="O35" si="459">IF(ISNUMBER(MATCH(O34,$A:$A,0)),1,0)</f>
        <v>0</v>
      </c>
      <c r="P35" s="78">
        <f t="shared" ref="P35" si="460">IF(ISNUMBER(MATCH(P34,$A:$A,0)),1,0)</f>
        <v>0</v>
      </c>
      <c r="Q35" s="78">
        <f t="shared" ref="Q35" si="461">IF(ISNUMBER(MATCH(Q34,$A:$A,0)),1,0)</f>
        <v>0</v>
      </c>
      <c r="R35" s="78">
        <f t="shared" ref="R35" si="462">IF(ISNUMBER(MATCH(R34,$A:$A,0)),1,0)</f>
        <v>0</v>
      </c>
      <c r="S35" s="78">
        <f t="shared" ref="S35" si="463">IF(ISNUMBER(MATCH(S34,$A:$A,0)),1,0)</f>
        <v>0</v>
      </c>
      <c r="T35" s="78">
        <f t="shared" ref="T35" si="464">IF(ISNUMBER(MATCH(T34,$A:$A,0)),1,0)</f>
        <v>0</v>
      </c>
      <c r="U35" s="78">
        <f t="shared" ref="U35" si="465">IF(ISNUMBER(MATCH(U34,$A:$A,0)),1,0)</f>
        <v>0</v>
      </c>
      <c r="V35" s="78">
        <f t="shared" ref="V35" si="466">IF(ISNUMBER(MATCH(V34,$A:$A,0)),1,0)</f>
        <v>0</v>
      </c>
      <c r="W35" s="78">
        <f t="shared" ref="W35" si="467">IF(ISNUMBER(MATCH(W34,$A:$A,0)),1,0)</f>
        <v>0</v>
      </c>
      <c r="X35" s="78">
        <f t="shared" ref="X35" si="468">IF(ISNUMBER(MATCH(X34,$A:$A,0)),1,0)</f>
        <v>0</v>
      </c>
      <c r="Y35" s="78">
        <f t="shared" ref="Y35" si="469">IF(ISNUMBER(MATCH(Y34,$A:$A,0)),1,0)</f>
        <v>0</v>
      </c>
      <c r="Z35" s="78">
        <f t="shared" ref="Z35" si="470">IF(ISNUMBER(MATCH(Z34,$A:$A,0)),1,0)</f>
        <v>0</v>
      </c>
      <c r="AA35" s="78">
        <f t="shared" ref="AA35" si="471">IF(ISNUMBER(MATCH(AA34,$A:$A,0)),1,0)</f>
        <v>0</v>
      </c>
      <c r="AB35" s="78">
        <f t="shared" ref="AB35" si="472">IF(ISNUMBER(MATCH(AB34,$A:$A,0)),1,0)</f>
        <v>0</v>
      </c>
      <c r="AC35" s="78">
        <f t="shared" ref="AC35" si="473">IF(ISNUMBER(MATCH(AC34,$A:$A,0)),1,0)</f>
        <v>0</v>
      </c>
      <c r="AD35" s="78">
        <f t="shared" ref="AD35" si="474">IF(ISNUMBER(MATCH(AD34,$A:$A,0)),1,0)</f>
        <v>0</v>
      </c>
      <c r="AE35" s="78">
        <f t="shared" ref="AE35" si="475">IF(ISNUMBER(MATCH(AE34,$A:$A,0)),1,0)</f>
        <v>0</v>
      </c>
      <c r="AF35" s="78">
        <f t="shared" ref="AF35" si="476">IF(ISNUMBER(MATCH(AF34,$A:$A,0)),1,0)</f>
        <v>0</v>
      </c>
      <c r="AG35" s="78">
        <f t="shared" ref="AG35" si="477">IF(ISNUMBER(MATCH(AG34,$A:$A,0)),1,0)</f>
        <v>0</v>
      </c>
      <c r="AH35" s="78">
        <f t="shared" ref="AH35" si="478">IF(ISNUMBER(MATCH(AH34,$A:$A,0)),1,0)</f>
        <v>0</v>
      </c>
      <c r="AI35" s="78">
        <f t="shared" ref="AI35" si="479">IF(ISNUMBER(MATCH(AI34,$A:$A,0)),1,0)</f>
        <v>0</v>
      </c>
      <c r="AJ35" s="79">
        <f t="shared" ref="AJ35" si="480">IF(ISNUMBER(MATCH(AJ34,$A:$A,0)),1,0)</f>
        <v>0</v>
      </c>
    </row>
    <row r="36" spans="1:36">
      <c r="A36" s="25">
        <v>43427</v>
      </c>
      <c r="B36" s="2" t="s">
        <v>56</v>
      </c>
      <c r="C36" s="2" t="s">
        <v>39</v>
      </c>
      <c r="E36" s="80" t="str">
        <f>様式１!$B$143</f>
        <v/>
      </c>
      <c r="F36" s="81" t="e">
        <f>様式１!C144</f>
        <v>#VALUE!</v>
      </c>
      <c r="G36" s="81" t="e">
        <f>様式１!D144</f>
        <v>#VALUE!</v>
      </c>
      <c r="H36" s="81" t="e">
        <f>様式１!E144</f>
        <v>#VALUE!</v>
      </c>
      <c r="I36" s="81" t="e">
        <f>様式１!F144</f>
        <v>#VALUE!</v>
      </c>
      <c r="J36" s="81" t="e">
        <f>様式１!G144</f>
        <v>#VALUE!</v>
      </c>
      <c r="K36" s="81" t="e">
        <f>様式１!H144</f>
        <v>#VALUE!</v>
      </c>
      <c r="L36" s="81" t="e">
        <f>様式１!I144</f>
        <v>#VALUE!</v>
      </c>
      <c r="M36" s="81" t="e">
        <f>様式１!J144</f>
        <v>#VALUE!</v>
      </c>
      <c r="N36" s="81" t="e">
        <f>様式１!K144</f>
        <v>#VALUE!</v>
      </c>
      <c r="O36" s="81" t="e">
        <f>様式１!L144</f>
        <v>#VALUE!</v>
      </c>
      <c r="P36" s="81" t="e">
        <f>様式１!M144</f>
        <v>#VALUE!</v>
      </c>
      <c r="Q36" s="81" t="e">
        <f>様式１!N144</f>
        <v>#VALUE!</v>
      </c>
      <c r="R36" s="81" t="e">
        <f>様式１!O144</f>
        <v>#VALUE!</v>
      </c>
      <c r="S36" s="81" t="e">
        <f>様式１!P144</f>
        <v>#VALUE!</v>
      </c>
      <c r="T36" s="81" t="e">
        <f>様式１!Q144</f>
        <v>#VALUE!</v>
      </c>
      <c r="U36" s="81" t="e">
        <f>様式１!R144</f>
        <v>#VALUE!</v>
      </c>
      <c r="V36" s="81" t="e">
        <f>様式１!S144</f>
        <v>#VALUE!</v>
      </c>
      <c r="W36" s="81" t="e">
        <f>様式１!T144</f>
        <v>#VALUE!</v>
      </c>
      <c r="X36" s="81" t="e">
        <f>様式１!U144</f>
        <v>#VALUE!</v>
      </c>
      <c r="Y36" s="81" t="e">
        <f>様式１!V144</f>
        <v>#VALUE!</v>
      </c>
      <c r="Z36" s="81" t="e">
        <f>様式１!W144</f>
        <v>#VALUE!</v>
      </c>
      <c r="AA36" s="81" t="e">
        <f>様式１!X144</f>
        <v>#VALUE!</v>
      </c>
      <c r="AB36" s="81" t="e">
        <f>様式１!Y144</f>
        <v>#VALUE!</v>
      </c>
      <c r="AC36" s="81" t="e">
        <f>様式１!Z144</f>
        <v>#VALUE!</v>
      </c>
      <c r="AD36" s="81" t="e">
        <f>様式１!AA144</f>
        <v>#VALUE!</v>
      </c>
      <c r="AE36" s="81" t="e">
        <f>様式１!AB144</f>
        <v>#VALUE!</v>
      </c>
      <c r="AF36" s="81" t="e">
        <f>様式１!AC144</f>
        <v>#VALUE!</v>
      </c>
      <c r="AG36" s="81" t="e">
        <f>様式１!AD144</f>
        <v>#VALUE!</v>
      </c>
      <c r="AH36" s="81" t="e">
        <f>様式１!AE144</f>
        <v>#VALUE!</v>
      </c>
      <c r="AI36" s="81" t="e">
        <f>様式１!AF144</f>
        <v>#VALUE!</v>
      </c>
      <c r="AJ36" s="82" t="e">
        <f>様式１!AG144</f>
        <v>#VALUE!</v>
      </c>
    </row>
    <row r="37" spans="1:36">
      <c r="A37" s="25">
        <v>43457</v>
      </c>
      <c r="B37" s="2" t="s">
        <v>42</v>
      </c>
      <c r="C37" s="2" t="s">
        <v>57</v>
      </c>
      <c r="E37" s="83"/>
      <c r="F37" s="84">
        <f>IF(ISNUMBER(MATCH(F36,$A:$A,0)),1,0)</f>
        <v>0</v>
      </c>
      <c r="G37" s="84">
        <f t="shared" ref="G37" si="481">IF(ISNUMBER(MATCH(G36,$A:$A,0)),1,0)</f>
        <v>0</v>
      </c>
      <c r="H37" s="84">
        <f t="shared" ref="H37" si="482">IF(ISNUMBER(MATCH(H36,$A:$A,0)),1,0)</f>
        <v>0</v>
      </c>
      <c r="I37" s="84">
        <f t="shared" ref="I37" si="483">IF(ISNUMBER(MATCH(I36,$A:$A,0)),1,0)</f>
        <v>0</v>
      </c>
      <c r="J37" s="84">
        <f t="shared" ref="J37" si="484">IF(ISNUMBER(MATCH(J36,$A:$A,0)),1,0)</f>
        <v>0</v>
      </c>
      <c r="K37" s="84">
        <f t="shared" ref="K37" si="485">IF(ISNUMBER(MATCH(K36,$A:$A,0)),1,0)</f>
        <v>0</v>
      </c>
      <c r="L37" s="84">
        <f t="shared" ref="L37" si="486">IF(ISNUMBER(MATCH(L36,$A:$A,0)),1,0)</f>
        <v>0</v>
      </c>
      <c r="M37" s="84">
        <f t="shared" ref="M37" si="487">IF(ISNUMBER(MATCH(M36,$A:$A,0)),1,0)</f>
        <v>0</v>
      </c>
      <c r="N37" s="84">
        <f t="shared" ref="N37" si="488">IF(ISNUMBER(MATCH(N36,$A:$A,0)),1,0)</f>
        <v>0</v>
      </c>
      <c r="O37" s="84">
        <f t="shared" ref="O37" si="489">IF(ISNUMBER(MATCH(O36,$A:$A,0)),1,0)</f>
        <v>0</v>
      </c>
      <c r="P37" s="84">
        <f t="shared" ref="P37" si="490">IF(ISNUMBER(MATCH(P36,$A:$A,0)),1,0)</f>
        <v>0</v>
      </c>
      <c r="Q37" s="84">
        <f t="shared" ref="Q37" si="491">IF(ISNUMBER(MATCH(Q36,$A:$A,0)),1,0)</f>
        <v>0</v>
      </c>
      <c r="R37" s="84">
        <f t="shared" ref="R37" si="492">IF(ISNUMBER(MATCH(R36,$A:$A,0)),1,0)</f>
        <v>0</v>
      </c>
      <c r="S37" s="84">
        <f t="shared" ref="S37" si="493">IF(ISNUMBER(MATCH(S36,$A:$A,0)),1,0)</f>
        <v>0</v>
      </c>
      <c r="T37" s="84">
        <f t="shared" ref="T37" si="494">IF(ISNUMBER(MATCH(T36,$A:$A,0)),1,0)</f>
        <v>0</v>
      </c>
      <c r="U37" s="84">
        <f t="shared" ref="U37" si="495">IF(ISNUMBER(MATCH(U36,$A:$A,0)),1,0)</f>
        <v>0</v>
      </c>
      <c r="V37" s="84">
        <f t="shared" ref="V37" si="496">IF(ISNUMBER(MATCH(V36,$A:$A,0)),1,0)</f>
        <v>0</v>
      </c>
      <c r="W37" s="84">
        <f t="shared" ref="W37" si="497">IF(ISNUMBER(MATCH(W36,$A:$A,0)),1,0)</f>
        <v>0</v>
      </c>
      <c r="X37" s="84">
        <f t="shared" ref="X37" si="498">IF(ISNUMBER(MATCH(X36,$A:$A,0)),1,0)</f>
        <v>0</v>
      </c>
      <c r="Y37" s="84">
        <f t="shared" ref="Y37" si="499">IF(ISNUMBER(MATCH(Y36,$A:$A,0)),1,0)</f>
        <v>0</v>
      </c>
      <c r="Z37" s="84">
        <f t="shared" ref="Z37" si="500">IF(ISNUMBER(MATCH(Z36,$A:$A,0)),1,0)</f>
        <v>0</v>
      </c>
      <c r="AA37" s="84">
        <f t="shared" ref="AA37" si="501">IF(ISNUMBER(MATCH(AA36,$A:$A,0)),1,0)</f>
        <v>0</v>
      </c>
      <c r="AB37" s="84">
        <f t="shared" ref="AB37" si="502">IF(ISNUMBER(MATCH(AB36,$A:$A,0)),1,0)</f>
        <v>0</v>
      </c>
      <c r="AC37" s="84">
        <f t="shared" ref="AC37" si="503">IF(ISNUMBER(MATCH(AC36,$A:$A,0)),1,0)</f>
        <v>0</v>
      </c>
      <c r="AD37" s="84">
        <f t="shared" ref="AD37" si="504">IF(ISNUMBER(MATCH(AD36,$A:$A,0)),1,0)</f>
        <v>0</v>
      </c>
      <c r="AE37" s="84">
        <f t="shared" ref="AE37" si="505">IF(ISNUMBER(MATCH(AE36,$A:$A,0)),1,0)</f>
        <v>0</v>
      </c>
      <c r="AF37" s="84">
        <f t="shared" ref="AF37" si="506">IF(ISNUMBER(MATCH(AF36,$A:$A,0)),1,0)</f>
        <v>0</v>
      </c>
      <c r="AG37" s="84">
        <f t="shared" ref="AG37" si="507">IF(ISNUMBER(MATCH(AG36,$A:$A,0)),1,0)</f>
        <v>0</v>
      </c>
      <c r="AH37" s="84">
        <f t="shared" ref="AH37" si="508">IF(ISNUMBER(MATCH(AH36,$A:$A,0)),1,0)</f>
        <v>0</v>
      </c>
      <c r="AI37" s="84">
        <f t="shared" ref="AI37" si="509">IF(ISNUMBER(MATCH(AI36,$A:$A,0)),1,0)</f>
        <v>0</v>
      </c>
      <c r="AJ37" s="85">
        <f t="shared" ref="AJ37" si="510">IF(ISNUMBER(MATCH(AJ36,$A:$A,0)),1,0)</f>
        <v>0</v>
      </c>
    </row>
    <row r="38" spans="1:36">
      <c r="A38" s="25">
        <v>43458</v>
      </c>
      <c r="B38" s="2" t="s">
        <v>59</v>
      </c>
      <c r="C38" s="2" t="s">
        <v>37</v>
      </c>
      <c r="E38" s="86" t="str">
        <f>様式１!$B$163</f>
        <v/>
      </c>
      <c r="F38" s="75" t="e">
        <f>様式１!C164</f>
        <v>#VALUE!</v>
      </c>
      <c r="G38" s="75" t="e">
        <f>様式１!D164</f>
        <v>#VALUE!</v>
      </c>
      <c r="H38" s="75" t="e">
        <f>様式１!E164</f>
        <v>#VALUE!</v>
      </c>
      <c r="I38" s="75" t="e">
        <f>様式１!F164</f>
        <v>#VALUE!</v>
      </c>
      <c r="J38" s="75" t="e">
        <f>様式１!G164</f>
        <v>#VALUE!</v>
      </c>
      <c r="K38" s="75" t="e">
        <f>様式１!H164</f>
        <v>#VALUE!</v>
      </c>
      <c r="L38" s="75" t="e">
        <f>様式１!I164</f>
        <v>#VALUE!</v>
      </c>
      <c r="M38" s="75" t="e">
        <f>様式１!J164</f>
        <v>#VALUE!</v>
      </c>
      <c r="N38" s="75" t="e">
        <f>様式１!K164</f>
        <v>#VALUE!</v>
      </c>
      <c r="O38" s="75" t="e">
        <f>様式１!L164</f>
        <v>#VALUE!</v>
      </c>
      <c r="P38" s="75" t="e">
        <f>様式１!M164</f>
        <v>#VALUE!</v>
      </c>
      <c r="Q38" s="75" t="e">
        <f>様式１!N164</f>
        <v>#VALUE!</v>
      </c>
      <c r="R38" s="75" t="e">
        <f>様式１!O164</f>
        <v>#VALUE!</v>
      </c>
      <c r="S38" s="75" t="e">
        <f>様式１!P164</f>
        <v>#VALUE!</v>
      </c>
      <c r="T38" s="75" t="e">
        <f>様式１!Q164</f>
        <v>#VALUE!</v>
      </c>
      <c r="U38" s="75" t="e">
        <f>様式１!R164</f>
        <v>#VALUE!</v>
      </c>
      <c r="V38" s="75" t="e">
        <f>様式１!S164</f>
        <v>#VALUE!</v>
      </c>
      <c r="W38" s="75" t="e">
        <f>様式１!T164</f>
        <v>#VALUE!</v>
      </c>
      <c r="X38" s="75" t="e">
        <f>様式１!U164</f>
        <v>#VALUE!</v>
      </c>
      <c r="Y38" s="75" t="e">
        <f>様式１!V164</f>
        <v>#VALUE!</v>
      </c>
      <c r="Z38" s="75" t="e">
        <f>様式１!W164</f>
        <v>#VALUE!</v>
      </c>
      <c r="AA38" s="75" t="e">
        <f>様式１!X164</f>
        <v>#VALUE!</v>
      </c>
      <c r="AB38" s="75" t="e">
        <f>様式１!Y164</f>
        <v>#VALUE!</v>
      </c>
      <c r="AC38" s="75" t="e">
        <f>様式１!Z164</f>
        <v>#VALUE!</v>
      </c>
      <c r="AD38" s="75" t="e">
        <f>様式１!AA164</f>
        <v>#VALUE!</v>
      </c>
      <c r="AE38" s="75" t="e">
        <f>様式１!AB164</f>
        <v>#VALUE!</v>
      </c>
      <c r="AF38" s="75" t="e">
        <f>様式１!AC164</f>
        <v>#VALUE!</v>
      </c>
      <c r="AG38" s="75" t="e">
        <f>様式１!AD164</f>
        <v>#VALUE!</v>
      </c>
      <c r="AH38" s="75" t="e">
        <f>様式１!AE164</f>
        <v>#VALUE!</v>
      </c>
      <c r="AI38" s="75" t="e">
        <f>様式１!AF164</f>
        <v>#VALUE!</v>
      </c>
      <c r="AJ38" s="76" t="e">
        <f>様式１!AG164</f>
        <v>#VALUE!</v>
      </c>
    </row>
    <row r="39" spans="1:36">
      <c r="A39" s="25">
        <v>43466</v>
      </c>
      <c r="B39" s="2" t="s">
        <v>36</v>
      </c>
      <c r="C39" s="2" t="s">
        <v>45</v>
      </c>
      <c r="E39" s="77"/>
      <c r="F39" s="78">
        <f>IF(ISNUMBER(MATCH(F38,$A:$A,0)),1,0)</f>
        <v>0</v>
      </c>
      <c r="G39" s="78">
        <f t="shared" ref="G39" si="511">IF(ISNUMBER(MATCH(G38,$A:$A,0)),1,0)</f>
        <v>0</v>
      </c>
      <c r="H39" s="78">
        <f t="shared" ref="H39" si="512">IF(ISNUMBER(MATCH(H38,$A:$A,0)),1,0)</f>
        <v>0</v>
      </c>
      <c r="I39" s="78">
        <f t="shared" ref="I39" si="513">IF(ISNUMBER(MATCH(I38,$A:$A,0)),1,0)</f>
        <v>0</v>
      </c>
      <c r="J39" s="78">
        <f t="shared" ref="J39" si="514">IF(ISNUMBER(MATCH(J38,$A:$A,0)),1,0)</f>
        <v>0</v>
      </c>
      <c r="K39" s="78">
        <f t="shared" ref="K39" si="515">IF(ISNUMBER(MATCH(K38,$A:$A,0)),1,0)</f>
        <v>0</v>
      </c>
      <c r="L39" s="78">
        <f t="shared" ref="L39" si="516">IF(ISNUMBER(MATCH(L38,$A:$A,0)),1,0)</f>
        <v>0</v>
      </c>
      <c r="M39" s="78">
        <f t="shared" ref="M39" si="517">IF(ISNUMBER(MATCH(M38,$A:$A,0)),1,0)</f>
        <v>0</v>
      </c>
      <c r="N39" s="78">
        <f t="shared" ref="N39" si="518">IF(ISNUMBER(MATCH(N38,$A:$A,0)),1,0)</f>
        <v>0</v>
      </c>
      <c r="O39" s="78">
        <f t="shared" ref="O39" si="519">IF(ISNUMBER(MATCH(O38,$A:$A,0)),1,0)</f>
        <v>0</v>
      </c>
      <c r="P39" s="78">
        <f t="shared" ref="P39" si="520">IF(ISNUMBER(MATCH(P38,$A:$A,0)),1,0)</f>
        <v>0</v>
      </c>
      <c r="Q39" s="78">
        <f t="shared" ref="Q39" si="521">IF(ISNUMBER(MATCH(Q38,$A:$A,0)),1,0)</f>
        <v>0</v>
      </c>
      <c r="R39" s="78">
        <f t="shared" ref="R39" si="522">IF(ISNUMBER(MATCH(R38,$A:$A,0)),1,0)</f>
        <v>0</v>
      </c>
      <c r="S39" s="78">
        <f t="shared" ref="S39" si="523">IF(ISNUMBER(MATCH(S38,$A:$A,0)),1,0)</f>
        <v>0</v>
      </c>
      <c r="T39" s="78">
        <f t="shared" ref="T39" si="524">IF(ISNUMBER(MATCH(T38,$A:$A,0)),1,0)</f>
        <v>0</v>
      </c>
      <c r="U39" s="78">
        <f t="shared" ref="U39" si="525">IF(ISNUMBER(MATCH(U38,$A:$A,0)),1,0)</f>
        <v>0</v>
      </c>
      <c r="V39" s="78">
        <f t="shared" ref="V39" si="526">IF(ISNUMBER(MATCH(V38,$A:$A,0)),1,0)</f>
        <v>0</v>
      </c>
      <c r="W39" s="78">
        <f t="shared" ref="W39" si="527">IF(ISNUMBER(MATCH(W38,$A:$A,0)),1,0)</f>
        <v>0</v>
      </c>
      <c r="X39" s="78">
        <f t="shared" ref="X39" si="528">IF(ISNUMBER(MATCH(X38,$A:$A,0)),1,0)</f>
        <v>0</v>
      </c>
      <c r="Y39" s="78">
        <f t="shared" ref="Y39" si="529">IF(ISNUMBER(MATCH(Y38,$A:$A,0)),1,0)</f>
        <v>0</v>
      </c>
      <c r="Z39" s="78">
        <f t="shared" ref="Z39" si="530">IF(ISNUMBER(MATCH(Z38,$A:$A,0)),1,0)</f>
        <v>0</v>
      </c>
      <c r="AA39" s="78">
        <f t="shared" ref="AA39" si="531">IF(ISNUMBER(MATCH(AA38,$A:$A,0)),1,0)</f>
        <v>0</v>
      </c>
      <c r="AB39" s="78">
        <f t="shared" ref="AB39" si="532">IF(ISNUMBER(MATCH(AB38,$A:$A,0)),1,0)</f>
        <v>0</v>
      </c>
      <c r="AC39" s="78">
        <f t="shared" ref="AC39" si="533">IF(ISNUMBER(MATCH(AC38,$A:$A,0)),1,0)</f>
        <v>0</v>
      </c>
      <c r="AD39" s="78">
        <f t="shared" ref="AD39" si="534">IF(ISNUMBER(MATCH(AD38,$A:$A,0)),1,0)</f>
        <v>0</v>
      </c>
      <c r="AE39" s="78">
        <f t="shared" ref="AE39" si="535">IF(ISNUMBER(MATCH(AE38,$A:$A,0)),1,0)</f>
        <v>0</v>
      </c>
      <c r="AF39" s="78">
        <f t="shared" ref="AF39" si="536">IF(ISNUMBER(MATCH(AF38,$A:$A,0)),1,0)</f>
        <v>0</v>
      </c>
      <c r="AG39" s="78">
        <f t="shared" ref="AG39" si="537">IF(ISNUMBER(MATCH(AG38,$A:$A,0)),1,0)</f>
        <v>0</v>
      </c>
      <c r="AH39" s="78">
        <f t="shared" ref="AH39" si="538">IF(ISNUMBER(MATCH(AH38,$A:$A,0)),1,0)</f>
        <v>0</v>
      </c>
      <c r="AI39" s="78">
        <f t="shared" ref="AI39" si="539">IF(ISNUMBER(MATCH(AI38,$A:$A,0)),1,0)</f>
        <v>0</v>
      </c>
      <c r="AJ39" s="79">
        <f t="shared" ref="AJ39" si="540">IF(ISNUMBER(MATCH(AJ38,$A:$A,0)),1,0)</f>
        <v>0</v>
      </c>
    </row>
    <row r="40" spans="1:36">
      <c r="A40" s="25">
        <v>43479</v>
      </c>
      <c r="B40" s="2" t="s">
        <v>38</v>
      </c>
      <c r="C40" s="2" t="s">
        <v>37</v>
      </c>
      <c r="E40" s="80" t="str">
        <f>様式１!$B$170</f>
        <v/>
      </c>
      <c r="F40" s="81" t="e">
        <f>様式１!C171</f>
        <v>#VALUE!</v>
      </c>
      <c r="G40" s="81" t="e">
        <f>様式１!D171</f>
        <v>#VALUE!</v>
      </c>
      <c r="H40" s="81" t="e">
        <f>様式１!E171</f>
        <v>#VALUE!</v>
      </c>
      <c r="I40" s="81" t="e">
        <f>様式１!F171</f>
        <v>#VALUE!</v>
      </c>
      <c r="J40" s="81" t="e">
        <f>様式１!G171</f>
        <v>#VALUE!</v>
      </c>
      <c r="K40" s="81" t="e">
        <f>様式１!H171</f>
        <v>#VALUE!</v>
      </c>
      <c r="L40" s="81" t="e">
        <f>様式１!I171</f>
        <v>#VALUE!</v>
      </c>
      <c r="M40" s="81" t="e">
        <f>様式１!J171</f>
        <v>#VALUE!</v>
      </c>
      <c r="N40" s="81" t="e">
        <f>様式１!K171</f>
        <v>#VALUE!</v>
      </c>
      <c r="O40" s="81" t="e">
        <f>様式１!L171</f>
        <v>#VALUE!</v>
      </c>
      <c r="P40" s="81" t="e">
        <f>様式１!M171</f>
        <v>#VALUE!</v>
      </c>
      <c r="Q40" s="81" t="e">
        <f>様式１!N171</f>
        <v>#VALUE!</v>
      </c>
      <c r="R40" s="81" t="e">
        <f>様式１!O171</f>
        <v>#VALUE!</v>
      </c>
      <c r="S40" s="81" t="e">
        <f>様式１!P171</f>
        <v>#VALUE!</v>
      </c>
      <c r="T40" s="81" t="e">
        <f>様式１!Q171</f>
        <v>#VALUE!</v>
      </c>
      <c r="U40" s="81" t="e">
        <f>様式１!R171</f>
        <v>#VALUE!</v>
      </c>
      <c r="V40" s="81" t="e">
        <f>様式１!S171</f>
        <v>#VALUE!</v>
      </c>
      <c r="W40" s="81" t="e">
        <f>様式１!T171</f>
        <v>#VALUE!</v>
      </c>
      <c r="X40" s="81" t="e">
        <f>様式１!U171</f>
        <v>#VALUE!</v>
      </c>
      <c r="Y40" s="81" t="e">
        <f>様式１!V171</f>
        <v>#VALUE!</v>
      </c>
      <c r="Z40" s="81" t="e">
        <f>様式１!W171</f>
        <v>#VALUE!</v>
      </c>
      <c r="AA40" s="81" t="e">
        <f>様式１!X171</f>
        <v>#VALUE!</v>
      </c>
      <c r="AB40" s="81" t="e">
        <f>様式１!Y171</f>
        <v>#VALUE!</v>
      </c>
      <c r="AC40" s="81" t="e">
        <f>様式１!Z171</f>
        <v>#VALUE!</v>
      </c>
      <c r="AD40" s="81" t="e">
        <f>様式１!AA171</f>
        <v>#VALUE!</v>
      </c>
      <c r="AE40" s="81" t="e">
        <f>様式１!AB171</f>
        <v>#VALUE!</v>
      </c>
      <c r="AF40" s="81" t="e">
        <f>様式１!AC171</f>
        <v>#VALUE!</v>
      </c>
      <c r="AG40" s="81" t="e">
        <f>様式１!AD171</f>
        <v>#VALUE!</v>
      </c>
      <c r="AH40" s="81" t="e">
        <f>様式１!AE171</f>
        <v>#VALUE!</v>
      </c>
      <c r="AI40" s="81" t="e">
        <f>様式１!AF171</f>
        <v>#VALUE!</v>
      </c>
      <c r="AJ40" s="82" t="e">
        <f>様式１!AG171</f>
        <v>#VALUE!</v>
      </c>
    </row>
    <row r="41" spans="1:36">
      <c r="A41" s="25">
        <v>43507</v>
      </c>
      <c r="B41" s="2" t="s">
        <v>40</v>
      </c>
      <c r="C41" s="2" t="s">
        <v>37</v>
      </c>
      <c r="E41" s="77"/>
      <c r="F41" s="78">
        <f>IF(ISNUMBER(MATCH(F40,$A:$A,0)),1,0)</f>
        <v>0</v>
      </c>
      <c r="G41" s="78">
        <f t="shared" ref="G41" si="541">IF(ISNUMBER(MATCH(G40,$A:$A,0)),1,0)</f>
        <v>0</v>
      </c>
      <c r="H41" s="78">
        <f t="shared" ref="H41" si="542">IF(ISNUMBER(MATCH(H40,$A:$A,0)),1,0)</f>
        <v>0</v>
      </c>
      <c r="I41" s="78">
        <f t="shared" ref="I41" si="543">IF(ISNUMBER(MATCH(I40,$A:$A,0)),1,0)</f>
        <v>0</v>
      </c>
      <c r="J41" s="78">
        <f t="shared" ref="J41" si="544">IF(ISNUMBER(MATCH(J40,$A:$A,0)),1,0)</f>
        <v>0</v>
      </c>
      <c r="K41" s="78">
        <f t="shared" ref="K41" si="545">IF(ISNUMBER(MATCH(K40,$A:$A,0)),1,0)</f>
        <v>0</v>
      </c>
      <c r="L41" s="78">
        <f t="shared" ref="L41" si="546">IF(ISNUMBER(MATCH(L40,$A:$A,0)),1,0)</f>
        <v>0</v>
      </c>
      <c r="M41" s="78">
        <f t="shared" ref="M41" si="547">IF(ISNUMBER(MATCH(M40,$A:$A,0)),1,0)</f>
        <v>0</v>
      </c>
      <c r="N41" s="78">
        <f t="shared" ref="N41" si="548">IF(ISNUMBER(MATCH(N40,$A:$A,0)),1,0)</f>
        <v>0</v>
      </c>
      <c r="O41" s="78">
        <f t="shared" ref="O41" si="549">IF(ISNUMBER(MATCH(O40,$A:$A,0)),1,0)</f>
        <v>0</v>
      </c>
      <c r="P41" s="78">
        <f t="shared" ref="P41" si="550">IF(ISNUMBER(MATCH(P40,$A:$A,0)),1,0)</f>
        <v>0</v>
      </c>
      <c r="Q41" s="78">
        <f t="shared" ref="Q41" si="551">IF(ISNUMBER(MATCH(Q40,$A:$A,0)),1,0)</f>
        <v>0</v>
      </c>
      <c r="R41" s="78">
        <f t="shared" ref="R41" si="552">IF(ISNUMBER(MATCH(R40,$A:$A,0)),1,0)</f>
        <v>0</v>
      </c>
      <c r="S41" s="78">
        <f t="shared" ref="S41" si="553">IF(ISNUMBER(MATCH(S40,$A:$A,0)),1,0)</f>
        <v>0</v>
      </c>
      <c r="T41" s="78">
        <f t="shared" ref="T41" si="554">IF(ISNUMBER(MATCH(T40,$A:$A,0)),1,0)</f>
        <v>0</v>
      </c>
      <c r="U41" s="78">
        <f t="shared" ref="U41" si="555">IF(ISNUMBER(MATCH(U40,$A:$A,0)),1,0)</f>
        <v>0</v>
      </c>
      <c r="V41" s="78">
        <f t="shared" ref="V41" si="556">IF(ISNUMBER(MATCH(V40,$A:$A,0)),1,0)</f>
        <v>0</v>
      </c>
      <c r="W41" s="78">
        <f t="shared" ref="W41" si="557">IF(ISNUMBER(MATCH(W40,$A:$A,0)),1,0)</f>
        <v>0</v>
      </c>
      <c r="X41" s="78">
        <f t="shared" ref="X41" si="558">IF(ISNUMBER(MATCH(X40,$A:$A,0)),1,0)</f>
        <v>0</v>
      </c>
      <c r="Y41" s="78">
        <f t="shared" ref="Y41" si="559">IF(ISNUMBER(MATCH(Y40,$A:$A,0)),1,0)</f>
        <v>0</v>
      </c>
      <c r="Z41" s="78">
        <f t="shared" ref="Z41" si="560">IF(ISNUMBER(MATCH(Z40,$A:$A,0)),1,0)</f>
        <v>0</v>
      </c>
      <c r="AA41" s="78">
        <f t="shared" ref="AA41" si="561">IF(ISNUMBER(MATCH(AA40,$A:$A,0)),1,0)</f>
        <v>0</v>
      </c>
      <c r="AB41" s="78">
        <f t="shared" ref="AB41" si="562">IF(ISNUMBER(MATCH(AB40,$A:$A,0)),1,0)</f>
        <v>0</v>
      </c>
      <c r="AC41" s="78">
        <f t="shared" ref="AC41" si="563">IF(ISNUMBER(MATCH(AC40,$A:$A,0)),1,0)</f>
        <v>0</v>
      </c>
      <c r="AD41" s="78">
        <f t="shared" ref="AD41" si="564">IF(ISNUMBER(MATCH(AD40,$A:$A,0)),1,0)</f>
        <v>0</v>
      </c>
      <c r="AE41" s="78">
        <f t="shared" ref="AE41" si="565">IF(ISNUMBER(MATCH(AE40,$A:$A,0)),1,0)</f>
        <v>0</v>
      </c>
      <c r="AF41" s="78">
        <f t="shared" ref="AF41" si="566">IF(ISNUMBER(MATCH(AF40,$A:$A,0)),1,0)</f>
        <v>0</v>
      </c>
      <c r="AG41" s="78">
        <f t="shared" ref="AG41" si="567">IF(ISNUMBER(MATCH(AG40,$A:$A,0)),1,0)</f>
        <v>0</v>
      </c>
      <c r="AH41" s="78">
        <f t="shared" ref="AH41" si="568">IF(ISNUMBER(MATCH(AH40,$A:$A,0)),1,0)</f>
        <v>0</v>
      </c>
      <c r="AI41" s="78">
        <f t="shared" ref="AI41" si="569">IF(ISNUMBER(MATCH(AI40,$A:$A,0)),1,0)</f>
        <v>0</v>
      </c>
      <c r="AJ41" s="79">
        <f t="shared" ref="AJ41" si="570">IF(ISNUMBER(MATCH(AJ40,$A:$A,0)),1,0)</f>
        <v>0</v>
      </c>
    </row>
    <row r="42" spans="1:36">
      <c r="A42" s="25">
        <v>43545</v>
      </c>
      <c r="B42" s="2" t="s">
        <v>43</v>
      </c>
      <c r="C42" s="2" t="s">
        <v>48</v>
      </c>
      <c r="E42" s="80" t="str">
        <f>様式１!$B$177</f>
        <v/>
      </c>
      <c r="F42" s="81" t="e">
        <f>様式１!C178</f>
        <v>#VALUE!</v>
      </c>
      <c r="G42" s="81" t="e">
        <f>様式１!D178</f>
        <v>#VALUE!</v>
      </c>
      <c r="H42" s="81" t="e">
        <f>様式１!E178</f>
        <v>#VALUE!</v>
      </c>
      <c r="I42" s="81" t="e">
        <f>様式１!F178</f>
        <v>#VALUE!</v>
      </c>
      <c r="J42" s="81" t="e">
        <f>様式１!G178</f>
        <v>#VALUE!</v>
      </c>
      <c r="K42" s="81" t="e">
        <f>様式１!H178</f>
        <v>#VALUE!</v>
      </c>
      <c r="L42" s="81" t="e">
        <f>様式１!I178</f>
        <v>#VALUE!</v>
      </c>
      <c r="M42" s="81" t="e">
        <f>様式１!J178</f>
        <v>#VALUE!</v>
      </c>
      <c r="N42" s="81" t="e">
        <f>様式１!K178</f>
        <v>#VALUE!</v>
      </c>
      <c r="O42" s="81" t="e">
        <f>様式１!L178</f>
        <v>#VALUE!</v>
      </c>
      <c r="P42" s="81" t="e">
        <f>様式１!M178</f>
        <v>#VALUE!</v>
      </c>
      <c r="Q42" s="81" t="e">
        <f>様式１!N178</f>
        <v>#VALUE!</v>
      </c>
      <c r="R42" s="81" t="e">
        <f>様式１!O178</f>
        <v>#VALUE!</v>
      </c>
      <c r="S42" s="81" t="e">
        <f>様式１!P178</f>
        <v>#VALUE!</v>
      </c>
      <c r="T42" s="81" t="e">
        <f>様式１!Q178</f>
        <v>#VALUE!</v>
      </c>
      <c r="U42" s="81" t="e">
        <f>様式１!R178</f>
        <v>#VALUE!</v>
      </c>
      <c r="V42" s="81" t="e">
        <f>様式１!S178</f>
        <v>#VALUE!</v>
      </c>
      <c r="W42" s="81" t="e">
        <f>様式１!T178</f>
        <v>#VALUE!</v>
      </c>
      <c r="X42" s="81" t="e">
        <f>様式１!U178</f>
        <v>#VALUE!</v>
      </c>
      <c r="Y42" s="81" t="e">
        <f>様式１!V178</f>
        <v>#VALUE!</v>
      </c>
      <c r="Z42" s="81" t="e">
        <f>様式１!W178</f>
        <v>#VALUE!</v>
      </c>
      <c r="AA42" s="81" t="e">
        <f>様式１!X178</f>
        <v>#VALUE!</v>
      </c>
      <c r="AB42" s="81" t="e">
        <f>様式１!Y178</f>
        <v>#VALUE!</v>
      </c>
      <c r="AC42" s="81" t="e">
        <f>様式１!Z178</f>
        <v>#VALUE!</v>
      </c>
      <c r="AD42" s="81" t="e">
        <f>様式１!AA178</f>
        <v>#VALUE!</v>
      </c>
      <c r="AE42" s="81" t="e">
        <f>様式１!AB178</f>
        <v>#VALUE!</v>
      </c>
      <c r="AF42" s="81" t="e">
        <f>様式１!AC178</f>
        <v>#VALUE!</v>
      </c>
      <c r="AG42" s="81" t="e">
        <f>様式１!AD178</f>
        <v>#VALUE!</v>
      </c>
      <c r="AH42" s="81" t="e">
        <f>様式１!AE178</f>
        <v>#VALUE!</v>
      </c>
      <c r="AI42" s="81" t="e">
        <f>様式１!AF178</f>
        <v>#VALUE!</v>
      </c>
      <c r="AJ42" s="82" t="e">
        <f>様式１!AG178</f>
        <v>#VALUE!</v>
      </c>
    </row>
    <row r="43" spans="1:36">
      <c r="A43" s="25">
        <v>43584</v>
      </c>
      <c r="B43" s="2" t="s">
        <v>44</v>
      </c>
      <c r="C43" s="2" t="s">
        <v>37</v>
      </c>
      <c r="E43" s="77"/>
      <c r="F43" s="78">
        <f>IF(ISNUMBER(MATCH(F42,$A:$A,0)),1,0)</f>
        <v>0</v>
      </c>
      <c r="G43" s="78">
        <f t="shared" ref="G43" si="571">IF(ISNUMBER(MATCH(G42,$A:$A,0)),1,0)</f>
        <v>0</v>
      </c>
      <c r="H43" s="78">
        <f t="shared" ref="H43" si="572">IF(ISNUMBER(MATCH(H42,$A:$A,0)),1,0)</f>
        <v>0</v>
      </c>
      <c r="I43" s="78">
        <f t="shared" ref="I43" si="573">IF(ISNUMBER(MATCH(I42,$A:$A,0)),1,0)</f>
        <v>0</v>
      </c>
      <c r="J43" s="78">
        <f t="shared" ref="J43" si="574">IF(ISNUMBER(MATCH(J42,$A:$A,0)),1,0)</f>
        <v>0</v>
      </c>
      <c r="K43" s="78">
        <f t="shared" ref="K43" si="575">IF(ISNUMBER(MATCH(K42,$A:$A,0)),1,0)</f>
        <v>0</v>
      </c>
      <c r="L43" s="78">
        <f t="shared" ref="L43" si="576">IF(ISNUMBER(MATCH(L42,$A:$A,0)),1,0)</f>
        <v>0</v>
      </c>
      <c r="M43" s="78">
        <f t="shared" ref="M43" si="577">IF(ISNUMBER(MATCH(M42,$A:$A,0)),1,0)</f>
        <v>0</v>
      </c>
      <c r="N43" s="78">
        <f t="shared" ref="N43" si="578">IF(ISNUMBER(MATCH(N42,$A:$A,0)),1,0)</f>
        <v>0</v>
      </c>
      <c r="O43" s="78">
        <f t="shared" ref="O43" si="579">IF(ISNUMBER(MATCH(O42,$A:$A,0)),1,0)</f>
        <v>0</v>
      </c>
      <c r="P43" s="78">
        <f t="shared" ref="P43" si="580">IF(ISNUMBER(MATCH(P42,$A:$A,0)),1,0)</f>
        <v>0</v>
      </c>
      <c r="Q43" s="78">
        <f t="shared" ref="Q43" si="581">IF(ISNUMBER(MATCH(Q42,$A:$A,0)),1,0)</f>
        <v>0</v>
      </c>
      <c r="R43" s="78">
        <f t="shared" ref="R43" si="582">IF(ISNUMBER(MATCH(R42,$A:$A,0)),1,0)</f>
        <v>0</v>
      </c>
      <c r="S43" s="78">
        <f t="shared" ref="S43" si="583">IF(ISNUMBER(MATCH(S42,$A:$A,0)),1,0)</f>
        <v>0</v>
      </c>
      <c r="T43" s="78">
        <f t="shared" ref="T43" si="584">IF(ISNUMBER(MATCH(T42,$A:$A,0)),1,0)</f>
        <v>0</v>
      </c>
      <c r="U43" s="78">
        <f t="shared" ref="U43" si="585">IF(ISNUMBER(MATCH(U42,$A:$A,0)),1,0)</f>
        <v>0</v>
      </c>
      <c r="V43" s="78">
        <f t="shared" ref="V43" si="586">IF(ISNUMBER(MATCH(V42,$A:$A,0)),1,0)</f>
        <v>0</v>
      </c>
      <c r="W43" s="78">
        <f t="shared" ref="W43" si="587">IF(ISNUMBER(MATCH(W42,$A:$A,0)),1,0)</f>
        <v>0</v>
      </c>
      <c r="X43" s="78">
        <f t="shared" ref="X43" si="588">IF(ISNUMBER(MATCH(X42,$A:$A,0)),1,0)</f>
        <v>0</v>
      </c>
      <c r="Y43" s="78">
        <f t="shared" ref="Y43" si="589">IF(ISNUMBER(MATCH(Y42,$A:$A,0)),1,0)</f>
        <v>0</v>
      </c>
      <c r="Z43" s="78">
        <f t="shared" ref="Z43" si="590">IF(ISNUMBER(MATCH(Z42,$A:$A,0)),1,0)</f>
        <v>0</v>
      </c>
      <c r="AA43" s="78">
        <f t="shared" ref="AA43" si="591">IF(ISNUMBER(MATCH(AA42,$A:$A,0)),1,0)</f>
        <v>0</v>
      </c>
      <c r="AB43" s="78">
        <f t="shared" ref="AB43" si="592">IF(ISNUMBER(MATCH(AB42,$A:$A,0)),1,0)</f>
        <v>0</v>
      </c>
      <c r="AC43" s="78">
        <f t="shared" ref="AC43" si="593">IF(ISNUMBER(MATCH(AC42,$A:$A,0)),1,0)</f>
        <v>0</v>
      </c>
      <c r="AD43" s="78">
        <f t="shared" ref="AD43" si="594">IF(ISNUMBER(MATCH(AD42,$A:$A,0)),1,0)</f>
        <v>0</v>
      </c>
      <c r="AE43" s="78">
        <f t="shared" ref="AE43" si="595">IF(ISNUMBER(MATCH(AE42,$A:$A,0)),1,0)</f>
        <v>0</v>
      </c>
      <c r="AF43" s="78">
        <f t="shared" ref="AF43" si="596">IF(ISNUMBER(MATCH(AF42,$A:$A,0)),1,0)</f>
        <v>0</v>
      </c>
      <c r="AG43" s="78">
        <f t="shared" ref="AG43" si="597">IF(ISNUMBER(MATCH(AG42,$A:$A,0)),1,0)</f>
        <v>0</v>
      </c>
      <c r="AH43" s="78">
        <f t="shared" ref="AH43" si="598">IF(ISNUMBER(MATCH(AH42,$A:$A,0)),1,0)</f>
        <v>0</v>
      </c>
      <c r="AI43" s="78">
        <f t="shared" ref="AI43" si="599">IF(ISNUMBER(MATCH(AI42,$A:$A,0)),1,0)</f>
        <v>0</v>
      </c>
      <c r="AJ43" s="79">
        <f t="shared" ref="AJ43" si="600">IF(ISNUMBER(MATCH(AJ42,$A:$A,0)),1,0)</f>
        <v>0</v>
      </c>
    </row>
    <row r="44" spans="1:36">
      <c r="A44" s="25">
        <v>43585</v>
      </c>
      <c r="B44" s="2" t="s">
        <v>61</v>
      </c>
      <c r="C44" s="2" t="s">
        <v>45</v>
      </c>
      <c r="E44" s="80" t="str">
        <f>様式１!$B$184</f>
        <v/>
      </c>
      <c r="F44" s="81" t="e">
        <f>様式１!C185</f>
        <v>#VALUE!</v>
      </c>
      <c r="G44" s="81" t="e">
        <f>様式１!D185</f>
        <v>#VALUE!</v>
      </c>
      <c r="H44" s="81" t="e">
        <f>様式１!E185</f>
        <v>#VALUE!</v>
      </c>
      <c r="I44" s="81" t="e">
        <f>様式１!F185</f>
        <v>#VALUE!</v>
      </c>
      <c r="J44" s="81" t="e">
        <f>様式１!G185</f>
        <v>#VALUE!</v>
      </c>
      <c r="K44" s="81" t="e">
        <f>様式１!H185</f>
        <v>#VALUE!</v>
      </c>
      <c r="L44" s="81" t="e">
        <f>様式１!I185</f>
        <v>#VALUE!</v>
      </c>
      <c r="M44" s="81" t="e">
        <f>様式１!J185</f>
        <v>#VALUE!</v>
      </c>
      <c r="N44" s="81" t="e">
        <f>様式１!K185</f>
        <v>#VALUE!</v>
      </c>
      <c r="O44" s="81" t="e">
        <f>様式１!L185</f>
        <v>#VALUE!</v>
      </c>
      <c r="P44" s="81" t="e">
        <f>様式１!M185</f>
        <v>#VALUE!</v>
      </c>
      <c r="Q44" s="81" t="e">
        <f>様式１!N185</f>
        <v>#VALUE!</v>
      </c>
      <c r="R44" s="81" t="e">
        <f>様式１!O185</f>
        <v>#VALUE!</v>
      </c>
      <c r="S44" s="81" t="e">
        <f>様式１!P185</f>
        <v>#VALUE!</v>
      </c>
      <c r="T44" s="81" t="e">
        <f>様式１!Q185</f>
        <v>#VALUE!</v>
      </c>
      <c r="U44" s="81" t="e">
        <f>様式１!R185</f>
        <v>#VALUE!</v>
      </c>
      <c r="V44" s="81" t="e">
        <f>様式１!S185</f>
        <v>#VALUE!</v>
      </c>
      <c r="W44" s="81" t="e">
        <f>様式１!T185</f>
        <v>#VALUE!</v>
      </c>
      <c r="X44" s="81" t="e">
        <f>様式１!U185</f>
        <v>#VALUE!</v>
      </c>
      <c r="Y44" s="81" t="e">
        <f>様式１!V185</f>
        <v>#VALUE!</v>
      </c>
      <c r="Z44" s="81" t="e">
        <f>様式１!W185</f>
        <v>#VALUE!</v>
      </c>
      <c r="AA44" s="81" t="e">
        <f>様式１!X185</f>
        <v>#VALUE!</v>
      </c>
      <c r="AB44" s="81" t="e">
        <f>様式１!Y185</f>
        <v>#VALUE!</v>
      </c>
      <c r="AC44" s="81" t="e">
        <f>様式１!Z185</f>
        <v>#VALUE!</v>
      </c>
      <c r="AD44" s="81" t="e">
        <f>様式１!AA185</f>
        <v>#VALUE!</v>
      </c>
      <c r="AE44" s="81" t="e">
        <f>様式１!AB185</f>
        <v>#VALUE!</v>
      </c>
      <c r="AF44" s="81" t="e">
        <f>様式１!AC185</f>
        <v>#VALUE!</v>
      </c>
      <c r="AG44" s="81" t="e">
        <f>様式１!AD185</f>
        <v>#VALUE!</v>
      </c>
      <c r="AH44" s="81" t="e">
        <f>様式１!AE185</f>
        <v>#VALUE!</v>
      </c>
      <c r="AI44" s="81" t="e">
        <f>様式１!AF185</f>
        <v>#VALUE!</v>
      </c>
      <c r="AJ44" s="82" t="e">
        <f>様式１!AG185</f>
        <v>#VALUE!</v>
      </c>
    </row>
    <row r="45" spans="1:36">
      <c r="A45" s="25">
        <v>43586</v>
      </c>
      <c r="B45" s="2" t="s">
        <v>62</v>
      </c>
      <c r="C45" s="2" t="s">
        <v>41</v>
      </c>
      <c r="E45" s="77"/>
      <c r="F45" s="78">
        <f>IF(ISNUMBER(MATCH(F44,$A:$A,0)),1,0)</f>
        <v>0</v>
      </c>
      <c r="G45" s="78">
        <f t="shared" ref="G45" si="601">IF(ISNUMBER(MATCH(G44,$A:$A,0)),1,0)</f>
        <v>0</v>
      </c>
      <c r="H45" s="78">
        <f t="shared" ref="H45" si="602">IF(ISNUMBER(MATCH(H44,$A:$A,0)),1,0)</f>
        <v>0</v>
      </c>
      <c r="I45" s="78">
        <f t="shared" ref="I45" si="603">IF(ISNUMBER(MATCH(I44,$A:$A,0)),1,0)</f>
        <v>0</v>
      </c>
      <c r="J45" s="78">
        <f t="shared" ref="J45" si="604">IF(ISNUMBER(MATCH(J44,$A:$A,0)),1,0)</f>
        <v>0</v>
      </c>
      <c r="K45" s="78">
        <f t="shared" ref="K45" si="605">IF(ISNUMBER(MATCH(K44,$A:$A,0)),1,0)</f>
        <v>0</v>
      </c>
      <c r="L45" s="78">
        <f t="shared" ref="L45" si="606">IF(ISNUMBER(MATCH(L44,$A:$A,0)),1,0)</f>
        <v>0</v>
      </c>
      <c r="M45" s="78">
        <f t="shared" ref="M45" si="607">IF(ISNUMBER(MATCH(M44,$A:$A,0)),1,0)</f>
        <v>0</v>
      </c>
      <c r="N45" s="78">
        <f t="shared" ref="N45" si="608">IF(ISNUMBER(MATCH(N44,$A:$A,0)),1,0)</f>
        <v>0</v>
      </c>
      <c r="O45" s="78">
        <f t="shared" ref="O45" si="609">IF(ISNUMBER(MATCH(O44,$A:$A,0)),1,0)</f>
        <v>0</v>
      </c>
      <c r="P45" s="78">
        <f t="shared" ref="P45" si="610">IF(ISNUMBER(MATCH(P44,$A:$A,0)),1,0)</f>
        <v>0</v>
      </c>
      <c r="Q45" s="78">
        <f t="shared" ref="Q45" si="611">IF(ISNUMBER(MATCH(Q44,$A:$A,0)),1,0)</f>
        <v>0</v>
      </c>
      <c r="R45" s="78">
        <f t="shared" ref="R45" si="612">IF(ISNUMBER(MATCH(R44,$A:$A,0)),1,0)</f>
        <v>0</v>
      </c>
      <c r="S45" s="78">
        <f t="shared" ref="S45" si="613">IF(ISNUMBER(MATCH(S44,$A:$A,0)),1,0)</f>
        <v>0</v>
      </c>
      <c r="T45" s="78">
        <f t="shared" ref="T45" si="614">IF(ISNUMBER(MATCH(T44,$A:$A,0)),1,0)</f>
        <v>0</v>
      </c>
      <c r="U45" s="78">
        <f t="shared" ref="U45" si="615">IF(ISNUMBER(MATCH(U44,$A:$A,0)),1,0)</f>
        <v>0</v>
      </c>
      <c r="V45" s="78">
        <f t="shared" ref="V45" si="616">IF(ISNUMBER(MATCH(V44,$A:$A,0)),1,0)</f>
        <v>0</v>
      </c>
      <c r="W45" s="78">
        <f t="shared" ref="W45" si="617">IF(ISNUMBER(MATCH(W44,$A:$A,0)),1,0)</f>
        <v>0</v>
      </c>
      <c r="X45" s="78">
        <f t="shared" ref="X45" si="618">IF(ISNUMBER(MATCH(X44,$A:$A,0)),1,0)</f>
        <v>0</v>
      </c>
      <c r="Y45" s="78">
        <f t="shared" ref="Y45" si="619">IF(ISNUMBER(MATCH(Y44,$A:$A,0)),1,0)</f>
        <v>0</v>
      </c>
      <c r="Z45" s="78">
        <f t="shared" ref="Z45" si="620">IF(ISNUMBER(MATCH(Z44,$A:$A,0)),1,0)</f>
        <v>0</v>
      </c>
      <c r="AA45" s="78">
        <f t="shared" ref="AA45" si="621">IF(ISNUMBER(MATCH(AA44,$A:$A,0)),1,0)</f>
        <v>0</v>
      </c>
      <c r="AB45" s="78">
        <f t="shared" ref="AB45" si="622">IF(ISNUMBER(MATCH(AB44,$A:$A,0)),1,0)</f>
        <v>0</v>
      </c>
      <c r="AC45" s="78">
        <f t="shared" ref="AC45" si="623">IF(ISNUMBER(MATCH(AC44,$A:$A,0)),1,0)</f>
        <v>0</v>
      </c>
      <c r="AD45" s="78">
        <f t="shared" ref="AD45" si="624">IF(ISNUMBER(MATCH(AD44,$A:$A,0)),1,0)</f>
        <v>0</v>
      </c>
      <c r="AE45" s="78">
        <f t="shared" ref="AE45" si="625">IF(ISNUMBER(MATCH(AE44,$A:$A,0)),1,0)</f>
        <v>0</v>
      </c>
      <c r="AF45" s="78">
        <f t="shared" ref="AF45" si="626">IF(ISNUMBER(MATCH(AF44,$A:$A,0)),1,0)</f>
        <v>0</v>
      </c>
      <c r="AG45" s="78">
        <f t="shared" ref="AG45" si="627">IF(ISNUMBER(MATCH(AG44,$A:$A,0)),1,0)</f>
        <v>0</v>
      </c>
      <c r="AH45" s="78">
        <f t="shared" ref="AH45" si="628">IF(ISNUMBER(MATCH(AH44,$A:$A,0)),1,0)</f>
        <v>0</v>
      </c>
      <c r="AI45" s="78">
        <f t="shared" ref="AI45" si="629">IF(ISNUMBER(MATCH(AI44,$A:$A,0)),1,0)</f>
        <v>0</v>
      </c>
      <c r="AJ45" s="79">
        <f t="shared" ref="AJ45" si="630">IF(ISNUMBER(MATCH(AJ44,$A:$A,0)),1,0)</f>
        <v>0</v>
      </c>
    </row>
    <row r="46" spans="1:36">
      <c r="A46" s="25">
        <v>43587</v>
      </c>
      <c r="B46" s="2" t="s">
        <v>61</v>
      </c>
      <c r="C46" s="2" t="s">
        <v>48</v>
      </c>
      <c r="E46" s="80" t="str">
        <f>様式１!$B$191</f>
        <v/>
      </c>
      <c r="F46" s="81" t="e">
        <f>様式１!C192</f>
        <v>#VALUE!</v>
      </c>
      <c r="G46" s="81" t="e">
        <f>様式１!D192</f>
        <v>#VALUE!</v>
      </c>
      <c r="H46" s="81" t="e">
        <f>様式１!E192</f>
        <v>#VALUE!</v>
      </c>
      <c r="I46" s="81" t="e">
        <f>様式１!F192</f>
        <v>#VALUE!</v>
      </c>
      <c r="J46" s="81" t="e">
        <f>様式１!G192</f>
        <v>#VALUE!</v>
      </c>
      <c r="K46" s="81" t="e">
        <f>様式１!H192</f>
        <v>#VALUE!</v>
      </c>
      <c r="L46" s="81" t="e">
        <f>様式１!I192</f>
        <v>#VALUE!</v>
      </c>
      <c r="M46" s="81" t="e">
        <f>様式１!J192</f>
        <v>#VALUE!</v>
      </c>
      <c r="N46" s="81" t="e">
        <f>様式１!K192</f>
        <v>#VALUE!</v>
      </c>
      <c r="O46" s="81" t="e">
        <f>様式１!L192</f>
        <v>#VALUE!</v>
      </c>
      <c r="P46" s="81" t="e">
        <f>様式１!M192</f>
        <v>#VALUE!</v>
      </c>
      <c r="Q46" s="81" t="e">
        <f>様式１!N192</f>
        <v>#VALUE!</v>
      </c>
      <c r="R46" s="81" t="e">
        <f>様式１!O192</f>
        <v>#VALUE!</v>
      </c>
      <c r="S46" s="81" t="e">
        <f>様式１!P192</f>
        <v>#VALUE!</v>
      </c>
      <c r="T46" s="81" t="e">
        <f>様式１!Q192</f>
        <v>#VALUE!</v>
      </c>
      <c r="U46" s="81" t="e">
        <f>様式１!R192</f>
        <v>#VALUE!</v>
      </c>
      <c r="V46" s="81" t="e">
        <f>様式１!S192</f>
        <v>#VALUE!</v>
      </c>
      <c r="W46" s="81" t="e">
        <f>様式１!T192</f>
        <v>#VALUE!</v>
      </c>
      <c r="X46" s="81" t="e">
        <f>様式１!U192</f>
        <v>#VALUE!</v>
      </c>
      <c r="Y46" s="81" t="e">
        <f>様式１!V192</f>
        <v>#VALUE!</v>
      </c>
      <c r="Z46" s="81" t="e">
        <f>様式１!W192</f>
        <v>#VALUE!</v>
      </c>
      <c r="AA46" s="81" t="e">
        <f>様式１!X192</f>
        <v>#VALUE!</v>
      </c>
      <c r="AB46" s="81" t="e">
        <f>様式１!Y192</f>
        <v>#VALUE!</v>
      </c>
      <c r="AC46" s="81" t="e">
        <f>様式１!Z192</f>
        <v>#VALUE!</v>
      </c>
      <c r="AD46" s="81" t="e">
        <f>様式１!AA192</f>
        <v>#VALUE!</v>
      </c>
      <c r="AE46" s="81" t="e">
        <f>様式１!AB192</f>
        <v>#VALUE!</v>
      </c>
      <c r="AF46" s="81" t="e">
        <f>様式１!AC192</f>
        <v>#VALUE!</v>
      </c>
      <c r="AG46" s="81" t="e">
        <f>様式１!AD192</f>
        <v>#VALUE!</v>
      </c>
      <c r="AH46" s="81" t="e">
        <f>様式１!AE192</f>
        <v>#VALUE!</v>
      </c>
      <c r="AI46" s="81" t="e">
        <f>様式１!AF192</f>
        <v>#VALUE!</v>
      </c>
      <c r="AJ46" s="82" t="e">
        <f>様式１!AG192</f>
        <v>#VALUE!</v>
      </c>
    </row>
    <row r="47" spans="1:36">
      <c r="A47" s="25">
        <v>43588</v>
      </c>
      <c r="B47" s="2" t="s">
        <v>46</v>
      </c>
      <c r="C47" s="2" t="s">
        <v>39</v>
      </c>
      <c r="E47" s="77"/>
      <c r="F47" s="78">
        <f>IF(ISNUMBER(MATCH(F46,$A:$A,0)),1,0)</f>
        <v>0</v>
      </c>
      <c r="G47" s="78">
        <f t="shared" ref="G47" si="631">IF(ISNUMBER(MATCH(G46,$A:$A,0)),1,0)</f>
        <v>0</v>
      </c>
      <c r="H47" s="78">
        <f t="shared" ref="H47" si="632">IF(ISNUMBER(MATCH(H46,$A:$A,0)),1,0)</f>
        <v>0</v>
      </c>
      <c r="I47" s="78">
        <f t="shared" ref="I47" si="633">IF(ISNUMBER(MATCH(I46,$A:$A,0)),1,0)</f>
        <v>0</v>
      </c>
      <c r="J47" s="78">
        <f t="shared" ref="J47" si="634">IF(ISNUMBER(MATCH(J46,$A:$A,0)),1,0)</f>
        <v>0</v>
      </c>
      <c r="K47" s="78">
        <f t="shared" ref="K47" si="635">IF(ISNUMBER(MATCH(K46,$A:$A,0)),1,0)</f>
        <v>0</v>
      </c>
      <c r="L47" s="78">
        <f t="shared" ref="L47" si="636">IF(ISNUMBER(MATCH(L46,$A:$A,0)),1,0)</f>
        <v>0</v>
      </c>
      <c r="M47" s="78">
        <f t="shared" ref="M47" si="637">IF(ISNUMBER(MATCH(M46,$A:$A,0)),1,0)</f>
        <v>0</v>
      </c>
      <c r="N47" s="78">
        <f t="shared" ref="N47" si="638">IF(ISNUMBER(MATCH(N46,$A:$A,0)),1,0)</f>
        <v>0</v>
      </c>
      <c r="O47" s="78">
        <f t="shared" ref="O47" si="639">IF(ISNUMBER(MATCH(O46,$A:$A,0)),1,0)</f>
        <v>0</v>
      </c>
      <c r="P47" s="78">
        <f t="shared" ref="P47" si="640">IF(ISNUMBER(MATCH(P46,$A:$A,0)),1,0)</f>
        <v>0</v>
      </c>
      <c r="Q47" s="78">
        <f t="shared" ref="Q47" si="641">IF(ISNUMBER(MATCH(Q46,$A:$A,0)),1,0)</f>
        <v>0</v>
      </c>
      <c r="R47" s="78">
        <f t="shared" ref="R47" si="642">IF(ISNUMBER(MATCH(R46,$A:$A,0)),1,0)</f>
        <v>0</v>
      </c>
      <c r="S47" s="78">
        <f t="shared" ref="S47" si="643">IF(ISNUMBER(MATCH(S46,$A:$A,0)),1,0)</f>
        <v>0</v>
      </c>
      <c r="T47" s="78">
        <f t="shared" ref="T47" si="644">IF(ISNUMBER(MATCH(T46,$A:$A,0)),1,0)</f>
        <v>0</v>
      </c>
      <c r="U47" s="78">
        <f t="shared" ref="U47" si="645">IF(ISNUMBER(MATCH(U46,$A:$A,0)),1,0)</f>
        <v>0</v>
      </c>
      <c r="V47" s="78">
        <f t="shared" ref="V47" si="646">IF(ISNUMBER(MATCH(V46,$A:$A,0)),1,0)</f>
        <v>0</v>
      </c>
      <c r="W47" s="78">
        <f t="shared" ref="W47" si="647">IF(ISNUMBER(MATCH(W46,$A:$A,0)),1,0)</f>
        <v>0</v>
      </c>
      <c r="X47" s="78">
        <f t="shared" ref="X47" si="648">IF(ISNUMBER(MATCH(X46,$A:$A,0)),1,0)</f>
        <v>0</v>
      </c>
      <c r="Y47" s="78">
        <f t="shared" ref="Y47" si="649">IF(ISNUMBER(MATCH(Y46,$A:$A,0)),1,0)</f>
        <v>0</v>
      </c>
      <c r="Z47" s="78">
        <f t="shared" ref="Z47" si="650">IF(ISNUMBER(MATCH(Z46,$A:$A,0)),1,0)</f>
        <v>0</v>
      </c>
      <c r="AA47" s="78">
        <f t="shared" ref="AA47" si="651">IF(ISNUMBER(MATCH(AA46,$A:$A,0)),1,0)</f>
        <v>0</v>
      </c>
      <c r="AB47" s="78">
        <f t="shared" ref="AB47" si="652">IF(ISNUMBER(MATCH(AB46,$A:$A,0)),1,0)</f>
        <v>0</v>
      </c>
      <c r="AC47" s="78">
        <f t="shared" ref="AC47" si="653">IF(ISNUMBER(MATCH(AC46,$A:$A,0)),1,0)</f>
        <v>0</v>
      </c>
      <c r="AD47" s="78">
        <f t="shared" ref="AD47" si="654">IF(ISNUMBER(MATCH(AD46,$A:$A,0)),1,0)</f>
        <v>0</v>
      </c>
      <c r="AE47" s="78">
        <f t="shared" ref="AE47" si="655">IF(ISNUMBER(MATCH(AE46,$A:$A,0)),1,0)</f>
        <v>0</v>
      </c>
      <c r="AF47" s="78">
        <f t="shared" ref="AF47" si="656">IF(ISNUMBER(MATCH(AF46,$A:$A,0)),1,0)</f>
        <v>0</v>
      </c>
      <c r="AG47" s="78">
        <f t="shared" ref="AG47" si="657">IF(ISNUMBER(MATCH(AG46,$A:$A,0)),1,0)</f>
        <v>0</v>
      </c>
      <c r="AH47" s="78">
        <f t="shared" ref="AH47" si="658">IF(ISNUMBER(MATCH(AH46,$A:$A,0)),1,0)</f>
        <v>0</v>
      </c>
      <c r="AI47" s="78">
        <f t="shared" ref="AI47" si="659">IF(ISNUMBER(MATCH(AI46,$A:$A,0)),1,0)</f>
        <v>0</v>
      </c>
      <c r="AJ47" s="79">
        <f t="shared" ref="AJ47" si="660">IF(ISNUMBER(MATCH(AJ46,$A:$A,0)),1,0)</f>
        <v>0</v>
      </c>
    </row>
    <row r="48" spans="1:36">
      <c r="A48" s="25">
        <v>43589</v>
      </c>
      <c r="B48" s="2" t="s">
        <v>47</v>
      </c>
      <c r="C48" s="2" t="s">
        <v>35</v>
      </c>
      <c r="E48" s="80" t="str">
        <f>様式１!$B$198</f>
        <v/>
      </c>
      <c r="F48" s="81" t="e">
        <f>様式１!C199</f>
        <v>#VALUE!</v>
      </c>
      <c r="G48" s="81" t="e">
        <f>様式１!D199</f>
        <v>#VALUE!</v>
      </c>
      <c r="H48" s="81" t="e">
        <f>様式１!E199</f>
        <v>#VALUE!</v>
      </c>
      <c r="I48" s="81" t="e">
        <f>様式１!F199</f>
        <v>#VALUE!</v>
      </c>
      <c r="J48" s="81" t="e">
        <f>様式１!G199</f>
        <v>#VALUE!</v>
      </c>
      <c r="K48" s="81" t="e">
        <f>様式１!H199</f>
        <v>#VALUE!</v>
      </c>
      <c r="L48" s="81" t="e">
        <f>様式１!I199</f>
        <v>#VALUE!</v>
      </c>
      <c r="M48" s="81" t="e">
        <f>様式１!J199</f>
        <v>#VALUE!</v>
      </c>
      <c r="N48" s="81" t="e">
        <f>様式１!K199</f>
        <v>#VALUE!</v>
      </c>
      <c r="O48" s="81" t="e">
        <f>様式１!L199</f>
        <v>#VALUE!</v>
      </c>
      <c r="P48" s="81" t="e">
        <f>様式１!M199</f>
        <v>#VALUE!</v>
      </c>
      <c r="Q48" s="81" t="e">
        <f>様式１!N199</f>
        <v>#VALUE!</v>
      </c>
      <c r="R48" s="81" t="e">
        <f>様式１!O199</f>
        <v>#VALUE!</v>
      </c>
      <c r="S48" s="81" t="e">
        <f>様式１!P199</f>
        <v>#VALUE!</v>
      </c>
      <c r="T48" s="81" t="e">
        <f>様式１!Q199</f>
        <v>#VALUE!</v>
      </c>
      <c r="U48" s="81" t="e">
        <f>様式１!R199</f>
        <v>#VALUE!</v>
      </c>
      <c r="V48" s="81" t="e">
        <f>様式１!S199</f>
        <v>#VALUE!</v>
      </c>
      <c r="W48" s="81" t="e">
        <f>様式１!T199</f>
        <v>#VALUE!</v>
      </c>
      <c r="X48" s="81" t="e">
        <f>様式１!U199</f>
        <v>#VALUE!</v>
      </c>
      <c r="Y48" s="81" t="e">
        <f>様式１!V199</f>
        <v>#VALUE!</v>
      </c>
      <c r="Z48" s="81" t="e">
        <f>様式１!W199</f>
        <v>#VALUE!</v>
      </c>
      <c r="AA48" s="81" t="e">
        <f>様式１!X199</f>
        <v>#VALUE!</v>
      </c>
      <c r="AB48" s="81" t="e">
        <f>様式１!Y199</f>
        <v>#VALUE!</v>
      </c>
      <c r="AC48" s="81" t="e">
        <f>様式１!Z199</f>
        <v>#VALUE!</v>
      </c>
      <c r="AD48" s="81" t="e">
        <f>様式１!AA199</f>
        <v>#VALUE!</v>
      </c>
      <c r="AE48" s="81" t="e">
        <f>様式１!AB199</f>
        <v>#VALUE!</v>
      </c>
      <c r="AF48" s="81" t="e">
        <f>様式１!AC199</f>
        <v>#VALUE!</v>
      </c>
      <c r="AG48" s="81" t="e">
        <f>様式１!AD199</f>
        <v>#VALUE!</v>
      </c>
      <c r="AH48" s="81" t="e">
        <f>様式１!AE199</f>
        <v>#VALUE!</v>
      </c>
      <c r="AI48" s="81" t="e">
        <f>様式１!AF199</f>
        <v>#VALUE!</v>
      </c>
      <c r="AJ48" s="82" t="e">
        <f>様式１!AG199</f>
        <v>#VALUE!</v>
      </c>
    </row>
    <row r="49" spans="1:36">
      <c r="A49" s="25">
        <v>43590</v>
      </c>
      <c r="B49" s="2" t="s">
        <v>49</v>
      </c>
      <c r="C49" s="2" t="s">
        <v>57</v>
      </c>
      <c r="E49" s="77"/>
      <c r="F49" s="78">
        <f>IF(ISNUMBER(MATCH(F48,$A:$A,0)),1,0)</f>
        <v>0</v>
      </c>
      <c r="G49" s="78">
        <f t="shared" ref="G49" si="661">IF(ISNUMBER(MATCH(G48,$A:$A,0)),1,0)</f>
        <v>0</v>
      </c>
      <c r="H49" s="78">
        <f t="shared" ref="H49" si="662">IF(ISNUMBER(MATCH(H48,$A:$A,0)),1,0)</f>
        <v>0</v>
      </c>
      <c r="I49" s="78">
        <f t="shared" ref="I49" si="663">IF(ISNUMBER(MATCH(I48,$A:$A,0)),1,0)</f>
        <v>0</v>
      </c>
      <c r="J49" s="78">
        <f t="shared" ref="J49" si="664">IF(ISNUMBER(MATCH(J48,$A:$A,0)),1,0)</f>
        <v>0</v>
      </c>
      <c r="K49" s="78">
        <f t="shared" ref="K49" si="665">IF(ISNUMBER(MATCH(K48,$A:$A,0)),1,0)</f>
        <v>0</v>
      </c>
      <c r="L49" s="78">
        <f t="shared" ref="L49" si="666">IF(ISNUMBER(MATCH(L48,$A:$A,0)),1,0)</f>
        <v>0</v>
      </c>
      <c r="M49" s="78">
        <f t="shared" ref="M49" si="667">IF(ISNUMBER(MATCH(M48,$A:$A,0)),1,0)</f>
        <v>0</v>
      </c>
      <c r="N49" s="78">
        <f t="shared" ref="N49" si="668">IF(ISNUMBER(MATCH(N48,$A:$A,0)),1,0)</f>
        <v>0</v>
      </c>
      <c r="O49" s="78">
        <f t="shared" ref="O49" si="669">IF(ISNUMBER(MATCH(O48,$A:$A,0)),1,0)</f>
        <v>0</v>
      </c>
      <c r="P49" s="78">
        <f t="shared" ref="P49" si="670">IF(ISNUMBER(MATCH(P48,$A:$A,0)),1,0)</f>
        <v>0</v>
      </c>
      <c r="Q49" s="78">
        <f t="shared" ref="Q49" si="671">IF(ISNUMBER(MATCH(Q48,$A:$A,0)),1,0)</f>
        <v>0</v>
      </c>
      <c r="R49" s="78">
        <f t="shared" ref="R49" si="672">IF(ISNUMBER(MATCH(R48,$A:$A,0)),1,0)</f>
        <v>0</v>
      </c>
      <c r="S49" s="78">
        <f t="shared" ref="S49" si="673">IF(ISNUMBER(MATCH(S48,$A:$A,0)),1,0)</f>
        <v>0</v>
      </c>
      <c r="T49" s="78">
        <f t="shared" ref="T49" si="674">IF(ISNUMBER(MATCH(T48,$A:$A,0)),1,0)</f>
        <v>0</v>
      </c>
      <c r="U49" s="78">
        <f t="shared" ref="U49" si="675">IF(ISNUMBER(MATCH(U48,$A:$A,0)),1,0)</f>
        <v>0</v>
      </c>
      <c r="V49" s="78">
        <f t="shared" ref="V49" si="676">IF(ISNUMBER(MATCH(V48,$A:$A,0)),1,0)</f>
        <v>0</v>
      </c>
      <c r="W49" s="78">
        <f t="shared" ref="W49" si="677">IF(ISNUMBER(MATCH(W48,$A:$A,0)),1,0)</f>
        <v>0</v>
      </c>
      <c r="X49" s="78">
        <f t="shared" ref="X49" si="678">IF(ISNUMBER(MATCH(X48,$A:$A,0)),1,0)</f>
        <v>0</v>
      </c>
      <c r="Y49" s="78">
        <f t="shared" ref="Y49" si="679">IF(ISNUMBER(MATCH(Y48,$A:$A,0)),1,0)</f>
        <v>0</v>
      </c>
      <c r="Z49" s="78">
        <f t="shared" ref="Z49" si="680">IF(ISNUMBER(MATCH(Z48,$A:$A,0)),1,0)</f>
        <v>0</v>
      </c>
      <c r="AA49" s="78">
        <f t="shared" ref="AA49" si="681">IF(ISNUMBER(MATCH(AA48,$A:$A,0)),1,0)</f>
        <v>0</v>
      </c>
      <c r="AB49" s="78">
        <f t="shared" ref="AB49" si="682">IF(ISNUMBER(MATCH(AB48,$A:$A,0)),1,0)</f>
        <v>0</v>
      </c>
      <c r="AC49" s="78">
        <f t="shared" ref="AC49" si="683">IF(ISNUMBER(MATCH(AC48,$A:$A,0)),1,0)</f>
        <v>0</v>
      </c>
      <c r="AD49" s="78">
        <f t="shared" ref="AD49" si="684">IF(ISNUMBER(MATCH(AD48,$A:$A,0)),1,0)</f>
        <v>0</v>
      </c>
      <c r="AE49" s="78">
        <f t="shared" ref="AE49" si="685">IF(ISNUMBER(MATCH(AE48,$A:$A,0)),1,0)</f>
        <v>0</v>
      </c>
      <c r="AF49" s="78">
        <f t="shared" ref="AF49" si="686">IF(ISNUMBER(MATCH(AF48,$A:$A,0)),1,0)</f>
        <v>0</v>
      </c>
      <c r="AG49" s="78">
        <f t="shared" ref="AG49" si="687">IF(ISNUMBER(MATCH(AG48,$A:$A,0)),1,0)</f>
        <v>0</v>
      </c>
      <c r="AH49" s="78">
        <f t="shared" ref="AH49" si="688">IF(ISNUMBER(MATCH(AH48,$A:$A,0)),1,0)</f>
        <v>0</v>
      </c>
      <c r="AI49" s="78">
        <f t="shared" ref="AI49" si="689">IF(ISNUMBER(MATCH(AI48,$A:$A,0)),1,0)</f>
        <v>0</v>
      </c>
      <c r="AJ49" s="79">
        <f t="shared" ref="AJ49" si="690">IF(ISNUMBER(MATCH(AJ48,$A:$A,0)),1,0)</f>
        <v>0</v>
      </c>
    </row>
    <row r="50" spans="1:36">
      <c r="A50" s="25">
        <v>43591</v>
      </c>
      <c r="B50" s="2" t="s">
        <v>59</v>
      </c>
      <c r="C50" s="2" t="s">
        <v>37</v>
      </c>
      <c r="E50" s="80" t="str">
        <f>様式１!$B$205</f>
        <v/>
      </c>
      <c r="F50" s="81" t="e">
        <f>様式１!C206</f>
        <v>#VALUE!</v>
      </c>
      <c r="G50" s="81" t="e">
        <f>様式１!D206</f>
        <v>#VALUE!</v>
      </c>
      <c r="H50" s="81" t="e">
        <f>様式１!E206</f>
        <v>#VALUE!</v>
      </c>
      <c r="I50" s="81" t="e">
        <f>様式１!F206</f>
        <v>#VALUE!</v>
      </c>
      <c r="J50" s="81" t="e">
        <f>様式１!G206</f>
        <v>#VALUE!</v>
      </c>
      <c r="K50" s="81" t="e">
        <f>様式１!H206</f>
        <v>#VALUE!</v>
      </c>
      <c r="L50" s="81" t="e">
        <f>様式１!I206</f>
        <v>#VALUE!</v>
      </c>
      <c r="M50" s="81" t="e">
        <f>様式１!J206</f>
        <v>#VALUE!</v>
      </c>
      <c r="N50" s="81" t="e">
        <f>様式１!K206</f>
        <v>#VALUE!</v>
      </c>
      <c r="O50" s="81" t="e">
        <f>様式１!L206</f>
        <v>#VALUE!</v>
      </c>
      <c r="P50" s="81" t="e">
        <f>様式１!M206</f>
        <v>#VALUE!</v>
      </c>
      <c r="Q50" s="81" t="e">
        <f>様式１!N206</f>
        <v>#VALUE!</v>
      </c>
      <c r="R50" s="81" t="e">
        <f>様式１!O206</f>
        <v>#VALUE!</v>
      </c>
      <c r="S50" s="81" t="e">
        <f>様式１!P206</f>
        <v>#VALUE!</v>
      </c>
      <c r="T50" s="81" t="e">
        <f>様式１!Q206</f>
        <v>#VALUE!</v>
      </c>
      <c r="U50" s="81" t="e">
        <f>様式１!R206</f>
        <v>#VALUE!</v>
      </c>
      <c r="V50" s="81" t="e">
        <f>様式１!S206</f>
        <v>#VALUE!</v>
      </c>
      <c r="W50" s="81" t="e">
        <f>様式１!T206</f>
        <v>#VALUE!</v>
      </c>
      <c r="X50" s="81" t="e">
        <f>様式１!U206</f>
        <v>#VALUE!</v>
      </c>
      <c r="Y50" s="81" t="e">
        <f>様式１!V206</f>
        <v>#VALUE!</v>
      </c>
      <c r="Z50" s="81" t="e">
        <f>様式１!W206</f>
        <v>#VALUE!</v>
      </c>
      <c r="AA50" s="81" t="e">
        <f>様式１!X206</f>
        <v>#VALUE!</v>
      </c>
      <c r="AB50" s="81" t="e">
        <f>様式１!Y206</f>
        <v>#VALUE!</v>
      </c>
      <c r="AC50" s="81" t="e">
        <f>様式１!Z206</f>
        <v>#VALUE!</v>
      </c>
      <c r="AD50" s="81" t="e">
        <f>様式１!AA206</f>
        <v>#VALUE!</v>
      </c>
      <c r="AE50" s="81" t="e">
        <f>様式１!AB206</f>
        <v>#VALUE!</v>
      </c>
      <c r="AF50" s="81" t="e">
        <f>様式１!AC206</f>
        <v>#VALUE!</v>
      </c>
      <c r="AG50" s="81" t="e">
        <f>様式１!AD206</f>
        <v>#VALUE!</v>
      </c>
      <c r="AH50" s="81" t="e">
        <f>様式１!AE206</f>
        <v>#VALUE!</v>
      </c>
      <c r="AI50" s="81" t="e">
        <f>様式１!AF206</f>
        <v>#VALUE!</v>
      </c>
      <c r="AJ50" s="82" t="e">
        <f>様式１!AG206</f>
        <v>#VALUE!</v>
      </c>
    </row>
    <row r="51" spans="1:36">
      <c r="A51" s="25">
        <v>43661</v>
      </c>
      <c r="B51" s="2" t="s">
        <v>50</v>
      </c>
      <c r="C51" s="2" t="s">
        <v>37</v>
      </c>
      <c r="E51" s="77"/>
      <c r="F51" s="78">
        <f>IF(ISNUMBER(MATCH(F50,$A:$A,0)),1,0)</f>
        <v>0</v>
      </c>
      <c r="G51" s="78">
        <f t="shared" ref="G51" si="691">IF(ISNUMBER(MATCH(G50,$A:$A,0)),1,0)</f>
        <v>0</v>
      </c>
      <c r="H51" s="78">
        <f t="shared" ref="H51" si="692">IF(ISNUMBER(MATCH(H50,$A:$A,0)),1,0)</f>
        <v>0</v>
      </c>
      <c r="I51" s="78">
        <f t="shared" ref="I51" si="693">IF(ISNUMBER(MATCH(I50,$A:$A,0)),1,0)</f>
        <v>0</v>
      </c>
      <c r="J51" s="78">
        <f t="shared" ref="J51" si="694">IF(ISNUMBER(MATCH(J50,$A:$A,0)),1,0)</f>
        <v>0</v>
      </c>
      <c r="K51" s="78">
        <f t="shared" ref="K51" si="695">IF(ISNUMBER(MATCH(K50,$A:$A,0)),1,0)</f>
        <v>0</v>
      </c>
      <c r="L51" s="78">
        <f t="shared" ref="L51" si="696">IF(ISNUMBER(MATCH(L50,$A:$A,0)),1,0)</f>
        <v>0</v>
      </c>
      <c r="M51" s="78">
        <f t="shared" ref="M51" si="697">IF(ISNUMBER(MATCH(M50,$A:$A,0)),1,0)</f>
        <v>0</v>
      </c>
      <c r="N51" s="78">
        <f t="shared" ref="N51" si="698">IF(ISNUMBER(MATCH(N50,$A:$A,0)),1,0)</f>
        <v>0</v>
      </c>
      <c r="O51" s="78">
        <f t="shared" ref="O51" si="699">IF(ISNUMBER(MATCH(O50,$A:$A,0)),1,0)</f>
        <v>0</v>
      </c>
      <c r="P51" s="78">
        <f t="shared" ref="P51" si="700">IF(ISNUMBER(MATCH(P50,$A:$A,0)),1,0)</f>
        <v>0</v>
      </c>
      <c r="Q51" s="78">
        <f t="shared" ref="Q51" si="701">IF(ISNUMBER(MATCH(Q50,$A:$A,0)),1,0)</f>
        <v>0</v>
      </c>
      <c r="R51" s="78">
        <f t="shared" ref="R51" si="702">IF(ISNUMBER(MATCH(R50,$A:$A,0)),1,0)</f>
        <v>0</v>
      </c>
      <c r="S51" s="78">
        <f t="shared" ref="S51" si="703">IF(ISNUMBER(MATCH(S50,$A:$A,0)),1,0)</f>
        <v>0</v>
      </c>
      <c r="T51" s="78">
        <f t="shared" ref="T51" si="704">IF(ISNUMBER(MATCH(T50,$A:$A,0)),1,0)</f>
        <v>0</v>
      </c>
      <c r="U51" s="78">
        <f t="shared" ref="U51" si="705">IF(ISNUMBER(MATCH(U50,$A:$A,0)),1,0)</f>
        <v>0</v>
      </c>
      <c r="V51" s="78">
        <f t="shared" ref="V51" si="706">IF(ISNUMBER(MATCH(V50,$A:$A,0)),1,0)</f>
        <v>0</v>
      </c>
      <c r="W51" s="78">
        <f t="shared" ref="W51" si="707">IF(ISNUMBER(MATCH(W50,$A:$A,0)),1,0)</f>
        <v>0</v>
      </c>
      <c r="X51" s="78">
        <f t="shared" ref="X51" si="708">IF(ISNUMBER(MATCH(X50,$A:$A,0)),1,0)</f>
        <v>0</v>
      </c>
      <c r="Y51" s="78">
        <f t="shared" ref="Y51" si="709">IF(ISNUMBER(MATCH(Y50,$A:$A,0)),1,0)</f>
        <v>0</v>
      </c>
      <c r="Z51" s="78">
        <f t="shared" ref="Z51" si="710">IF(ISNUMBER(MATCH(Z50,$A:$A,0)),1,0)</f>
        <v>0</v>
      </c>
      <c r="AA51" s="78">
        <f t="shared" ref="AA51" si="711">IF(ISNUMBER(MATCH(AA50,$A:$A,0)),1,0)</f>
        <v>0</v>
      </c>
      <c r="AB51" s="78">
        <f t="shared" ref="AB51" si="712">IF(ISNUMBER(MATCH(AB50,$A:$A,0)),1,0)</f>
        <v>0</v>
      </c>
      <c r="AC51" s="78">
        <f t="shared" ref="AC51" si="713">IF(ISNUMBER(MATCH(AC50,$A:$A,0)),1,0)</f>
        <v>0</v>
      </c>
      <c r="AD51" s="78">
        <f t="shared" ref="AD51" si="714">IF(ISNUMBER(MATCH(AD50,$A:$A,0)),1,0)</f>
        <v>0</v>
      </c>
      <c r="AE51" s="78">
        <f t="shared" ref="AE51" si="715">IF(ISNUMBER(MATCH(AE50,$A:$A,0)),1,0)</f>
        <v>0</v>
      </c>
      <c r="AF51" s="78">
        <f t="shared" ref="AF51" si="716">IF(ISNUMBER(MATCH(AF50,$A:$A,0)),1,0)</f>
        <v>0</v>
      </c>
      <c r="AG51" s="78">
        <f t="shared" ref="AG51" si="717">IF(ISNUMBER(MATCH(AG50,$A:$A,0)),1,0)</f>
        <v>0</v>
      </c>
      <c r="AH51" s="78">
        <f t="shared" ref="AH51" si="718">IF(ISNUMBER(MATCH(AH50,$A:$A,0)),1,0)</f>
        <v>0</v>
      </c>
      <c r="AI51" s="78">
        <f t="shared" ref="AI51" si="719">IF(ISNUMBER(MATCH(AI50,$A:$A,0)),1,0)</f>
        <v>0</v>
      </c>
      <c r="AJ51" s="79">
        <f t="shared" ref="AJ51" si="720">IF(ISNUMBER(MATCH(AJ50,$A:$A,0)),1,0)</f>
        <v>0</v>
      </c>
    </row>
    <row r="52" spans="1:36">
      <c r="A52" s="25">
        <v>43688</v>
      </c>
      <c r="B52" s="2" t="s">
        <v>51</v>
      </c>
      <c r="C52" s="2" t="s">
        <v>57</v>
      </c>
      <c r="E52" s="80" t="str">
        <f>様式１!$B$212</f>
        <v/>
      </c>
      <c r="F52" s="81" t="e">
        <f>様式１!C213</f>
        <v>#VALUE!</v>
      </c>
      <c r="G52" s="81" t="e">
        <f>様式１!D213</f>
        <v>#VALUE!</v>
      </c>
      <c r="H52" s="81" t="e">
        <f>様式１!E213</f>
        <v>#VALUE!</v>
      </c>
      <c r="I52" s="81" t="e">
        <f>様式１!F213</f>
        <v>#VALUE!</v>
      </c>
      <c r="J52" s="81" t="e">
        <f>様式１!G213</f>
        <v>#VALUE!</v>
      </c>
      <c r="K52" s="81" t="e">
        <f>様式１!H213</f>
        <v>#VALUE!</v>
      </c>
      <c r="L52" s="81" t="e">
        <f>様式１!I213</f>
        <v>#VALUE!</v>
      </c>
      <c r="M52" s="81" t="e">
        <f>様式１!J213</f>
        <v>#VALUE!</v>
      </c>
      <c r="N52" s="81" t="e">
        <f>様式１!K213</f>
        <v>#VALUE!</v>
      </c>
      <c r="O52" s="81" t="e">
        <f>様式１!L213</f>
        <v>#VALUE!</v>
      </c>
      <c r="P52" s="81" t="e">
        <f>様式１!M213</f>
        <v>#VALUE!</v>
      </c>
      <c r="Q52" s="81" t="e">
        <f>様式１!N213</f>
        <v>#VALUE!</v>
      </c>
      <c r="R52" s="81" t="e">
        <f>様式１!O213</f>
        <v>#VALUE!</v>
      </c>
      <c r="S52" s="81" t="e">
        <f>様式１!P213</f>
        <v>#VALUE!</v>
      </c>
      <c r="T52" s="81" t="e">
        <f>様式１!Q213</f>
        <v>#VALUE!</v>
      </c>
      <c r="U52" s="81" t="e">
        <f>様式１!R213</f>
        <v>#VALUE!</v>
      </c>
      <c r="V52" s="81" t="e">
        <f>様式１!S213</f>
        <v>#VALUE!</v>
      </c>
      <c r="W52" s="81" t="e">
        <f>様式１!T213</f>
        <v>#VALUE!</v>
      </c>
      <c r="X52" s="81" t="e">
        <f>様式１!U213</f>
        <v>#VALUE!</v>
      </c>
      <c r="Y52" s="81" t="e">
        <f>様式１!V213</f>
        <v>#VALUE!</v>
      </c>
      <c r="Z52" s="81" t="e">
        <f>様式１!W213</f>
        <v>#VALUE!</v>
      </c>
      <c r="AA52" s="81" t="e">
        <f>様式１!X213</f>
        <v>#VALUE!</v>
      </c>
      <c r="AB52" s="81" t="e">
        <f>様式１!Y213</f>
        <v>#VALUE!</v>
      </c>
      <c r="AC52" s="81" t="e">
        <f>様式１!Z213</f>
        <v>#VALUE!</v>
      </c>
      <c r="AD52" s="81" t="e">
        <f>様式１!AA213</f>
        <v>#VALUE!</v>
      </c>
      <c r="AE52" s="81" t="e">
        <f>様式１!AB213</f>
        <v>#VALUE!</v>
      </c>
      <c r="AF52" s="81" t="e">
        <f>様式１!AC213</f>
        <v>#VALUE!</v>
      </c>
      <c r="AG52" s="81" t="e">
        <f>様式１!AD213</f>
        <v>#VALUE!</v>
      </c>
      <c r="AH52" s="81" t="e">
        <f>様式１!AE213</f>
        <v>#VALUE!</v>
      </c>
      <c r="AI52" s="81" t="e">
        <f>様式１!AF213</f>
        <v>#VALUE!</v>
      </c>
      <c r="AJ52" s="82" t="e">
        <f>様式１!AG213</f>
        <v>#VALUE!</v>
      </c>
    </row>
    <row r="53" spans="1:36">
      <c r="A53" s="25">
        <v>43689</v>
      </c>
      <c r="B53" s="2" t="s">
        <v>59</v>
      </c>
      <c r="C53" s="2" t="s">
        <v>37</v>
      </c>
      <c r="E53" s="77"/>
      <c r="F53" s="78">
        <f>IF(ISNUMBER(MATCH(F52,$A:$A,0)),1,0)</f>
        <v>0</v>
      </c>
      <c r="G53" s="78">
        <f t="shared" ref="G53" si="721">IF(ISNUMBER(MATCH(G52,$A:$A,0)),1,0)</f>
        <v>0</v>
      </c>
      <c r="H53" s="78">
        <f t="shared" ref="H53" si="722">IF(ISNUMBER(MATCH(H52,$A:$A,0)),1,0)</f>
        <v>0</v>
      </c>
      <c r="I53" s="78">
        <f t="shared" ref="I53" si="723">IF(ISNUMBER(MATCH(I52,$A:$A,0)),1,0)</f>
        <v>0</v>
      </c>
      <c r="J53" s="78">
        <f t="shared" ref="J53" si="724">IF(ISNUMBER(MATCH(J52,$A:$A,0)),1,0)</f>
        <v>0</v>
      </c>
      <c r="K53" s="78">
        <f t="shared" ref="K53" si="725">IF(ISNUMBER(MATCH(K52,$A:$A,0)),1,0)</f>
        <v>0</v>
      </c>
      <c r="L53" s="78">
        <f t="shared" ref="L53" si="726">IF(ISNUMBER(MATCH(L52,$A:$A,0)),1,0)</f>
        <v>0</v>
      </c>
      <c r="M53" s="78">
        <f t="shared" ref="M53" si="727">IF(ISNUMBER(MATCH(M52,$A:$A,0)),1,0)</f>
        <v>0</v>
      </c>
      <c r="N53" s="78">
        <f t="shared" ref="N53" si="728">IF(ISNUMBER(MATCH(N52,$A:$A,0)),1,0)</f>
        <v>0</v>
      </c>
      <c r="O53" s="78">
        <f t="shared" ref="O53" si="729">IF(ISNUMBER(MATCH(O52,$A:$A,0)),1,0)</f>
        <v>0</v>
      </c>
      <c r="P53" s="78">
        <f t="shared" ref="P53" si="730">IF(ISNUMBER(MATCH(P52,$A:$A,0)),1,0)</f>
        <v>0</v>
      </c>
      <c r="Q53" s="78">
        <f t="shared" ref="Q53" si="731">IF(ISNUMBER(MATCH(Q52,$A:$A,0)),1,0)</f>
        <v>0</v>
      </c>
      <c r="R53" s="78">
        <f t="shared" ref="R53" si="732">IF(ISNUMBER(MATCH(R52,$A:$A,0)),1,0)</f>
        <v>0</v>
      </c>
      <c r="S53" s="78">
        <f t="shared" ref="S53" si="733">IF(ISNUMBER(MATCH(S52,$A:$A,0)),1,0)</f>
        <v>0</v>
      </c>
      <c r="T53" s="78">
        <f t="shared" ref="T53" si="734">IF(ISNUMBER(MATCH(T52,$A:$A,0)),1,0)</f>
        <v>0</v>
      </c>
      <c r="U53" s="78">
        <f t="shared" ref="U53" si="735">IF(ISNUMBER(MATCH(U52,$A:$A,0)),1,0)</f>
        <v>0</v>
      </c>
      <c r="V53" s="78">
        <f t="shared" ref="V53" si="736">IF(ISNUMBER(MATCH(V52,$A:$A,0)),1,0)</f>
        <v>0</v>
      </c>
      <c r="W53" s="78">
        <f t="shared" ref="W53" si="737">IF(ISNUMBER(MATCH(W52,$A:$A,0)),1,0)</f>
        <v>0</v>
      </c>
      <c r="X53" s="78">
        <f t="shared" ref="X53" si="738">IF(ISNUMBER(MATCH(X52,$A:$A,0)),1,0)</f>
        <v>0</v>
      </c>
      <c r="Y53" s="78">
        <f t="shared" ref="Y53" si="739">IF(ISNUMBER(MATCH(Y52,$A:$A,0)),1,0)</f>
        <v>0</v>
      </c>
      <c r="Z53" s="78">
        <f t="shared" ref="Z53" si="740">IF(ISNUMBER(MATCH(Z52,$A:$A,0)),1,0)</f>
        <v>0</v>
      </c>
      <c r="AA53" s="78">
        <f t="shared" ref="AA53" si="741">IF(ISNUMBER(MATCH(AA52,$A:$A,0)),1,0)</f>
        <v>0</v>
      </c>
      <c r="AB53" s="78">
        <f t="shared" ref="AB53" si="742">IF(ISNUMBER(MATCH(AB52,$A:$A,0)),1,0)</f>
        <v>0</v>
      </c>
      <c r="AC53" s="78">
        <f t="shared" ref="AC53" si="743">IF(ISNUMBER(MATCH(AC52,$A:$A,0)),1,0)</f>
        <v>0</v>
      </c>
      <c r="AD53" s="78">
        <f t="shared" ref="AD53" si="744">IF(ISNUMBER(MATCH(AD52,$A:$A,0)),1,0)</f>
        <v>0</v>
      </c>
      <c r="AE53" s="78">
        <f t="shared" ref="AE53" si="745">IF(ISNUMBER(MATCH(AE52,$A:$A,0)),1,0)</f>
        <v>0</v>
      </c>
      <c r="AF53" s="78">
        <f t="shared" ref="AF53" si="746">IF(ISNUMBER(MATCH(AF52,$A:$A,0)),1,0)</f>
        <v>0</v>
      </c>
      <c r="AG53" s="78">
        <f t="shared" ref="AG53" si="747">IF(ISNUMBER(MATCH(AG52,$A:$A,0)),1,0)</f>
        <v>0</v>
      </c>
      <c r="AH53" s="78">
        <f t="shared" ref="AH53" si="748">IF(ISNUMBER(MATCH(AH52,$A:$A,0)),1,0)</f>
        <v>0</v>
      </c>
      <c r="AI53" s="78">
        <f t="shared" ref="AI53" si="749">IF(ISNUMBER(MATCH(AI52,$A:$A,0)),1,0)</f>
        <v>0</v>
      </c>
      <c r="AJ53" s="79">
        <f t="shared" ref="AJ53" si="750">IF(ISNUMBER(MATCH(AJ52,$A:$A,0)),1,0)</f>
        <v>0</v>
      </c>
    </row>
    <row r="54" spans="1:36">
      <c r="A54" s="25">
        <v>43724</v>
      </c>
      <c r="B54" s="2" t="s">
        <v>52</v>
      </c>
      <c r="C54" s="2" t="s">
        <v>37</v>
      </c>
      <c r="E54" s="80" t="str">
        <f>様式１!$B$219</f>
        <v/>
      </c>
      <c r="F54" s="81" t="e">
        <f>様式１!C220</f>
        <v>#VALUE!</v>
      </c>
      <c r="G54" s="81" t="e">
        <f>様式１!D220</f>
        <v>#VALUE!</v>
      </c>
      <c r="H54" s="81" t="e">
        <f>様式１!E220</f>
        <v>#VALUE!</v>
      </c>
      <c r="I54" s="81" t="e">
        <f>様式１!F220</f>
        <v>#VALUE!</v>
      </c>
      <c r="J54" s="81" t="e">
        <f>様式１!G220</f>
        <v>#VALUE!</v>
      </c>
      <c r="K54" s="81" t="e">
        <f>様式１!H220</f>
        <v>#VALUE!</v>
      </c>
      <c r="L54" s="81" t="e">
        <f>様式１!I220</f>
        <v>#VALUE!</v>
      </c>
      <c r="M54" s="81" t="e">
        <f>様式１!J220</f>
        <v>#VALUE!</v>
      </c>
      <c r="N54" s="81" t="e">
        <f>様式１!K220</f>
        <v>#VALUE!</v>
      </c>
      <c r="O54" s="81" t="e">
        <f>様式１!L220</f>
        <v>#VALUE!</v>
      </c>
      <c r="P54" s="81" t="e">
        <f>様式１!M220</f>
        <v>#VALUE!</v>
      </c>
      <c r="Q54" s="81" t="e">
        <f>様式１!N220</f>
        <v>#VALUE!</v>
      </c>
      <c r="R54" s="81" t="e">
        <f>様式１!O220</f>
        <v>#VALUE!</v>
      </c>
      <c r="S54" s="81" t="e">
        <f>様式１!P220</f>
        <v>#VALUE!</v>
      </c>
      <c r="T54" s="81" t="e">
        <f>様式１!Q220</f>
        <v>#VALUE!</v>
      </c>
      <c r="U54" s="81" t="e">
        <f>様式１!R220</f>
        <v>#VALUE!</v>
      </c>
      <c r="V54" s="81" t="e">
        <f>様式１!S220</f>
        <v>#VALUE!</v>
      </c>
      <c r="W54" s="81" t="e">
        <f>様式１!T220</f>
        <v>#VALUE!</v>
      </c>
      <c r="X54" s="81" t="e">
        <f>様式１!U220</f>
        <v>#VALUE!</v>
      </c>
      <c r="Y54" s="81" t="e">
        <f>様式１!V220</f>
        <v>#VALUE!</v>
      </c>
      <c r="Z54" s="81" t="e">
        <f>様式１!W220</f>
        <v>#VALUE!</v>
      </c>
      <c r="AA54" s="81" t="e">
        <f>様式１!X220</f>
        <v>#VALUE!</v>
      </c>
      <c r="AB54" s="81" t="e">
        <f>様式１!Y220</f>
        <v>#VALUE!</v>
      </c>
      <c r="AC54" s="81" t="e">
        <f>様式１!Z220</f>
        <v>#VALUE!</v>
      </c>
      <c r="AD54" s="81" t="e">
        <f>様式１!AA220</f>
        <v>#VALUE!</v>
      </c>
      <c r="AE54" s="81" t="e">
        <f>様式１!AB220</f>
        <v>#VALUE!</v>
      </c>
      <c r="AF54" s="81" t="e">
        <f>様式１!AC220</f>
        <v>#VALUE!</v>
      </c>
      <c r="AG54" s="81" t="e">
        <f>様式１!AD220</f>
        <v>#VALUE!</v>
      </c>
      <c r="AH54" s="81" t="e">
        <f>様式１!AE220</f>
        <v>#VALUE!</v>
      </c>
      <c r="AI54" s="81" t="e">
        <f>様式１!AF220</f>
        <v>#VALUE!</v>
      </c>
      <c r="AJ54" s="82" t="e">
        <f>様式１!AG220</f>
        <v>#VALUE!</v>
      </c>
    </row>
    <row r="55" spans="1:36">
      <c r="A55" s="25">
        <v>43731</v>
      </c>
      <c r="B55" s="2" t="s">
        <v>53</v>
      </c>
      <c r="C55" s="2" t="s">
        <v>37</v>
      </c>
      <c r="E55" s="83"/>
      <c r="F55" s="84">
        <f>IF(ISNUMBER(MATCH(F54,$A:$A,0)),1,0)</f>
        <v>0</v>
      </c>
      <c r="G55" s="84">
        <f t="shared" ref="G55" si="751">IF(ISNUMBER(MATCH(G54,$A:$A,0)),1,0)</f>
        <v>0</v>
      </c>
      <c r="H55" s="84">
        <f t="shared" ref="H55" si="752">IF(ISNUMBER(MATCH(H54,$A:$A,0)),1,0)</f>
        <v>0</v>
      </c>
      <c r="I55" s="84">
        <f t="shared" ref="I55" si="753">IF(ISNUMBER(MATCH(I54,$A:$A,0)),1,0)</f>
        <v>0</v>
      </c>
      <c r="J55" s="84">
        <f t="shared" ref="J55" si="754">IF(ISNUMBER(MATCH(J54,$A:$A,0)),1,0)</f>
        <v>0</v>
      </c>
      <c r="K55" s="84">
        <f t="shared" ref="K55" si="755">IF(ISNUMBER(MATCH(K54,$A:$A,0)),1,0)</f>
        <v>0</v>
      </c>
      <c r="L55" s="84">
        <f t="shared" ref="L55" si="756">IF(ISNUMBER(MATCH(L54,$A:$A,0)),1,0)</f>
        <v>0</v>
      </c>
      <c r="M55" s="84">
        <f t="shared" ref="M55" si="757">IF(ISNUMBER(MATCH(M54,$A:$A,0)),1,0)</f>
        <v>0</v>
      </c>
      <c r="N55" s="84">
        <f t="shared" ref="N55" si="758">IF(ISNUMBER(MATCH(N54,$A:$A,0)),1,0)</f>
        <v>0</v>
      </c>
      <c r="O55" s="84">
        <f t="shared" ref="O55" si="759">IF(ISNUMBER(MATCH(O54,$A:$A,0)),1,0)</f>
        <v>0</v>
      </c>
      <c r="P55" s="84">
        <f t="shared" ref="P55" si="760">IF(ISNUMBER(MATCH(P54,$A:$A,0)),1,0)</f>
        <v>0</v>
      </c>
      <c r="Q55" s="84">
        <f t="shared" ref="Q55" si="761">IF(ISNUMBER(MATCH(Q54,$A:$A,0)),1,0)</f>
        <v>0</v>
      </c>
      <c r="R55" s="84">
        <f t="shared" ref="R55" si="762">IF(ISNUMBER(MATCH(R54,$A:$A,0)),1,0)</f>
        <v>0</v>
      </c>
      <c r="S55" s="84">
        <f t="shared" ref="S55" si="763">IF(ISNUMBER(MATCH(S54,$A:$A,0)),1,0)</f>
        <v>0</v>
      </c>
      <c r="T55" s="84">
        <f t="shared" ref="T55" si="764">IF(ISNUMBER(MATCH(T54,$A:$A,0)),1,0)</f>
        <v>0</v>
      </c>
      <c r="U55" s="84">
        <f t="shared" ref="U55" si="765">IF(ISNUMBER(MATCH(U54,$A:$A,0)),1,0)</f>
        <v>0</v>
      </c>
      <c r="V55" s="84">
        <f t="shared" ref="V55" si="766">IF(ISNUMBER(MATCH(V54,$A:$A,0)),1,0)</f>
        <v>0</v>
      </c>
      <c r="W55" s="84">
        <f t="shared" ref="W55" si="767">IF(ISNUMBER(MATCH(W54,$A:$A,0)),1,0)</f>
        <v>0</v>
      </c>
      <c r="X55" s="84">
        <f t="shared" ref="X55" si="768">IF(ISNUMBER(MATCH(X54,$A:$A,0)),1,0)</f>
        <v>0</v>
      </c>
      <c r="Y55" s="84">
        <f t="shared" ref="Y55" si="769">IF(ISNUMBER(MATCH(Y54,$A:$A,0)),1,0)</f>
        <v>0</v>
      </c>
      <c r="Z55" s="84">
        <f t="shared" ref="Z55" si="770">IF(ISNUMBER(MATCH(Z54,$A:$A,0)),1,0)</f>
        <v>0</v>
      </c>
      <c r="AA55" s="84">
        <f t="shared" ref="AA55" si="771">IF(ISNUMBER(MATCH(AA54,$A:$A,0)),1,0)</f>
        <v>0</v>
      </c>
      <c r="AB55" s="84">
        <f t="shared" ref="AB55" si="772">IF(ISNUMBER(MATCH(AB54,$A:$A,0)),1,0)</f>
        <v>0</v>
      </c>
      <c r="AC55" s="84">
        <f t="shared" ref="AC55" si="773">IF(ISNUMBER(MATCH(AC54,$A:$A,0)),1,0)</f>
        <v>0</v>
      </c>
      <c r="AD55" s="84">
        <f t="shared" ref="AD55" si="774">IF(ISNUMBER(MATCH(AD54,$A:$A,0)),1,0)</f>
        <v>0</v>
      </c>
      <c r="AE55" s="84">
        <f t="shared" ref="AE55" si="775">IF(ISNUMBER(MATCH(AE54,$A:$A,0)),1,0)</f>
        <v>0</v>
      </c>
      <c r="AF55" s="84">
        <f t="shared" ref="AF55" si="776">IF(ISNUMBER(MATCH(AF54,$A:$A,0)),1,0)</f>
        <v>0</v>
      </c>
      <c r="AG55" s="84">
        <f t="shared" ref="AG55" si="777">IF(ISNUMBER(MATCH(AG54,$A:$A,0)),1,0)</f>
        <v>0</v>
      </c>
      <c r="AH55" s="84">
        <f t="shared" ref="AH55" si="778">IF(ISNUMBER(MATCH(AH54,$A:$A,0)),1,0)</f>
        <v>0</v>
      </c>
      <c r="AI55" s="84">
        <f t="shared" ref="AI55" si="779">IF(ISNUMBER(MATCH(AI54,$A:$A,0)),1,0)</f>
        <v>0</v>
      </c>
      <c r="AJ55" s="85">
        <f t="shared" ref="AJ55" si="780">IF(ISNUMBER(MATCH(AJ54,$A:$A,0)),1,0)</f>
        <v>0</v>
      </c>
    </row>
    <row r="56" spans="1:36">
      <c r="A56" s="25">
        <v>43752</v>
      </c>
      <c r="B56" s="2" t="s">
        <v>60</v>
      </c>
      <c r="C56" s="2" t="s">
        <v>37</v>
      </c>
    </row>
    <row r="57" spans="1:36">
      <c r="A57" s="25">
        <v>43760</v>
      </c>
      <c r="B57" s="2" t="s">
        <v>63</v>
      </c>
      <c r="C57" s="2" t="s">
        <v>45</v>
      </c>
    </row>
    <row r="58" spans="1:36">
      <c r="A58" s="25">
        <v>43772</v>
      </c>
      <c r="B58" s="2" t="s">
        <v>55</v>
      </c>
      <c r="C58" s="2" t="s">
        <v>57</v>
      </c>
    </row>
    <row r="59" spans="1:36">
      <c r="A59" s="25">
        <v>43773</v>
      </c>
      <c r="B59" s="2" t="s">
        <v>59</v>
      </c>
      <c r="C59" s="2" t="s">
        <v>37</v>
      </c>
    </row>
    <row r="60" spans="1:36">
      <c r="A60" s="25">
        <v>43792</v>
      </c>
      <c r="B60" s="2" t="s">
        <v>56</v>
      </c>
      <c r="C60" s="2" t="s">
        <v>35</v>
      </c>
    </row>
    <row r="61" spans="1:36">
      <c r="A61" s="25">
        <v>43831</v>
      </c>
      <c r="B61" s="2" t="s">
        <v>36</v>
      </c>
      <c r="C61" s="2" t="s">
        <v>41</v>
      </c>
    </row>
    <row r="62" spans="1:36">
      <c r="A62" s="25">
        <v>43843</v>
      </c>
      <c r="B62" s="2" t="s">
        <v>38</v>
      </c>
      <c r="C62" s="2" t="s">
        <v>37</v>
      </c>
    </row>
    <row r="63" spans="1:36">
      <c r="A63" s="25">
        <v>43872</v>
      </c>
      <c r="B63" s="2" t="s">
        <v>40</v>
      </c>
      <c r="C63" s="2" t="s">
        <v>45</v>
      </c>
    </row>
    <row r="64" spans="1:36">
      <c r="A64" s="25">
        <v>43884</v>
      </c>
      <c r="B64" s="2" t="s">
        <v>42</v>
      </c>
      <c r="C64" s="2" t="s">
        <v>57</v>
      </c>
    </row>
    <row r="65" spans="1:3">
      <c r="A65" s="25">
        <v>43885</v>
      </c>
      <c r="B65" s="2" t="s">
        <v>59</v>
      </c>
      <c r="C65" s="2" t="s">
        <v>37</v>
      </c>
    </row>
    <row r="66" spans="1:3">
      <c r="A66" s="25">
        <v>43910</v>
      </c>
      <c r="B66" s="2" t="s">
        <v>43</v>
      </c>
      <c r="C66" s="2" t="s">
        <v>39</v>
      </c>
    </row>
    <row r="67" spans="1:3">
      <c r="A67" s="25">
        <v>43950</v>
      </c>
      <c r="B67" s="2" t="s">
        <v>44</v>
      </c>
      <c r="C67" s="2" t="s">
        <v>41</v>
      </c>
    </row>
    <row r="68" spans="1:3">
      <c r="A68" s="25">
        <v>43954</v>
      </c>
      <c r="B68" s="2" t="s">
        <v>46</v>
      </c>
      <c r="C68" s="2" t="s">
        <v>57</v>
      </c>
    </row>
    <row r="69" spans="1:3">
      <c r="A69" s="25">
        <v>43955</v>
      </c>
      <c r="B69" s="2" t="s">
        <v>47</v>
      </c>
      <c r="C69" s="2" t="s">
        <v>37</v>
      </c>
    </row>
    <row r="70" spans="1:3">
      <c r="A70" s="25">
        <v>43956</v>
      </c>
      <c r="B70" s="2" t="s">
        <v>49</v>
      </c>
      <c r="C70" s="2" t="s">
        <v>45</v>
      </c>
    </row>
    <row r="71" spans="1:3">
      <c r="A71" s="25">
        <v>43957</v>
      </c>
      <c r="B71" s="2" t="s">
        <v>59</v>
      </c>
      <c r="C71" s="2" t="s">
        <v>41</v>
      </c>
    </row>
    <row r="72" spans="1:3">
      <c r="A72" s="25">
        <v>44035</v>
      </c>
      <c r="B72" s="2" t="s">
        <v>50</v>
      </c>
      <c r="C72" s="2" t="s">
        <v>48</v>
      </c>
    </row>
    <row r="73" spans="1:3">
      <c r="A73" s="25">
        <v>44036</v>
      </c>
      <c r="B73" s="2" t="s">
        <v>54</v>
      </c>
      <c r="C73" s="2" t="s">
        <v>39</v>
      </c>
    </row>
    <row r="74" spans="1:3">
      <c r="A74" s="25">
        <v>44053</v>
      </c>
      <c r="B74" s="2" t="s">
        <v>51</v>
      </c>
      <c r="C74" s="2" t="s">
        <v>37</v>
      </c>
    </row>
    <row r="75" spans="1:3">
      <c r="A75" s="25">
        <v>44095</v>
      </c>
      <c r="B75" s="2" t="s">
        <v>52</v>
      </c>
      <c r="C75" s="2" t="s">
        <v>37</v>
      </c>
    </row>
    <row r="76" spans="1:3">
      <c r="A76" s="25">
        <v>44096</v>
      </c>
      <c r="B76" s="2" t="s">
        <v>53</v>
      </c>
      <c r="C76" s="2" t="s">
        <v>45</v>
      </c>
    </row>
    <row r="77" spans="1:3">
      <c r="A77" s="25">
        <v>44138</v>
      </c>
      <c r="B77" s="2" t="s">
        <v>55</v>
      </c>
      <c r="C77" s="2" t="s">
        <v>45</v>
      </c>
    </row>
    <row r="78" spans="1:3">
      <c r="A78" s="25">
        <v>44158</v>
      </c>
      <c r="B78" s="2" t="s">
        <v>56</v>
      </c>
      <c r="C78" s="2" t="s">
        <v>37</v>
      </c>
    </row>
    <row r="79" spans="1:3">
      <c r="A79" s="25">
        <v>44197</v>
      </c>
      <c r="B79" s="2" t="s">
        <v>36</v>
      </c>
      <c r="C79" s="2" t="s">
        <v>39</v>
      </c>
    </row>
    <row r="80" spans="1:3">
      <c r="A80" s="25">
        <v>44207</v>
      </c>
      <c r="B80" s="2" t="s">
        <v>38</v>
      </c>
      <c r="C80" s="2" t="s">
        <v>37</v>
      </c>
    </row>
    <row r="81" spans="1:3">
      <c r="A81" s="25">
        <v>44238</v>
      </c>
      <c r="B81" s="2" t="s">
        <v>40</v>
      </c>
      <c r="C81" s="2" t="s">
        <v>48</v>
      </c>
    </row>
    <row r="82" spans="1:3">
      <c r="A82" s="25">
        <v>44250</v>
      </c>
      <c r="B82" s="2" t="s">
        <v>42</v>
      </c>
      <c r="C82" s="2" t="s">
        <v>45</v>
      </c>
    </row>
    <row r="83" spans="1:3">
      <c r="A83" s="25">
        <v>44275</v>
      </c>
      <c r="B83" s="2" t="s">
        <v>43</v>
      </c>
      <c r="C83" s="2" t="s">
        <v>35</v>
      </c>
    </row>
    <row r="84" spans="1:3">
      <c r="A84" s="25">
        <v>44315</v>
      </c>
      <c r="B84" s="2" t="s">
        <v>44</v>
      </c>
      <c r="C84" s="2" t="s">
        <v>48</v>
      </c>
    </row>
    <row r="85" spans="1:3">
      <c r="A85" s="25">
        <v>44319</v>
      </c>
      <c r="B85" s="2" t="s">
        <v>46</v>
      </c>
      <c r="C85" s="2" t="s">
        <v>37</v>
      </c>
    </row>
    <row r="86" spans="1:3">
      <c r="A86" s="25">
        <v>44320</v>
      </c>
      <c r="B86" s="2" t="s">
        <v>47</v>
      </c>
      <c r="C86" s="2" t="s">
        <v>45</v>
      </c>
    </row>
    <row r="87" spans="1:3">
      <c r="A87" s="25">
        <v>44321</v>
      </c>
      <c r="B87" s="2" t="s">
        <v>49</v>
      </c>
      <c r="C87" s="2" t="s">
        <v>41</v>
      </c>
    </row>
    <row r="88" spans="1:3">
      <c r="A88" s="25">
        <v>44399</v>
      </c>
      <c r="B88" s="2" t="s">
        <v>50</v>
      </c>
      <c r="C88" s="2" t="s">
        <v>48</v>
      </c>
    </row>
    <row r="89" spans="1:3">
      <c r="A89" s="25">
        <v>44400</v>
      </c>
      <c r="B89" s="2" t="s">
        <v>54</v>
      </c>
      <c r="C89" s="2" t="s">
        <v>39</v>
      </c>
    </row>
    <row r="90" spans="1:3">
      <c r="A90" s="25">
        <v>44416</v>
      </c>
      <c r="B90" s="2" t="s">
        <v>51</v>
      </c>
      <c r="C90" s="2" t="s">
        <v>57</v>
      </c>
    </row>
    <row r="91" spans="1:3">
      <c r="A91" s="25">
        <v>44417</v>
      </c>
      <c r="B91" s="2" t="s">
        <v>59</v>
      </c>
      <c r="C91" s="2" t="s">
        <v>37</v>
      </c>
    </row>
    <row r="92" spans="1:3">
      <c r="A92" s="25">
        <v>44459</v>
      </c>
      <c r="B92" s="2" t="s">
        <v>52</v>
      </c>
      <c r="C92" s="2" t="s">
        <v>37</v>
      </c>
    </row>
    <row r="93" spans="1:3">
      <c r="A93" s="25">
        <v>44462</v>
      </c>
      <c r="B93" s="2" t="s">
        <v>53</v>
      </c>
      <c r="C93" s="2" t="s">
        <v>48</v>
      </c>
    </row>
    <row r="94" spans="1:3">
      <c r="A94" s="25">
        <v>44503</v>
      </c>
      <c r="B94" s="2" t="s">
        <v>55</v>
      </c>
      <c r="C94" s="2" t="s">
        <v>41</v>
      </c>
    </row>
    <row r="95" spans="1:3">
      <c r="A95" s="25">
        <v>44523</v>
      </c>
      <c r="B95" s="2" t="s">
        <v>56</v>
      </c>
      <c r="C95" s="2" t="s">
        <v>45</v>
      </c>
    </row>
    <row r="96" spans="1:3">
      <c r="A96" s="25">
        <v>44562</v>
      </c>
      <c r="B96" s="2" t="s">
        <v>36</v>
      </c>
      <c r="C96" s="2" t="s">
        <v>35</v>
      </c>
    </row>
    <row r="97" spans="1:3">
      <c r="A97" s="25">
        <v>44571</v>
      </c>
      <c r="B97" s="2" t="s">
        <v>38</v>
      </c>
      <c r="C97" s="2" t="s">
        <v>37</v>
      </c>
    </row>
    <row r="98" spans="1:3">
      <c r="A98" s="25">
        <v>44603</v>
      </c>
      <c r="B98" s="2" t="s">
        <v>40</v>
      </c>
      <c r="C98" s="2" t="s">
        <v>39</v>
      </c>
    </row>
    <row r="99" spans="1:3">
      <c r="A99" s="25">
        <v>44615</v>
      </c>
      <c r="B99" s="2" t="s">
        <v>42</v>
      </c>
      <c r="C99" s="2" t="s">
        <v>41</v>
      </c>
    </row>
    <row r="100" spans="1:3">
      <c r="A100" s="25">
        <v>44641</v>
      </c>
      <c r="B100" s="2" t="s">
        <v>43</v>
      </c>
      <c r="C100" s="2" t="s">
        <v>37</v>
      </c>
    </row>
    <row r="101" spans="1:3">
      <c r="A101" s="25">
        <v>44680</v>
      </c>
      <c r="B101" s="2" t="s">
        <v>44</v>
      </c>
      <c r="C101" s="2" t="s">
        <v>39</v>
      </c>
    </row>
    <row r="102" spans="1:3">
      <c r="A102" s="25">
        <v>44684</v>
      </c>
      <c r="B102" s="2" t="s">
        <v>46</v>
      </c>
      <c r="C102" s="2" t="s">
        <v>45</v>
      </c>
    </row>
    <row r="103" spans="1:3">
      <c r="A103" s="25">
        <v>44685</v>
      </c>
      <c r="B103" s="2" t="s">
        <v>47</v>
      </c>
      <c r="C103" s="2" t="s">
        <v>41</v>
      </c>
    </row>
    <row r="104" spans="1:3">
      <c r="A104" s="25">
        <v>44686</v>
      </c>
      <c r="B104" s="2" t="s">
        <v>49</v>
      </c>
      <c r="C104" s="2" t="s">
        <v>48</v>
      </c>
    </row>
    <row r="105" spans="1:3">
      <c r="A105" s="25">
        <v>44760</v>
      </c>
      <c r="B105" s="2" t="s">
        <v>50</v>
      </c>
      <c r="C105" s="2" t="s">
        <v>37</v>
      </c>
    </row>
    <row r="106" spans="1:3">
      <c r="A106" s="25">
        <v>44784</v>
      </c>
      <c r="B106" s="2" t="s">
        <v>51</v>
      </c>
      <c r="C106" s="2" t="s">
        <v>48</v>
      </c>
    </row>
    <row r="107" spans="1:3">
      <c r="A107" s="25">
        <v>44823</v>
      </c>
      <c r="B107" s="2" t="s">
        <v>52</v>
      </c>
      <c r="C107" s="2" t="s">
        <v>37</v>
      </c>
    </row>
    <row r="108" spans="1:3">
      <c r="A108" s="25">
        <v>44827</v>
      </c>
      <c r="B108" s="2" t="s">
        <v>53</v>
      </c>
      <c r="C108" s="2" t="s">
        <v>39</v>
      </c>
    </row>
    <row r="109" spans="1:3">
      <c r="A109" s="25">
        <v>44844</v>
      </c>
      <c r="B109" s="2" t="s">
        <v>54</v>
      </c>
      <c r="C109" s="2" t="s">
        <v>37</v>
      </c>
    </row>
    <row r="110" spans="1:3">
      <c r="A110" s="25">
        <v>44868</v>
      </c>
      <c r="B110" s="2" t="s">
        <v>55</v>
      </c>
      <c r="C110" s="2" t="s">
        <v>48</v>
      </c>
    </row>
    <row r="111" spans="1:3">
      <c r="A111" s="25">
        <v>44888</v>
      </c>
      <c r="B111" s="2" t="s">
        <v>56</v>
      </c>
      <c r="C111" s="2" t="s">
        <v>41</v>
      </c>
    </row>
    <row r="112" spans="1:3">
      <c r="A112" s="25">
        <v>44927</v>
      </c>
      <c r="B112" s="2" t="s">
        <v>36</v>
      </c>
      <c r="C112" s="2" t="s">
        <v>57</v>
      </c>
    </row>
    <row r="113" spans="1:3">
      <c r="A113" s="25">
        <v>44928</v>
      </c>
      <c r="B113" s="2" t="s">
        <v>59</v>
      </c>
      <c r="C113" s="2" t="s">
        <v>37</v>
      </c>
    </row>
    <row r="114" spans="1:3">
      <c r="A114" s="25">
        <v>44935</v>
      </c>
      <c r="B114" s="2" t="s">
        <v>38</v>
      </c>
      <c r="C114" s="2" t="s">
        <v>37</v>
      </c>
    </row>
    <row r="115" spans="1:3">
      <c r="A115" s="25">
        <v>44968</v>
      </c>
      <c r="B115" s="2" t="s">
        <v>40</v>
      </c>
      <c r="C115" s="2" t="s">
        <v>35</v>
      </c>
    </row>
    <row r="116" spans="1:3">
      <c r="A116" s="25">
        <v>44980</v>
      </c>
      <c r="B116" s="2" t="s">
        <v>42</v>
      </c>
      <c r="C116" s="2" t="s">
        <v>48</v>
      </c>
    </row>
    <row r="117" spans="1:3">
      <c r="A117" s="25">
        <v>45006</v>
      </c>
      <c r="B117" s="2" t="s">
        <v>43</v>
      </c>
      <c r="C117" s="2" t="s">
        <v>45</v>
      </c>
    </row>
    <row r="118" spans="1:3">
      <c r="A118" s="25">
        <v>45045</v>
      </c>
      <c r="B118" s="2" t="s">
        <v>44</v>
      </c>
      <c r="C118" s="2" t="s">
        <v>35</v>
      </c>
    </row>
    <row r="119" spans="1:3">
      <c r="A119" s="25">
        <v>45049</v>
      </c>
      <c r="B119" s="2" t="s">
        <v>46</v>
      </c>
      <c r="C119" s="2" t="s">
        <v>41</v>
      </c>
    </row>
    <row r="120" spans="1:3">
      <c r="A120" s="25">
        <v>45050</v>
      </c>
      <c r="B120" s="2" t="s">
        <v>47</v>
      </c>
      <c r="C120" s="2" t="s">
        <v>48</v>
      </c>
    </row>
    <row r="121" spans="1:3">
      <c r="A121" s="25">
        <v>45051</v>
      </c>
      <c r="B121" s="2" t="s">
        <v>49</v>
      </c>
      <c r="C121" s="2" t="s">
        <v>39</v>
      </c>
    </row>
    <row r="122" spans="1:3">
      <c r="A122" s="25">
        <v>45124</v>
      </c>
      <c r="B122" s="2" t="s">
        <v>50</v>
      </c>
      <c r="C122" s="2" t="s">
        <v>37</v>
      </c>
    </row>
    <row r="123" spans="1:3">
      <c r="A123" s="25">
        <v>45149</v>
      </c>
      <c r="B123" s="2" t="s">
        <v>51</v>
      </c>
      <c r="C123" s="2" t="s">
        <v>39</v>
      </c>
    </row>
    <row r="124" spans="1:3">
      <c r="A124" s="25">
        <v>45187</v>
      </c>
      <c r="B124" s="2" t="s">
        <v>52</v>
      </c>
      <c r="C124" s="2" t="s">
        <v>37</v>
      </c>
    </row>
    <row r="125" spans="1:3">
      <c r="A125" s="25">
        <v>45192</v>
      </c>
      <c r="B125" s="2" t="s">
        <v>53</v>
      </c>
      <c r="C125" s="2" t="s">
        <v>35</v>
      </c>
    </row>
    <row r="126" spans="1:3">
      <c r="A126" s="25">
        <v>45208</v>
      </c>
      <c r="B126" s="2" t="s">
        <v>54</v>
      </c>
      <c r="C126" s="2" t="s">
        <v>37</v>
      </c>
    </row>
    <row r="127" spans="1:3">
      <c r="A127" s="25">
        <v>45233</v>
      </c>
      <c r="B127" s="2" t="s">
        <v>55</v>
      </c>
      <c r="C127" s="2" t="s">
        <v>39</v>
      </c>
    </row>
    <row r="128" spans="1:3">
      <c r="A128" s="25">
        <v>45253</v>
      </c>
      <c r="B128" s="2" t="s">
        <v>56</v>
      </c>
      <c r="C128" s="2" t="s">
        <v>48</v>
      </c>
    </row>
    <row r="129" spans="1:3">
      <c r="A129" s="25">
        <v>45292</v>
      </c>
      <c r="B129" s="2" t="s">
        <v>36</v>
      </c>
      <c r="C129" s="2" t="s">
        <v>37</v>
      </c>
    </row>
    <row r="130" spans="1:3">
      <c r="A130" s="25">
        <v>45299</v>
      </c>
      <c r="B130" s="2" t="s">
        <v>38</v>
      </c>
      <c r="C130" s="2" t="s">
        <v>37</v>
      </c>
    </row>
    <row r="131" spans="1:3">
      <c r="A131" s="25">
        <v>45333</v>
      </c>
      <c r="B131" s="2" t="s">
        <v>40</v>
      </c>
      <c r="C131" s="2" t="s">
        <v>57</v>
      </c>
    </row>
    <row r="132" spans="1:3">
      <c r="A132" s="25">
        <v>45334</v>
      </c>
      <c r="B132" s="2" t="s">
        <v>59</v>
      </c>
      <c r="C132" s="2" t="s">
        <v>37</v>
      </c>
    </row>
    <row r="133" spans="1:3">
      <c r="A133" s="25">
        <v>45345</v>
      </c>
      <c r="B133" s="2" t="s">
        <v>42</v>
      </c>
      <c r="C133" s="2" t="s">
        <v>39</v>
      </c>
    </row>
    <row r="134" spans="1:3">
      <c r="A134" s="25">
        <v>45371</v>
      </c>
      <c r="B134" s="2" t="s">
        <v>43</v>
      </c>
      <c r="C134" s="2" t="s">
        <v>41</v>
      </c>
    </row>
    <row r="135" spans="1:3">
      <c r="A135" s="25">
        <v>45411</v>
      </c>
      <c r="B135" s="2" t="s">
        <v>44</v>
      </c>
      <c r="C135" s="2" t="s">
        <v>37</v>
      </c>
    </row>
    <row r="136" spans="1:3">
      <c r="A136" s="25">
        <v>45415</v>
      </c>
      <c r="B136" s="2" t="s">
        <v>46</v>
      </c>
      <c r="C136" s="2" t="s">
        <v>39</v>
      </c>
    </row>
    <row r="137" spans="1:3">
      <c r="A137" s="25">
        <v>45416</v>
      </c>
      <c r="B137" s="2" t="s">
        <v>47</v>
      </c>
      <c r="C137" s="2" t="s">
        <v>35</v>
      </c>
    </row>
    <row r="138" spans="1:3">
      <c r="A138" s="25">
        <v>45417</v>
      </c>
      <c r="B138" s="2" t="s">
        <v>49</v>
      </c>
      <c r="C138" s="2" t="s">
        <v>57</v>
      </c>
    </row>
    <row r="139" spans="1:3">
      <c r="A139" s="25">
        <v>45418</v>
      </c>
      <c r="B139" s="2" t="s">
        <v>59</v>
      </c>
      <c r="C139" s="2" t="s">
        <v>37</v>
      </c>
    </row>
    <row r="140" spans="1:3">
      <c r="A140" s="25">
        <v>45488</v>
      </c>
      <c r="B140" s="2" t="s">
        <v>50</v>
      </c>
      <c r="C140" s="2" t="s">
        <v>37</v>
      </c>
    </row>
    <row r="141" spans="1:3">
      <c r="A141" s="25">
        <v>45515</v>
      </c>
      <c r="B141" s="2" t="s">
        <v>51</v>
      </c>
      <c r="C141" s="2" t="s">
        <v>57</v>
      </c>
    </row>
    <row r="142" spans="1:3">
      <c r="A142" s="25">
        <v>45516</v>
      </c>
      <c r="B142" s="2" t="s">
        <v>59</v>
      </c>
      <c r="C142" s="2" t="s">
        <v>37</v>
      </c>
    </row>
    <row r="143" spans="1:3">
      <c r="A143" s="25">
        <v>45551</v>
      </c>
      <c r="B143" s="2" t="s">
        <v>52</v>
      </c>
      <c r="C143" s="2" t="s">
        <v>37</v>
      </c>
    </row>
    <row r="144" spans="1:3">
      <c r="A144" s="25">
        <v>45557</v>
      </c>
      <c r="B144" s="2" t="s">
        <v>53</v>
      </c>
      <c r="C144" s="2" t="s">
        <v>57</v>
      </c>
    </row>
    <row r="145" spans="1:3">
      <c r="A145" s="25">
        <v>45558</v>
      </c>
      <c r="B145" s="2" t="s">
        <v>59</v>
      </c>
      <c r="C145" s="2" t="s">
        <v>37</v>
      </c>
    </row>
    <row r="146" spans="1:3">
      <c r="A146" s="25">
        <v>45579</v>
      </c>
      <c r="B146" s="2" t="s">
        <v>54</v>
      </c>
      <c r="C146" s="2" t="s">
        <v>37</v>
      </c>
    </row>
    <row r="147" spans="1:3">
      <c r="A147" s="25">
        <v>45599</v>
      </c>
      <c r="B147" s="2" t="s">
        <v>55</v>
      </c>
      <c r="C147" s="2" t="s">
        <v>57</v>
      </c>
    </row>
    <row r="148" spans="1:3">
      <c r="A148" s="25">
        <v>45600</v>
      </c>
      <c r="B148" s="2" t="s">
        <v>59</v>
      </c>
      <c r="C148" s="2" t="s">
        <v>37</v>
      </c>
    </row>
    <row r="149" spans="1:3">
      <c r="A149" s="25">
        <v>45619</v>
      </c>
      <c r="B149" s="2" t="s">
        <v>56</v>
      </c>
      <c r="C149" s="2" t="s">
        <v>35</v>
      </c>
    </row>
    <row r="150" spans="1:3">
      <c r="A150" s="25">
        <v>45658</v>
      </c>
      <c r="B150" s="2" t="s">
        <v>36</v>
      </c>
      <c r="C150" s="2" t="s">
        <v>41</v>
      </c>
    </row>
    <row r="151" spans="1:3">
      <c r="A151" s="25">
        <v>45670</v>
      </c>
      <c r="B151" s="2" t="s">
        <v>38</v>
      </c>
      <c r="C151" s="2" t="s">
        <v>37</v>
      </c>
    </row>
    <row r="152" spans="1:3">
      <c r="A152" s="25">
        <v>45699</v>
      </c>
      <c r="B152" s="2" t="s">
        <v>40</v>
      </c>
      <c r="C152" s="2" t="s">
        <v>45</v>
      </c>
    </row>
    <row r="153" spans="1:3">
      <c r="A153" s="25">
        <v>45711</v>
      </c>
      <c r="B153" s="2" t="s">
        <v>42</v>
      </c>
      <c r="C153" s="2" t="s">
        <v>57</v>
      </c>
    </row>
    <row r="154" spans="1:3">
      <c r="A154" s="25">
        <v>45712</v>
      </c>
      <c r="B154" s="2" t="s">
        <v>59</v>
      </c>
      <c r="C154" s="2" t="s">
        <v>37</v>
      </c>
    </row>
    <row r="155" spans="1:3">
      <c r="A155" s="25">
        <v>45736</v>
      </c>
      <c r="B155" s="2" t="s">
        <v>43</v>
      </c>
      <c r="C155" s="2" t="s">
        <v>48</v>
      </c>
    </row>
    <row r="156" spans="1:3">
      <c r="A156" s="25">
        <v>45776</v>
      </c>
      <c r="B156" s="2" t="s">
        <v>44</v>
      </c>
      <c r="C156" s="2" t="s">
        <v>45</v>
      </c>
    </row>
    <row r="157" spans="1:3">
      <c r="A157" s="25">
        <v>45780</v>
      </c>
      <c r="B157" s="2" t="s">
        <v>46</v>
      </c>
      <c r="C157" s="2" t="s">
        <v>35</v>
      </c>
    </row>
    <row r="158" spans="1:3">
      <c r="A158" s="25">
        <v>45781</v>
      </c>
      <c r="B158" s="2" t="s">
        <v>47</v>
      </c>
      <c r="C158" s="2" t="s">
        <v>57</v>
      </c>
    </row>
    <row r="159" spans="1:3">
      <c r="A159" s="25">
        <v>45782</v>
      </c>
      <c r="B159" s="2" t="s">
        <v>49</v>
      </c>
      <c r="C159" s="2" t="s">
        <v>37</v>
      </c>
    </row>
    <row r="160" spans="1:3">
      <c r="A160" s="25">
        <v>45783</v>
      </c>
      <c r="B160" s="2" t="s">
        <v>59</v>
      </c>
      <c r="C160" s="2" t="s">
        <v>45</v>
      </c>
    </row>
    <row r="161" spans="1:3">
      <c r="A161" s="25">
        <v>45859</v>
      </c>
      <c r="B161" s="2" t="s">
        <v>50</v>
      </c>
      <c r="C161" s="2" t="s">
        <v>37</v>
      </c>
    </row>
    <row r="162" spans="1:3">
      <c r="A162" s="25">
        <v>45880</v>
      </c>
      <c r="B162" s="2" t="s">
        <v>51</v>
      </c>
      <c r="C162" s="2" t="s">
        <v>37</v>
      </c>
    </row>
    <row r="163" spans="1:3">
      <c r="A163" s="25">
        <v>45915</v>
      </c>
      <c r="B163" s="2" t="s">
        <v>52</v>
      </c>
      <c r="C163" s="2" t="s">
        <v>37</v>
      </c>
    </row>
    <row r="164" spans="1:3">
      <c r="A164" s="25">
        <v>45923</v>
      </c>
      <c r="B164" s="2" t="s">
        <v>53</v>
      </c>
      <c r="C164" s="2" t="s">
        <v>45</v>
      </c>
    </row>
    <row r="165" spans="1:3">
      <c r="A165" s="25">
        <v>45943</v>
      </c>
      <c r="B165" s="2" t="s">
        <v>54</v>
      </c>
      <c r="C165" s="2" t="s">
        <v>37</v>
      </c>
    </row>
    <row r="166" spans="1:3">
      <c r="A166" s="25">
        <v>45964</v>
      </c>
      <c r="B166" s="2" t="s">
        <v>55</v>
      </c>
      <c r="C166" s="2" t="s">
        <v>37</v>
      </c>
    </row>
    <row r="167" spans="1:3">
      <c r="A167" s="25">
        <v>45984</v>
      </c>
      <c r="B167" s="2" t="s">
        <v>56</v>
      </c>
      <c r="C167" s="2" t="s">
        <v>57</v>
      </c>
    </row>
    <row r="168" spans="1:3">
      <c r="A168" s="25">
        <v>45985</v>
      </c>
      <c r="B168" s="2" t="s">
        <v>59</v>
      </c>
      <c r="C168" s="2" t="s">
        <v>37</v>
      </c>
    </row>
  </sheetData>
  <sheetProtection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vt:lpstr>
      <vt:lpstr>使い方</vt:lpstr>
      <vt:lpstr>syukujitu</vt:lpstr>
      <vt:lpstr>様式１!Print_Area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2022-08-30T04:09:35Z</cp:lastPrinted>
  <dcterms:created xsi:type="dcterms:W3CDTF">2022-08-01T01:16:29Z</dcterms:created>
  <dcterms:modified xsi:type="dcterms:W3CDTF">2022-09-14T23:25:38Z</dcterms:modified>
</cp:coreProperties>
</file>