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veryone\Desktop\R5衛生統計年報\"/>
    </mc:Choice>
  </mc:AlternateContent>
  <xr:revisionPtr revIDLastSave="0" documentId="13_ncr:1_{FA1EB0C8-D208-4A3F-8810-5DDA7E2B2479}" xr6:coauthVersionLast="47" xr6:coauthVersionMax="47" xr10:uidLastSave="{00000000-0000-0000-0000-000000000000}"/>
  <bookViews>
    <workbookView xWindow="-120" yWindow="-120" windowWidth="20730" windowHeight="11040" tabRatio="888" activeTab="6" xr2:uid="{00000000-000D-0000-FFFF-FFFF00000000}"/>
  </bookViews>
  <sheets>
    <sheet name="表1,2" sheetId="10" r:id="rId1"/>
    <sheet name="表3、4" sheetId="2" r:id="rId2"/>
    <sheet name="表5" sheetId="6" r:id="rId3"/>
    <sheet name="表６" sheetId="5" r:id="rId4"/>
    <sheet name="表7" sheetId="8" r:id="rId5"/>
    <sheet name="表8" sheetId="7" r:id="rId6"/>
    <sheet name="表９" sheetId="9" r:id="rId7"/>
  </sheets>
  <definedNames>
    <definedName name="_xlnm.Print_Area" localSheetId="0">'表1,2'!$A$1:$K$34</definedName>
    <definedName name="_xlnm.Print_Area" localSheetId="1">'表3、4'!$A$1:$M$31</definedName>
    <definedName name="_xlnm.Print_Area" localSheetId="2">表5!$A$1:$P$27</definedName>
    <definedName name="_xlnm.Print_Area" localSheetId="3">表６!$A$1:$P$35</definedName>
    <definedName name="_xlnm.Print_Area" localSheetId="4">表7!$A$1:$P$35</definedName>
    <definedName name="_xlnm.Print_Area" localSheetId="5">表8!$A$1:$P$23</definedName>
    <definedName name="_xlnm.Print_Area" localSheetId="6">表９!$A$1:$E$27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9" i="2" l="1"/>
  <c r="N10" i="2"/>
  <c r="N11" i="2"/>
  <c r="N12" i="2"/>
  <c r="N13" i="2"/>
  <c r="N14" i="2"/>
  <c r="N15" i="2"/>
  <c r="H23" i="7"/>
  <c r="H16" i="7"/>
  <c r="H16" i="5" l="1"/>
  <c r="H30" i="5" l="1"/>
  <c r="H32" i="5" l="1"/>
  <c r="D24" i="10"/>
  <c r="C31" i="10"/>
  <c r="C30" i="10"/>
  <c r="C29" i="10"/>
  <c r="C28" i="10"/>
  <c r="C27" i="10"/>
  <c r="C26" i="10"/>
  <c r="C25" i="10"/>
  <c r="H24" i="10"/>
  <c r="G24" i="10"/>
  <c r="F24" i="10"/>
  <c r="E24" i="10"/>
  <c r="B15" i="10"/>
  <c r="O15" i="2" s="1"/>
  <c r="B14" i="10"/>
  <c r="B13" i="10"/>
  <c r="B12" i="10"/>
  <c r="B11" i="10"/>
  <c r="B10" i="10"/>
  <c r="B9" i="10"/>
  <c r="K8" i="10"/>
  <c r="J8" i="10"/>
  <c r="I8" i="10"/>
  <c r="H8" i="10"/>
  <c r="G8" i="10"/>
  <c r="F8" i="10"/>
  <c r="E8" i="10"/>
  <c r="D8" i="10"/>
  <c r="C8" i="10"/>
  <c r="H20" i="7"/>
  <c r="H21" i="7"/>
  <c r="H35" i="5"/>
  <c r="M8" i="2"/>
  <c r="L8" i="2"/>
  <c r="K8" i="2"/>
  <c r="J8" i="2"/>
  <c r="I8" i="2"/>
  <c r="H8" i="2"/>
  <c r="G8" i="2"/>
  <c r="F8" i="2"/>
  <c r="E8" i="2"/>
  <c r="D8" i="2"/>
  <c r="C8" i="2"/>
  <c r="B8" i="2"/>
  <c r="O26" i="5"/>
  <c r="O25" i="5" s="1"/>
  <c r="N26" i="5"/>
  <c r="N25" i="5" s="1"/>
  <c r="M26" i="5"/>
  <c r="L26" i="5"/>
  <c r="K26" i="5"/>
  <c r="J26" i="5"/>
  <c r="I26" i="5"/>
  <c r="H33" i="5"/>
  <c r="H31" i="5"/>
  <c r="H29" i="5"/>
  <c r="H28" i="5"/>
  <c r="H27" i="5"/>
  <c r="C35" i="5"/>
  <c r="G26" i="5"/>
  <c r="F26" i="5"/>
  <c r="E26" i="5"/>
  <c r="D26" i="5"/>
  <c r="C33" i="5"/>
  <c r="C32" i="5"/>
  <c r="C31" i="5"/>
  <c r="C30" i="5"/>
  <c r="C29" i="5"/>
  <c r="C28" i="5"/>
  <c r="C27" i="5"/>
  <c r="O15" i="5"/>
  <c r="N15" i="5"/>
  <c r="N14" i="5" s="1"/>
  <c r="M15" i="5"/>
  <c r="L15" i="5"/>
  <c r="K15" i="5"/>
  <c r="J15" i="5"/>
  <c r="I15" i="5"/>
  <c r="G15" i="5"/>
  <c r="F15" i="5"/>
  <c r="E15" i="5"/>
  <c r="D15" i="5"/>
  <c r="C24" i="5"/>
  <c r="C22" i="5"/>
  <c r="C21" i="5"/>
  <c r="C20" i="5"/>
  <c r="C18" i="5"/>
  <c r="C17" i="5"/>
  <c r="C16" i="5"/>
  <c r="H24" i="5"/>
  <c r="H22" i="5"/>
  <c r="H21" i="5"/>
  <c r="H20" i="5"/>
  <c r="H19" i="5"/>
  <c r="H18" i="5"/>
  <c r="H17" i="5"/>
  <c r="M6" i="5"/>
  <c r="M7" i="5"/>
  <c r="M8" i="5"/>
  <c r="M9" i="5"/>
  <c r="M10" i="5"/>
  <c r="M11" i="5"/>
  <c r="M5" i="5"/>
  <c r="L9" i="5"/>
  <c r="L10" i="5"/>
  <c r="L11" i="5"/>
  <c r="L5" i="5"/>
  <c r="K9" i="5"/>
  <c r="K10" i="5"/>
  <c r="K11" i="5"/>
  <c r="K5" i="5"/>
  <c r="J8" i="5"/>
  <c r="J9" i="5"/>
  <c r="J10" i="5"/>
  <c r="J11" i="5"/>
  <c r="J5" i="5"/>
  <c r="I8" i="5"/>
  <c r="I9" i="5"/>
  <c r="I10" i="5"/>
  <c r="I11" i="5"/>
  <c r="I5" i="5"/>
  <c r="G6" i="5"/>
  <c r="G7" i="5"/>
  <c r="G8" i="5"/>
  <c r="G9" i="5"/>
  <c r="G10" i="5"/>
  <c r="G11" i="5"/>
  <c r="G5" i="5"/>
  <c r="F6" i="5"/>
  <c r="F7" i="5"/>
  <c r="F8" i="5"/>
  <c r="F9" i="5"/>
  <c r="F10" i="5"/>
  <c r="F11" i="5"/>
  <c r="F5" i="5"/>
  <c r="E7" i="5"/>
  <c r="E8" i="5"/>
  <c r="E9" i="5"/>
  <c r="E10" i="5"/>
  <c r="E11" i="5"/>
  <c r="E6" i="5"/>
  <c r="E5" i="5"/>
  <c r="D7" i="5"/>
  <c r="D5" i="5"/>
  <c r="D8" i="5"/>
  <c r="D9" i="5"/>
  <c r="D10" i="5"/>
  <c r="D11" i="5"/>
  <c r="D6" i="5"/>
  <c r="D13" i="5"/>
  <c r="O9" i="7"/>
  <c r="O8" i="7"/>
  <c r="O7" i="7"/>
  <c r="O6" i="7"/>
  <c r="O5" i="7"/>
  <c r="N5" i="7"/>
  <c r="N6" i="7"/>
  <c r="N7" i="7"/>
  <c r="N8" i="7"/>
  <c r="N9" i="7"/>
  <c r="M9" i="7"/>
  <c r="M8" i="7"/>
  <c r="M7" i="7"/>
  <c r="M6" i="7"/>
  <c r="M5" i="7"/>
  <c r="L5" i="7"/>
  <c r="L6" i="7"/>
  <c r="L7" i="7"/>
  <c r="L8" i="7"/>
  <c r="L9" i="7"/>
  <c r="K9" i="7"/>
  <c r="K8" i="7"/>
  <c r="K7" i="7"/>
  <c r="K6" i="7"/>
  <c r="K5" i="7"/>
  <c r="J6" i="7"/>
  <c r="J5" i="7"/>
  <c r="J7" i="7"/>
  <c r="J8" i="7"/>
  <c r="J9" i="7"/>
  <c r="I9" i="7"/>
  <c r="I8" i="7"/>
  <c r="I7" i="7"/>
  <c r="I6" i="7"/>
  <c r="I5" i="7"/>
  <c r="G9" i="7"/>
  <c r="G8" i="7"/>
  <c r="G7" i="7"/>
  <c r="G6" i="7"/>
  <c r="G5" i="7"/>
  <c r="F9" i="7"/>
  <c r="F8" i="7"/>
  <c r="F7" i="7"/>
  <c r="F6" i="7"/>
  <c r="F5" i="7"/>
  <c r="E9" i="7"/>
  <c r="E8" i="7"/>
  <c r="E7" i="7"/>
  <c r="E6" i="7"/>
  <c r="E5" i="7"/>
  <c r="D9" i="7"/>
  <c r="D8" i="7"/>
  <c r="D7" i="7"/>
  <c r="D6" i="7"/>
  <c r="D5" i="7"/>
  <c r="C23" i="7"/>
  <c r="C22" i="7"/>
  <c r="C21" i="7"/>
  <c r="C20" i="7"/>
  <c r="C19" i="7"/>
  <c r="H22" i="7"/>
  <c r="H19" i="7"/>
  <c r="O18" i="7"/>
  <c r="O17" i="7" s="1"/>
  <c r="N18" i="7"/>
  <c r="M18" i="7"/>
  <c r="M17" i="7" s="1"/>
  <c r="L18" i="7"/>
  <c r="K18" i="7"/>
  <c r="J18" i="7"/>
  <c r="I18" i="7"/>
  <c r="G18" i="7"/>
  <c r="F18" i="7"/>
  <c r="E18" i="7"/>
  <c r="D18" i="7"/>
  <c r="O11" i="7"/>
  <c r="O10" i="7" s="1"/>
  <c r="N11" i="7"/>
  <c r="M11" i="7"/>
  <c r="L11" i="7"/>
  <c r="K11" i="7"/>
  <c r="J11" i="7"/>
  <c r="I11" i="7"/>
  <c r="H15" i="7"/>
  <c r="H14" i="7"/>
  <c r="H13" i="7"/>
  <c r="H12" i="7"/>
  <c r="G11" i="7"/>
  <c r="F11" i="7"/>
  <c r="E11" i="7"/>
  <c r="D11" i="7"/>
  <c r="C16" i="7"/>
  <c r="C15" i="7"/>
  <c r="C14" i="7"/>
  <c r="C13" i="7"/>
  <c r="C12" i="7"/>
  <c r="O13" i="5"/>
  <c r="N13" i="5"/>
  <c r="M13" i="5"/>
  <c r="L13" i="5"/>
  <c r="K13" i="5"/>
  <c r="J13" i="5"/>
  <c r="I13" i="5"/>
  <c r="G13" i="5"/>
  <c r="F13" i="5"/>
  <c r="E13" i="5"/>
  <c r="O12" i="2"/>
  <c r="O10" i="2"/>
  <c r="N5" i="5"/>
  <c r="N6" i="5"/>
  <c r="N7" i="5"/>
  <c r="H9" i="6"/>
  <c r="J25" i="2" s="1"/>
  <c r="H8" i="6"/>
  <c r="F25" i="2" s="1"/>
  <c r="C9" i="6"/>
  <c r="D7" i="6"/>
  <c r="E7" i="6"/>
  <c r="F7" i="6"/>
  <c r="G7" i="6"/>
  <c r="I7" i="6"/>
  <c r="J7" i="6"/>
  <c r="K7" i="6"/>
  <c r="L7" i="6"/>
  <c r="N7" i="6"/>
  <c r="O7" i="6"/>
  <c r="H17" i="6"/>
  <c r="F28" i="2" s="1"/>
  <c r="H28" i="2" s="1"/>
  <c r="H18" i="6"/>
  <c r="J28" i="2" s="1"/>
  <c r="D16" i="6"/>
  <c r="E16" i="6"/>
  <c r="F16" i="6"/>
  <c r="G16" i="6"/>
  <c r="I16" i="6"/>
  <c r="J16" i="6"/>
  <c r="K16" i="6"/>
  <c r="L16" i="6"/>
  <c r="M16" i="6"/>
  <c r="N16" i="6"/>
  <c r="O16" i="6"/>
  <c r="C18" i="6"/>
  <c r="C17" i="6"/>
  <c r="H26" i="6"/>
  <c r="F31" i="2" s="1"/>
  <c r="H27" i="6"/>
  <c r="J31" i="2" s="1"/>
  <c r="L31" i="2" s="1"/>
  <c r="D25" i="6"/>
  <c r="E25" i="6"/>
  <c r="F25" i="6"/>
  <c r="G25" i="6"/>
  <c r="I25" i="6"/>
  <c r="J25" i="6"/>
  <c r="K25" i="6"/>
  <c r="L25" i="6"/>
  <c r="M25" i="6"/>
  <c r="N25" i="6"/>
  <c r="O25" i="6"/>
  <c r="C27" i="6"/>
  <c r="C26" i="6"/>
  <c r="H11" i="6"/>
  <c r="F26" i="2" s="1"/>
  <c r="H12" i="6"/>
  <c r="J26" i="2" s="1"/>
  <c r="D10" i="6"/>
  <c r="E10" i="6"/>
  <c r="F10" i="6"/>
  <c r="G10" i="6"/>
  <c r="I10" i="6"/>
  <c r="J10" i="6"/>
  <c r="K10" i="6"/>
  <c r="L10" i="6"/>
  <c r="M10" i="6"/>
  <c r="N10" i="6"/>
  <c r="O10" i="6"/>
  <c r="C12" i="6"/>
  <c r="C11" i="6"/>
  <c r="H14" i="6"/>
  <c r="F27" i="2" s="1"/>
  <c r="H15" i="6"/>
  <c r="J27" i="2" s="1"/>
  <c r="D13" i="6"/>
  <c r="E13" i="6"/>
  <c r="F13" i="6"/>
  <c r="G13" i="6"/>
  <c r="I13" i="6"/>
  <c r="J13" i="6"/>
  <c r="K13" i="6"/>
  <c r="L13" i="6"/>
  <c r="M13" i="6"/>
  <c r="N13" i="6"/>
  <c r="O13" i="6"/>
  <c r="C15" i="6"/>
  <c r="C14" i="6"/>
  <c r="H20" i="6"/>
  <c r="F29" i="2" s="1"/>
  <c r="H21" i="6"/>
  <c r="J29" i="2" s="1"/>
  <c r="D19" i="6"/>
  <c r="E19" i="6"/>
  <c r="F19" i="6"/>
  <c r="G19" i="6"/>
  <c r="I19" i="6"/>
  <c r="J19" i="6"/>
  <c r="K19" i="6"/>
  <c r="L19" i="6"/>
  <c r="M19" i="6"/>
  <c r="N19" i="6"/>
  <c r="O19" i="6"/>
  <c r="C21" i="6"/>
  <c r="C20" i="6"/>
  <c r="H24" i="6"/>
  <c r="J30" i="2" s="1"/>
  <c r="H23" i="6"/>
  <c r="F30" i="2" s="1"/>
  <c r="D22" i="6"/>
  <c r="E22" i="6"/>
  <c r="F22" i="6"/>
  <c r="G22" i="6"/>
  <c r="I22" i="6"/>
  <c r="J22" i="6"/>
  <c r="K22" i="6"/>
  <c r="L22" i="6"/>
  <c r="M22" i="6"/>
  <c r="N22" i="6"/>
  <c r="O22" i="6"/>
  <c r="C23" i="6"/>
  <c r="C24" i="6"/>
  <c r="D5" i="6"/>
  <c r="E5" i="6"/>
  <c r="F5" i="6"/>
  <c r="G5" i="6"/>
  <c r="I5" i="6"/>
  <c r="J5" i="6"/>
  <c r="K5" i="6"/>
  <c r="L5" i="6"/>
  <c r="N5" i="6"/>
  <c r="N10" i="7" s="1"/>
  <c r="O5" i="6"/>
  <c r="O4" i="6" s="1"/>
  <c r="D6" i="6"/>
  <c r="E6" i="6"/>
  <c r="F6" i="6"/>
  <c r="G6" i="6"/>
  <c r="G25" i="5" s="1"/>
  <c r="I6" i="6"/>
  <c r="J6" i="6"/>
  <c r="K6" i="6"/>
  <c r="K25" i="5" s="1"/>
  <c r="L6" i="6"/>
  <c r="M6" i="6"/>
  <c r="N6" i="6"/>
  <c r="N17" i="7"/>
  <c r="O6" i="6"/>
  <c r="O25" i="8" s="1"/>
  <c r="E15" i="8"/>
  <c r="E26" i="8"/>
  <c r="D26" i="8"/>
  <c r="H16" i="8"/>
  <c r="H17" i="8"/>
  <c r="H18" i="8"/>
  <c r="H19" i="8"/>
  <c r="H20" i="8"/>
  <c r="H21" i="8"/>
  <c r="H23" i="8"/>
  <c r="H24" i="8"/>
  <c r="H13" i="8"/>
  <c r="H27" i="8"/>
  <c r="H28" i="8"/>
  <c r="H29" i="8"/>
  <c r="H30" i="8"/>
  <c r="H31" i="8"/>
  <c r="H32" i="8"/>
  <c r="H10" i="8" s="1"/>
  <c r="H33" i="8"/>
  <c r="H34" i="8"/>
  <c r="H35" i="8"/>
  <c r="G15" i="8"/>
  <c r="G26" i="8"/>
  <c r="F15" i="8"/>
  <c r="F26" i="8"/>
  <c r="I6" i="5"/>
  <c r="I7" i="5"/>
  <c r="I15" i="8"/>
  <c r="I26" i="8"/>
  <c r="J6" i="5"/>
  <c r="J7" i="5"/>
  <c r="J15" i="8"/>
  <c r="J26" i="8"/>
  <c r="K6" i="5"/>
  <c r="K7" i="5"/>
  <c r="K8" i="5"/>
  <c r="K15" i="8"/>
  <c r="K26" i="8"/>
  <c r="L6" i="5"/>
  <c r="L7" i="5"/>
  <c r="L8" i="5"/>
  <c r="L15" i="8"/>
  <c r="L26" i="8"/>
  <c r="M15" i="8"/>
  <c r="M26" i="8"/>
  <c r="N8" i="5"/>
  <c r="N9" i="5"/>
  <c r="N10" i="5"/>
  <c r="N11" i="5"/>
  <c r="N15" i="8"/>
  <c r="N14" i="8" s="1"/>
  <c r="N26" i="8"/>
  <c r="O5" i="5"/>
  <c r="O6" i="5"/>
  <c r="O7" i="5"/>
  <c r="O8" i="5"/>
  <c r="O9" i="5"/>
  <c r="O10" i="5"/>
  <c r="O11" i="5"/>
  <c r="O15" i="8"/>
  <c r="O14" i="8"/>
  <c r="O26" i="8"/>
  <c r="C19" i="5"/>
  <c r="C35" i="8"/>
  <c r="C34" i="8"/>
  <c r="C33" i="8"/>
  <c r="C32" i="8"/>
  <c r="C31" i="8"/>
  <c r="C30" i="8"/>
  <c r="C29" i="8"/>
  <c r="C28" i="8"/>
  <c r="C27" i="8"/>
  <c r="C24" i="8"/>
  <c r="C13" i="8" s="1"/>
  <c r="C23" i="8"/>
  <c r="C21" i="8"/>
  <c r="C20" i="8"/>
  <c r="C19" i="8"/>
  <c r="C8" i="8" s="1"/>
  <c r="C18" i="8"/>
  <c r="C17" i="8"/>
  <c r="C16" i="8"/>
  <c r="C5" i="8" s="1"/>
  <c r="O13" i="8"/>
  <c r="N13" i="8"/>
  <c r="M13" i="8"/>
  <c r="L13" i="8"/>
  <c r="K13" i="8"/>
  <c r="J13" i="8"/>
  <c r="I13" i="8"/>
  <c r="G13" i="8"/>
  <c r="F13" i="8"/>
  <c r="E13" i="8"/>
  <c r="D13" i="8"/>
  <c r="O12" i="8"/>
  <c r="N12" i="8"/>
  <c r="M12" i="8"/>
  <c r="L12" i="8"/>
  <c r="K12" i="8"/>
  <c r="J12" i="8"/>
  <c r="I12" i="8"/>
  <c r="G12" i="8"/>
  <c r="F12" i="8"/>
  <c r="E12" i="8"/>
  <c r="D12" i="8"/>
  <c r="O11" i="8"/>
  <c r="N11" i="8"/>
  <c r="M11" i="8"/>
  <c r="L11" i="8"/>
  <c r="K11" i="8"/>
  <c r="J11" i="8"/>
  <c r="I11" i="8"/>
  <c r="G11" i="8"/>
  <c r="F11" i="8"/>
  <c r="E11" i="8"/>
  <c r="O10" i="8"/>
  <c r="N10" i="8"/>
  <c r="M10" i="8"/>
  <c r="L10" i="8"/>
  <c r="K10" i="8"/>
  <c r="J10" i="8"/>
  <c r="I10" i="8"/>
  <c r="G10" i="8"/>
  <c r="F10" i="8"/>
  <c r="E10" i="8"/>
  <c r="D10" i="8"/>
  <c r="O9" i="8"/>
  <c r="N9" i="8"/>
  <c r="M9" i="8"/>
  <c r="L9" i="8"/>
  <c r="K9" i="8"/>
  <c r="J9" i="8"/>
  <c r="I9" i="8"/>
  <c r="G9" i="8"/>
  <c r="F9" i="8"/>
  <c r="E9" i="8"/>
  <c r="D9" i="8"/>
  <c r="O8" i="8"/>
  <c r="N8" i="8"/>
  <c r="M8" i="8"/>
  <c r="L8" i="8"/>
  <c r="K8" i="8"/>
  <c r="J8" i="8"/>
  <c r="I8" i="8"/>
  <c r="G8" i="8"/>
  <c r="F8" i="8"/>
  <c r="E8" i="8"/>
  <c r="D8" i="8"/>
  <c r="O7" i="8"/>
  <c r="N7" i="8"/>
  <c r="M7" i="8"/>
  <c r="L7" i="8"/>
  <c r="K7" i="8"/>
  <c r="J7" i="8"/>
  <c r="I7" i="8"/>
  <c r="G7" i="8"/>
  <c r="F7" i="8"/>
  <c r="E7" i="8"/>
  <c r="D7" i="8"/>
  <c r="O6" i="8"/>
  <c r="N6" i="8"/>
  <c r="M6" i="8"/>
  <c r="L6" i="8"/>
  <c r="K6" i="8"/>
  <c r="J6" i="8"/>
  <c r="I6" i="8"/>
  <c r="G6" i="8"/>
  <c r="F6" i="8"/>
  <c r="E6" i="8"/>
  <c r="D6" i="8"/>
  <c r="O5" i="8"/>
  <c r="N5" i="8"/>
  <c r="M5" i="8"/>
  <c r="L5" i="8"/>
  <c r="K5" i="8"/>
  <c r="J5" i="8"/>
  <c r="I5" i="8"/>
  <c r="G5" i="8"/>
  <c r="F5" i="8"/>
  <c r="E5" i="8"/>
  <c r="D5" i="8"/>
  <c r="B27" i="9"/>
  <c r="B26" i="9"/>
  <c r="C25" i="9"/>
  <c r="D25" i="9"/>
  <c r="E25" i="9"/>
  <c r="B24" i="9"/>
  <c r="F24" i="9" s="1"/>
  <c r="B23" i="9"/>
  <c r="C22" i="9"/>
  <c r="D22" i="9"/>
  <c r="E22" i="9"/>
  <c r="B21" i="9"/>
  <c r="B20" i="9"/>
  <c r="C19" i="9"/>
  <c r="D19" i="9"/>
  <c r="E19" i="9"/>
  <c r="B18" i="9"/>
  <c r="F18" i="9" s="1"/>
  <c r="B17" i="9"/>
  <c r="C16" i="9"/>
  <c r="D16" i="9"/>
  <c r="E16" i="9"/>
  <c r="B15" i="9"/>
  <c r="B14" i="9"/>
  <c r="C13" i="9"/>
  <c r="D13" i="9"/>
  <c r="E13" i="9"/>
  <c r="B12" i="9"/>
  <c r="B11" i="9"/>
  <c r="F11" i="9" s="1"/>
  <c r="C10" i="9"/>
  <c r="D10" i="9"/>
  <c r="E10" i="9"/>
  <c r="B9" i="9"/>
  <c r="B8" i="9"/>
  <c r="C7" i="9"/>
  <c r="D7" i="9"/>
  <c r="E7" i="9"/>
  <c r="C6" i="9"/>
  <c r="D6" i="9"/>
  <c r="E6" i="9"/>
  <c r="E4" i="9" s="1"/>
  <c r="C5" i="9"/>
  <c r="D5" i="9"/>
  <c r="E5" i="9"/>
  <c r="M7" i="6"/>
  <c r="C8" i="6"/>
  <c r="F8" i="9" s="1"/>
  <c r="M5" i="6"/>
  <c r="D15" i="8"/>
  <c r="D4" i="8" s="1"/>
  <c r="H22" i="8"/>
  <c r="D11" i="8"/>
  <c r="C22" i="8"/>
  <c r="C11" i="8" s="1"/>
  <c r="O14" i="5"/>
  <c r="D25" i="5"/>
  <c r="H12" i="8"/>
  <c r="N25" i="8"/>
  <c r="C12" i="8"/>
  <c r="J6" i="10" s="1"/>
  <c r="O4" i="8"/>
  <c r="O2" i="8" s="1"/>
  <c r="L4" i="8"/>
  <c r="C8" i="7" l="1"/>
  <c r="N4" i="7"/>
  <c r="H13" i="5"/>
  <c r="N4" i="5"/>
  <c r="C11" i="5"/>
  <c r="H11" i="5"/>
  <c r="M25" i="5"/>
  <c r="H6" i="5"/>
  <c r="O4" i="5"/>
  <c r="O2" i="5" s="1"/>
  <c r="H10" i="5"/>
  <c r="N8" i="2"/>
  <c r="K6" i="10"/>
  <c r="C6" i="10"/>
  <c r="N2" i="7"/>
  <c r="N2" i="5"/>
  <c r="F20" i="9"/>
  <c r="M25" i="8"/>
  <c r="H5" i="8"/>
  <c r="E25" i="5"/>
  <c r="G4" i="8"/>
  <c r="N4" i="6"/>
  <c r="O4" i="7"/>
  <c r="O2" i="7" s="1"/>
  <c r="F17" i="9"/>
  <c r="F4" i="5"/>
  <c r="N4" i="8"/>
  <c r="N2" i="8" s="1"/>
  <c r="C9" i="8"/>
  <c r="G6" i="10" s="1"/>
  <c r="H11" i="8"/>
  <c r="D25" i="8"/>
  <c r="C5" i="7"/>
  <c r="H7" i="8"/>
  <c r="F4" i="8"/>
  <c r="L4" i="5"/>
  <c r="B25" i="9"/>
  <c r="B22" i="9"/>
  <c r="B19" i="9"/>
  <c r="B16" i="9"/>
  <c r="B7" i="9"/>
  <c r="H9" i="7"/>
  <c r="C6" i="7"/>
  <c r="E22" i="10" s="1"/>
  <c r="G4" i="7"/>
  <c r="K4" i="7"/>
  <c r="L10" i="7"/>
  <c r="L4" i="7"/>
  <c r="E10" i="7"/>
  <c r="D4" i="7"/>
  <c r="H8" i="8"/>
  <c r="C10" i="8"/>
  <c r="H6" i="10" s="1"/>
  <c r="H5" i="5"/>
  <c r="H26" i="5"/>
  <c r="M4" i="5"/>
  <c r="I14" i="5"/>
  <c r="M14" i="5"/>
  <c r="I4" i="5"/>
  <c r="C9" i="5"/>
  <c r="G14" i="5"/>
  <c r="C5" i="5"/>
  <c r="H25" i="6"/>
  <c r="B31" i="2" s="1"/>
  <c r="C25" i="6"/>
  <c r="G3" i="10" s="1"/>
  <c r="H27" i="2"/>
  <c r="G17" i="7"/>
  <c r="E14" i="8"/>
  <c r="I25" i="5"/>
  <c r="D22" i="10"/>
  <c r="O14" i="2"/>
  <c r="O9" i="2"/>
  <c r="F21" i="9"/>
  <c r="F23" i="9"/>
  <c r="F27" i="9"/>
  <c r="C4" i="9"/>
  <c r="F15" i="9"/>
  <c r="B13" i="9"/>
  <c r="F14" i="9"/>
  <c r="F12" i="9"/>
  <c r="D4" i="9"/>
  <c r="B10" i="9"/>
  <c r="B5" i="9"/>
  <c r="B6" i="9"/>
  <c r="F9" i="9"/>
  <c r="C9" i="7"/>
  <c r="H22" i="10" s="1"/>
  <c r="F17" i="7"/>
  <c r="H18" i="7"/>
  <c r="E4" i="7"/>
  <c r="G22" i="10"/>
  <c r="H7" i="7"/>
  <c r="C7" i="7"/>
  <c r="F22" i="10" s="1"/>
  <c r="L17" i="7"/>
  <c r="C18" i="7"/>
  <c r="H6" i="7"/>
  <c r="D17" i="7"/>
  <c r="I17" i="7"/>
  <c r="J4" i="7"/>
  <c r="H8" i="7"/>
  <c r="F4" i="7"/>
  <c r="H11" i="7"/>
  <c r="M4" i="7"/>
  <c r="I4" i="7"/>
  <c r="C11" i="7"/>
  <c r="H5" i="7"/>
  <c r="H9" i="8"/>
  <c r="M4" i="8"/>
  <c r="C7" i="8"/>
  <c r="E6" i="10" s="1"/>
  <c r="K4" i="8"/>
  <c r="J4" i="8"/>
  <c r="C6" i="8"/>
  <c r="H6" i="8"/>
  <c r="I4" i="8"/>
  <c r="H26" i="8"/>
  <c r="C26" i="8"/>
  <c r="E25" i="8"/>
  <c r="I6" i="10"/>
  <c r="K14" i="8"/>
  <c r="F6" i="10"/>
  <c r="E4" i="8"/>
  <c r="D6" i="10"/>
  <c r="H15" i="8"/>
  <c r="J14" i="8"/>
  <c r="C15" i="8"/>
  <c r="C13" i="5"/>
  <c r="J4" i="5"/>
  <c r="C26" i="5"/>
  <c r="J25" i="5"/>
  <c r="H9" i="5"/>
  <c r="C6" i="5"/>
  <c r="C10" i="5"/>
  <c r="K4" i="5"/>
  <c r="C8" i="5"/>
  <c r="H8" i="5"/>
  <c r="G4" i="5"/>
  <c r="E4" i="5"/>
  <c r="C15" i="5"/>
  <c r="C7" i="5"/>
  <c r="H7" i="5"/>
  <c r="D4" i="5"/>
  <c r="H15" i="5"/>
  <c r="F14" i="5"/>
  <c r="D14" i="5"/>
  <c r="H31" i="2"/>
  <c r="F26" i="9"/>
  <c r="G25" i="8"/>
  <c r="L30" i="2"/>
  <c r="H30" i="2"/>
  <c r="C22" i="6"/>
  <c r="H22" i="6"/>
  <c r="B30" i="2" s="1"/>
  <c r="L29" i="2"/>
  <c r="C19" i="6"/>
  <c r="F19" i="9" s="1"/>
  <c r="H29" i="2"/>
  <c r="D14" i="8"/>
  <c r="D4" i="6"/>
  <c r="M14" i="8"/>
  <c r="M10" i="7"/>
  <c r="L14" i="8"/>
  <c r="H19" i="6"/>
  <c r="B29" i="2" s="1"/>
  <c r="E19" i="10"/>
  <c r="K4" i="6"/>
  <c r="L28" i="2"/>
  <c r="H16" i="6"/>
  <c r="B28" i="2" s="1"/>
  <c r="C16" i="6"/>
  <c r="J10" i="7"/>
  <c r="J25" i="8"/>
  <c r="I4" i="6"/>
  <c r="I25" i="8"/>
  <c r="L27" i="2"/>
  <c r="E17" i="7"/>
  <c r="M4" i="6"/>
  <c r="K14" i="5"/>
  <c r="J4" i="6"/>
  <c r="C13" i="6"/>
  <c r="E4" i="6"/>
  <c r="H13" i="6"/>
  <c r="B27" i="2" s="1"/>
  <c r="C6" i="6"/>
  <c r="L25" i="8"/>
  <c r="L4" i="6"/>
  <c r="L25" i="5"/>
  <c r="K17" i="7"/>
  <c r="K25" i="8"/>
  <c r="H10" i="6"/>
  <c r="B26" i="2" s="1"/>
  <c r="H6" i="6"/>
  <c r="L26" i="2"/>
  <c r="F25" i="5"/>
  <c r="F25" i="8"/>
  <c r="L14" i="5"/>
  <c r="I14" i="8"/>
  <c r="C10" i="6"/>
  <c r="G4" i="6"/>
  <c r="G14" i="8"/>
  <c r="G10" i="7"/>
  <c r="F14" i="8"/>
  <c r="F10" i="7"/>
  <c r="F4" i="6"/>
  <c r="H26" i="2"/>
  <c r="E14" i="5"/>
  <c r="J17" i="7"/>
  <c r="L25" i="2"/>
  <c r="K10" i="7"/>
  <c r="J14" i="5"/>
  <c r="I10" i="7"/>
  <c r="C7" i="6"/>
  <c r="A19" i="10" s="1"/>
  <c r="H25" i="2"/>
  <c r="H5" i="6"/>
  <c r="H7" i="6"/>
  <c r="B25" i="2" s="1"/>
  <c r="C5" i="6"/>
  <c r="D10" i="7"/>
  <c r="O13" i="2"/>
  <c r="O11" i="2"/>
  <c r="C24" i="10"/>
  <c r="B8" i="10"/>
  <c r="L2" i="5" l="1"/>
  <c r="F16" i="9"/>
  <c r="E3" i="10"/>
  <c r="N2" i="6"/>
  <c r="O2" i="6"/>
  <c r="F22" i="9"/>
  <c r="F13" i="9"/>
  <c r="K2" i="7"/>
  <c r="H4" i="7"/>
  <c r="H25" i="8"/>
  <c r="I2" i="8"/>
  <c r="J2" i="8"/>
  <c r="H4" i="5"/>
  <c r="D31" i="2"/>
  <c r="G19" i="10"/>
  <c r="F25" i="9"/>
  <c r="K2" i="5"/>
  <c r="B4" i="9"/>
  <c r="F10" i="9"/>
  <c r="C4" i="7"/>
  <c r="C22" i="10" s="1"/>
  <c r="C17" i="7"/>
  <c r="F2" i="7"/>
  <c r="H4" i="8"/>
  <c r="C4" i="8"/>
  <c r="C4" i="5"/>
  <c r="D2" i="6"/>
  <c r="F3" i="10"/>
  <c r="F19" i="10"/>
  <c r="D30" i="2"/>
  <c r="D2" i="7"/>
  <c r="D29" i="2"/>
  <c r="I2" i="7"/>
  <c r="D2" i="8"/>
  <c r="D2" i="5"/>
  <c r="K2" i="8"/>
  <c r="J2" i="6"/>
  <c r="K2" i="6"/>
  <c r="D28" i="2"/>
  <c r="D3" i="10"/>
  <c r="J24" i="2"/>
  <c r="L24" i="2" s="1"/>
  <c r="H25" i="5"/>
  <c r="H17" i="7"/>
  <c r="D19" i="10"/>
  <c r="J2" i="5"/>
  <c r="J2" i="7"/>
  <c r="I2" i="5"/>
  <c r="I2" i="6"/>
  <c r="F6" i="9"/>
  <c r="C3" i="10"/>
  <c r="C25" i="8"/>
  <c r="C19" i="10"/>
  <c r="C25" i="5"/>
  <c r="D27" i="2"/>
  <c r="M2" i="6"/>
  <c r="M2" i="5"/>
  <c r="M2" i="7"/>
  <c r="M2" i="8"/>
  <c r="F2" i="5"/>
  <c r="E2" i="7"/>
  <c r="E2" i="8"/>
  <c r="E2" i="5"/>
  <c r="E2" i="6"/>
  <c r="L2" i="7"/>
  <c r="L2" i="8"/>
  <c r="L2" i="6"/>
  <c r="B3" i="10"/>
  <c r="B19" i="10"/>
  <c r="F2" i="6"/>
  <c r="F2" i="8"/>
  <c r="D26" i="2"/>
  <c r="G2" i="7"/>
  <c r="G2" i="8"/>
  <c r="G2" i="5"/>
  <c r="G2" i="6"/>
  <c r="F7" i="9"/>
  <c r="A3" i="10"/>
  <c r="D25" i="2"/>
  <c r="C14" i="5"/>
  <c r="C10" i="7"/>
  <c r="F5" i="9"/>
  <c r="C4" i="6"/>
  <c r="C14" i="8"/>
  <c r="H14" i="5"/>
  <c r="H14" i="8"/>
  <c r="F24" i="2"/>
  <c r="H24" i="2" s="1"/>
  <c r="H4" i="6"/>
  <c r="H10" i="7"/>
  <c r="O8" i="2"/>
  <c r="C2" i="5" l="1"/>
  <c r="C2" i="8"/>
  <c r="C2" i="7"/>
  <c r="C2" i="6"/>
  <c r="F4" i="9"/>
  <c r="B2" i="2"/>
  <c r="H2" i="5"/>
  <c r="H2" i="6"/>
  <c r="B24" i="2"/>
  <c r="D24" i="2" s="1"/>
  <c r="H2" i="8"/>
  <c r="H2" i="7"/>
</calcChain>
</file>

<file path=xl/sharedStrings.xml><?xml version="1.0" encoding="utf-8"?>
<sst xmlns="http://schemas.openxmlformats.org/spreadsheetml/2006/main" count="284" uniqueCount="186">
  <si>
    <t>不詳</t>
    <rPh sb="0" eb="2">
      <t>フショウ</t>
    </rPh>
    <phoneticPr fontId="5"/>
  </si>
  <si>
    <t>不詳</t>
    <rPh sb="0" eb="2">
      <t>フショウ</t>
    </rPh>
    <phoneticPr fontId="1"/>
  </si>
  <si>
    <t>病院</t>
    <rPh sb="0" eb="2">
      <t>ビョウイン</t>
    </rPh>
    <phoneticPr fontId="5"/>
  </si>
  <si>
    <t>診療所</t>
    <rPh sb="0" eb="3">
      <t>シンリョウショ</t>
    </rPh>
    <phoneticPr fontId="5"/>
  </si>
  <si>
    <t>助産所</t>
    <rPh sb="0" eb="1">
      <t>ジョ</t>
    </rPh>
    <rPh sb="1" eb="2">
      <t>サン</t>
    </rPh>
    <rPh sb="2" eb="3">
      <t>ショ</t>
    </rPh>
    <phoneticPr fontId="5"/>
  </si>
  <si>
    <t>自宅</t>
    <rPh sb="0" eb="2">
      <t>ジタク</t>
    </rPh>
    <phoneticPr fontId="5"/>
  </si>
  <si>
    <t>その他</t>
    <rPh sb="0" eb="3">
      <t>ソノタ</t>
    </rPh>
    <phoneticPr fontId="5"/>
  </si>
  <si>
    <t>医師</t>
    <rPh sb="0" eb="2">
      <t>イシ</t>
    </rPh>
    <phoneticPr fontId="5"/>
  </si>
  <si>
    <t>医師</t>
    <rPh sb="0" eb="2">
      <t>イシ</t>
    </rPh>
    <phoneticPr fontId="5"/>
  </si>
  <si>
    <t>総数</t>
    <rPh sb="0" eb="2">
      <t>ソウスウ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</si>
  <si>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</si>
  <si>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</si>
  <si>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実数</t>
    <rPh sb="0" eb="2">
      <t>ジッスウ</t>
    </rPh>
    <phoneticPr fontId="1"/>
  </si>
  <si>
    <t>実数</t>
    <rPh sb="0" eb="2">
      <t>ジッスウ</t>
    </rPh>
    <phoneticPr fontId="1"/>
  </si>
  <si>
    <t>総数</t>
    <rPh sb="0" eb="2">
      <t>ソウスウ</t>
    </rPh>
    <phoneticPr fontId="5"/>
  </si>
  <si>
    <t>5000g　　　以上</t>
    <rPh sb="8" eb="10">
      <t>イジョウ</t>
    </rPh>
    <phoneticPr fontId="5"/>
  </si>
  <si>
    <t>男</t>
    <rPh sb="0" eb="1">
      <t>オトコ</t>
    </rPh>
    <phoneticPr fontId="5"/>
  </si>
  <si>
    <t>女</t>
    <rPh sb="0" eb="1">
      <t>オンナ</t>
    </rPh>
    <phoneticPr fontId="5"/>
  </si>
  <si>
    <t>男</t>
    <rPh sb="0" eb="1">
      <t>オトコ</t>
    </rPh>
    <phoneticPr fontId="5"/>
  </si>
  <si>
    <t>女</t>
    <rPh sb="0" eb="1">
      <t>オンナ</t>
    </rPh>
    <phoneticPr fontId="5"/>
  </si>
  <si>
    <t>男</t>
    <rPh sb="0" eb="1">
      <t>オトコ</t>
    </rPh>
    <phoneticPr fontId="5"/>
  </si>
  <si>
    <t>女</t>
    <rPh sb="0" eb="1">
      <t>オンナ</t>
    </rPh>
    <phoneticPr fontId="5"/>
  </si>
  <si>
    <t>男</t>
    <rPh sb="0" eb="1">
      <t>オトコ</t>
    </rPh>
    <phoneticPr fontId="5"/>
  </si>
  <si>
    <t>女</t>
    <rPh sb="0" eb="1">
      <t>オンナ</t>
    </rPh>
    <phoneticPr fontId="5"/>
  </si>
  <si>
    <t>男</t>
    <rPh sb="0" eb="1">
      <t>オトコ</t>
    </rPh>
    <phoneticPr fontId="5"/>
  </si>
  <si>
    <t>女</t>
    <rPh sb="0" eb="1">
      <t>オンナ</t>
    </rPh>
    <phoneticPr fontId="5"/>
  </si>
  <si>
    <t>男</t>
    <rPh sb="0" eb="1">
      <t>オトコ</t>
    </rPh>
    <phoneticPr fontId="5"/>
  </si>
  <si>
    <t>女</t>
    <rPh sb="0" eb="1">
      <t>オンナ</t>
    </rPh>
    <phoneticPr fontId="5"/>
  </si>
  <si>
    <t xml:space="preserve">  20～23週</t>
    <rPh sb="7" eb="8">
      <t>シュウ</t>
    </rPh>
    <phoneticPr fontId="5"/>
  </si>
  <si>
    <t xml:space="preserve">  24～27週</t>
    <rPh sb="7" eb="8">
      <t>シュウ</t>
    </rPh>
    <phoneticPr fontId="5"/>
  </si>
  <si>
    <t xml:space="preserve">  28～31週</t>
    <rPh sb="7" eb="8">
      <t>シュウ</t>
    </rPh>
    <phoneticPr fontId="5"/>
  </si>
  <si>
    <t xml:space="preserve">  32～35週</t>
    <rPh sb="7" eb="8">
      <t>シュウ</t>
    </rPh>
    <phoneticPr fontId="5"/>
  </si>
  <si>
    <t xml:space="preserve">  36～39週</t>
    <rPh sb="7" eb="8">
      <t>シュウ</t>
    </rPh>
    <phoneticPr fontId="5"/>
  </si>
  <si>
    <t xml:space="preserve">  40週以上</t>
    <rPh sb="4" eb="5">
      <t>シュウ</t>
    </rPh>
    <rPh sb="5" eb="7">
      <t>イジョウ</t>
    </rPh>
    <phoneticPr fontId="5"/>
  </si>
  <si>
    <t xml:space="preserve">  　不　詳</t>
    <rPh sb="3" eb="6">
      <t>フショウ</t>
    </rPh>
    <phoneticPr fontId="5"/>
  </si>
  <si>
    <t xml:space="preserve">  　不　詳</t>
    <rPh sb="3" eb="6">
      <t>フショウ</t>
    </rPh>
    <phoneticPr fontId="5"/>
  </si>
  <si>
    <t xml:space="preserve">  　不　詳</t>
    <rPh sb="3" eb="6">
      <t>フショウ</t>
    </rPh>
    <phoneticPr fontId="5"/>
  </si>
  <si>
    <t xml:space="preserve">  ～19歳</t>
    <rPh sb="5" eb="6">
      <t>サイ</t>
    </rPh>
    <phoneticPr fontId="5"/>
  </si>
  <si>
    <t xml:space="preserve">  20～24</t>
    <phoneticPr fontId="5"/>
  </si>
  <si>
    <t xml:space="preserve">  25～29</t>
    <phoneticPr fontId="5"/>
  </si>
  <si>
    <t xml:space="preserve">  30～34</t>
    <phoneticPr fontId="5"/>
  </si>
  <si>
    <t xml:space="preserve">  35～39</t>
    <phoneticPr fontId="5"/>
  </si>
  <si>
    <t xml:space="preserve">  40～44</t>
    <phoneticPr fontId="5"/>
  </si>
  <si>
    <t xml:space="preserve">  45～49</t>
    <phoneticPr fontId="5"/>
  </si>
  <si>
    <t xml:space="preserve">  不   詳</t>
    <rPh sb="2" eb="7">
      <t>フショウ</t>
    </rPh>
    <phoneticPr fontId="5"/>
  </si>
  <si>
    <t xml:space="preserve">  不   詳</t>
    <rPh sb="2" eb="7">
      <t>フショウ</t>
    </rPh>
    <phoneticPr fontId="5"/>
  </si>
  <si>
    <t xml:space="preserve">  不   詳</t>
    <rPh sb="2" eb="7">
      <t>フショウ</t>
    </rPh>
    <phoneticPr fontId="5"/>
  </si>
  <si>
    <t>総数</t>
    <rPh sb="0" eb="2">
      <t>ソウスウ</t>
    </rPh>
    <phoneticPr fontId="5"/>
  </si>
  <si>
    <t>男</t>
    <rPh sb="0" eb="1">
      <t>オトコ</t>
    </rPh>
    <phoneticPr fontId="5"/>
  </si>
  <si>
    <t>女</t>
    <rPh sb="0" eb="1">
      <t>オンナ</t>
    </rPh>
    <phoneticPr fontId="5"/>
  </si>
  <si>
    <t>1000g　　　未満</t>
    <rPh sb="8" eb="10">
      <t>ミマン</t>
    </rPh>
    <phoneticPr fontId="5"/>
  </si>
  <si>
    <t>出生数（場所・立会者・区）</t>
    <rPh sb="0" eb="2">
      <t>シュッショウ</t>
    </rPh>
    <rPh sb="2" eb="3">
      <t>スウ</t>
    </rPh>
    <rPh sb="4" eb="6">
      <t>バショ</t>
    </rPh>
    <rPh sb="7" eb="9">
      <t>タチアイ</t>
    </rPh>
    <rPh sb="9" eb="10">
      <t>モノ</t>
    </rPh>
    <rPh sb="11" eb="12">
      <t>ク</t>
    </rPh>
    <phoneticPr fontId="5"/>
  </si>
  <si>
    <t>50～</t>
    <phoneticPr fontId="5"/>
  </si>
  <si>
    <t>総数</t>
    <rPh sb="0" eb="2">
      <t>ソウスウ</t>
    </rPh>
    <phoneticPr fontId="1"/>
  </si>
  <si>
    <t>～19歳</t>
    <rPh sb="3" eb="4">
      <t>サイ</t>
    </rPh>
    <phoneticPr fontId="1"/>
  </si>
  <si>
    <t>20～24歳</t>
    <rPh sb="5" eb="6">
      <t>サイ</t>
    </rPh>
    <phoneticPr fontId="1"/>
  </si>
  <si>
    <t>25～29歳</t>
    <rPh sb="5" eb="6">
      <t>サイ</t>
    </rPh>
    <phoneticPr fontId="1"/>
  </si>
  <si>
    <t>30～34歳</t>
    <rPh sb="5" eb="6">
      <t>サイ</t>
    </rPh>
    <phoneticPr fontId="1"/>
  </si>
  <si>
    <t>35～39歳</t>
    <rPh sb="5" eb="6">
      <t>サイ</t>
    </rPh>
    <phoneticPr fontId="1"/>
  </si>
  <si>
    <t>40～44歳</t>
    <rPh sb="5" eb="6">
      <t>サイ</t>
    </rPh>
    <phoneticPr fontId="1"/>
  </si>
  <si>
    <t>45～49歳</t>
    <rPh sb="5" eb="6">
      <t>サイ</t>
    </rPh>
    <phoneticPr fontId="1"/>
  </si>
  <si>
    <t>50歳～</t>
    <rPh sb="2" eb="3">
      <t>サイ</t>
    </rPh>
    <phoneticPr fontId="1"/>
  </si>
  <si>
    <t>出生時の平均体重（ｇ）</t>
    <rPh sb="0" eb="3">
      <t>シュッショウジ</t>
    </rPh>
    <rPh sb="4" eb="6">
      <t>ヘイキン</t>
    </rPh>
    <rPh sb="6" eb="8">
      <t>タイジュウ</t>
    </rPh>
    <phoneticPr fontId="5"/>
  </si>
  <si>
    <t>区</t>
    <rPh sb="0" eb="1">
      <t>ク</t>
    </rPh>
    <phoneticPr fontId="1"/>
  </si>
  <si>
    <t>総　数</t>
    <rPh sb="0" eb="3">
      <t>ソウスウ</t>
    </rPh>
    <phoneticPr fontId="1"/>
  </si>
  <si>
    <t>小倉北区</t>
    <rPh sb="0" eb="4">
      <t>コクラキタク</t>
    </rPh>
    <phoneticPr fontId="1"/>
  </si>
  <si>
    <t>若 松 区</t>
    <rPh sb="0" eb="5">
      <t>ワカマツク</t>
    </rPh>
    <phoneticPr fontId="1"/>
  </si>
  <si>
    <t>戸 畑 区</t>
    <rPh sb="0" eb="5">
      <t>トバタク</t>
    </rPh>
    <phoneticPr fontId="1"/>
  </si>
  <si>
    <t>総  数</t>
    <rPh sb="0" eb="4">
      <t>ソウスウ</t>
    </rPh>
    <phoneticPr fontId="1"/>
  </si>
  <si>
    <t>小倉北区</t>
    <rPh sb="0" eb="4">
      <t>コクラキタク</t>
    </rPh>
    <phoneticPr fontId="1"/>
  </si>
  <si>
    <t>八幡西区</t>
    <rPh sb="0" eb="4">
      <t>ヤハタニシク</t>
    </rPh>
    <phoneticPr fontId="1"/>
  </si>
  <si>
    <t>若 松 区</t>
    <rPh sb="0" eb="5">
      <t>ワカマツク</t>
    </rPh>
    <phoneticPr fontId="1"/>
  </si>
  <si>
    <t>戸 畑 区</t>
    <rPh sb="0" eb="5">
      <t>トバタク</t>
    </rPh>
    <phoneticPr fontId="1"/>
  </si>
  <si>
    <t>区</t>
    <rPh sb="0" eb="1">
      <t>ク</t>
    </rPh>
    <phoneticPr fontId="5"/>
  </si>
  <si>
    <t>総　数</t>
    <rPh sb="0" eb="3">
      <t>ソウスウ</t>
    </rPh>
    <phoneticPr fontId="5"/>
  </si>
  <si>
    <t>小倉北区</t>
    <rPh sb="0" eb="4">
      <t>コクラキタク</t>
    </rPh>
    <phoneticPr fontId="5"/>
  </si>
  <si>
    <t>小倉南区</t>
    <rPh sb="0" eb="4">
      <t>コクラミナミク</t>
    </rPh>
    <phoneticPr fontId="5"/>
  </si>
  <si>
    <t>八幡東区</t>
    <rPh sb="0" eb="4">
      <t>ヤハタヒガシク</t>
    </rPh>
    <phoneticPr fontId="5"/>
  </si>
  <si>
    <t>八幡西区</t>
    <rPh sb="0" eb="4">
      <t>ヤハタニシク</t>
    </rPh>
    <phoneticPr fontId="5"/>
  </si>
  <si>
    <t>門 司 区</t>
    <rPh sb="0" eb="5">
      <t>モジク</t>
    </rPh>
    <phoneticPr fontId="5"/>
  </si>
  <si>
    <t>若 松 区</t>
    <rPh sb="0" eb="5">
      <t>ワカマツク</t>
    </rPh>
    <phoneticPr fontId="5"/>
  </si>
  <si>
    <t>戸 畑 区</t>
    <rPh sb="0" eb="5">
      <t>トバタク</t>
    </rPh>
    <phoneticPr fontId="5"/>
  </si>
  <si>
    <t>小倉南区</t>
    <rPh sb="0" eb="4">
      <t>コクラミナミク</t>
    </rPh>
    <phoneticPr fontId="1"/>
  </si>
  <si>
    <t>八幡東区</t>
    <rPh sb="0" eb="4">
      <t>ヤハタヒガシク</t>
    </rPh>
    <phoneticPr fontId="1"/>
  </si>
  <si>
    <t>八幡西区</t>
    <rPh sb="0" eb="3">
      <t>ヤハタニシ</t>
    </rPh>
    <rPh sb="3" eb="4">
      <t>ク</t>
    </rPh>
    <phoneticPr fontId="1"/>
  </si>
  <si>
    <t>門 司 区</t>
    <rPh sb="0" eb="5">
      <t>モジク</t>
    </rPh>
    <phoneticPr fontId="1"/>
  </si>
  <si>
    <t>出生数に対する割合(%)</t>
    <rPh sb="0" eb="2">
      <t>シュッショウ</t>
    </rPh>
    <rPh sb="2" eb="3">
      <t>カズ</t>
    </rPh>
    <rPh sb="4" eb="5">
      <t>タイ</t>
    </rPh>
    <rPh sb="7" eb="9">
      <t>ワリアイ</t>
    </rPh>
    <phoneticPr fontId="1"/>
  </si>
  <si>
    <t>区</t>
    <rPh sb="0" eb="1">
      <t>ク</t>
    </rPh>
    <phoneticPr fontId="5"/>
  </si>
  <si>
    <t>小倉北区</t>
    <rPh sb="0" eb="4">
      <t>コクラキタク</t>
    </rPh>
    <phoneticPr fontId="5"/>
  </si>
  <si>
    <t>小倉南区</t>
    <rPh sb="0" eb="4">
      <t>コクラミナミク</t>
    </rPh>
    <phoneticPr fontId="5"/>
  </si>
  <si>
    <t>八幡東区</t>
    <rPh sb="0" eb="4">
      <t>ヤハタヒガシク</t>
    </rPh>
    <phoneticPr fontId="5"/>
  </si>
  <si>
    <t>八幡西区</t>
    <rPh sb="0" eb="4">
      <t>ヤハタニシク</t>
    </rPh>
    <phoneticPr fontId="5"/>
  </si>
  <si>
    <t>男</t>
    <rPh sb="0" eb="1">
      <t>オトコ</t>
    </rPh>
    <phoneticPr fontId="5"/>
  </si>
  <si>
    <t>女</t>
    <rPh sb="0" eb="1">
      <t>オンナ</t>
    </rPh>
    <phoneticPr fontId="5"/>
  </si>
  <si>
    <t>若 松 区</t>
    <rPh sb="0" eb="5">
      <t>ワカマツク</t>
    </rPh>
    <phoneticPr fontId="5"/>
  </si>
  <si>
    <t>1000～1499g</t>
  </si>
  <si>
    <t>1000～1499g</t>
    <phoneticPr fontId="5"/>
  </si>
  <si>
    <t>1500～1999g</t>
  </si>
  <si>
    <t>1500～1999g</t>
    <phoneticPr fontId="5"/>
  </si>
  <si>
    <t>2000～2499g</t>
  </si>
  <si>
    <t>2000～2499g</t>
    <phoneticPr fontId="5"/>
  </si>
  <si>
    <t>2500g未満(再掲)</t>
  </si>
  <si>
    <t>2500g未満(再掲)</t>
    <rPh sb="5" eb="7">
      <t>ミマン</t>
    </rPh>
    <rPh sb="8" eb="10">
      <t>サイケイ</t>
    </rPh>
    <phoneticPr fontId="5"/>
  </si>
  <si>
    <t>2500～2999g</t>
  </si>
  <si>
    <t>2500～2999g</t>
    <phoneticPr fontId="5"/>
  </si>
  <si>
    <t>3000～3499g</t>
  </si>
  <si>
    <t>3000～3499g</t>
    <phoneticPr fontId="5"/>
  </si>
  <si>
    <t>3500～3999g</t>
  </si>
  <si>
    <t>3500～3999g</t>
    <phoneticPr fontId="5"/>
  </si>
  <si>
    <t>4000～4499g</t>
  </si>
  <si>
    <t>4000～4499g</t>
    <phoneticPr fontId="5"/>
  </si>
  <si>
    <t>4500～4999g</t>
  </si>
  <si>
    <t>4500～4999g</t>
    <phoneticPr fontId="5"/>
  </si>
  <si>
    <t>総数</t>
  </si>
  <si>
    <t>1000g　　　未満</t>
  </si>
  <si>
    <t>妊娠週数</t>
    <rPh sb="0" eb="2">
      <t>ニンシン</t>
    </rPh>
    <rPh sb="2" eb="3">
      <t>シュウ</t>
    </rPh>
    <rPh sb="3" eb="4">
      <t>スウ</t>
    </rPh>
    <phoneticPr fontId="5"/>
  </si>
  <si>
    <t>母の年齢</t>
    <rPh sb="0" eb="1">
      <t>ハハ</t>
    </rPh>
    <rPh sb="2" eb="4">
      <t>ネンレイ</t>
    </rPh>
    <phoneticPr fontId="5"/>
  </si>
  <si>
    <t>出産順位</t>
    <rPh sb="0" eb="2">
      <t>シュッサン</t>
    </rPh>
    <rPh sb="2" eb="4">
      <t>ジュンイ</t>
    </rPh>
    <phoneticPr fontId="5"/>
  </si>
  <si>
    <t xml:space="preserve">  第１児</t>
    <rPh sb="2" eb="3">
      <t>ダイ</t>
    </rPh>
    <rPh sb="4" eb="5">
      <t>ジ</t>
    </rPh>
    <phoneticPr fontId="5"/>
  </si>
  <si>
    <t xml:space="preserve">  第２児</t>
    <rPh sb="2" eb="3">
      <t>ダイ</t>
    </rPh>
    <rPh sb="4" eb="5">
      <t>ジ</t>
    </rPh>
    <phoneticPr fontId="5"/>
  </si>
  <si>
    <t xml:space="preserve">  第３児</t>
    <rPh sb="2" eb="3">
      <t>ダイ</t>
    </rPh>
    <rPh sb="4" eb="5">
      <t>ジ</t>
    </rPh>
    <phoneticPr fontId="5"/>
  </si>
  <si>
    <t xml:space="preserve">  第４児</t>
    <rPh sb="2" eb="3">
      <t>ダイ</t>
    </rPh>
    <rPh sb="4" eb="5">
      <t>ジ</t>
    </rPh>
    <phoneticPr fontId="5"/>
  </si>
  <si>
    <t xml:space="preserve">  第５児～</t>
    <rPh sb="2" eb="3">
      <t>ダイ</t>
    </rPh>
    <rPh sb="4" eb="5">
      <t>ジ</t>
    </rPh>
    <phoneticPr fontId="5"/>
  </si>
  <si>
    <t xml:space="preserve">  第１児</t>
    <rPh sb="2" eb="3">
      <t>ダイ</t>
    </rPh>
    <rPh sb="4" eb="5">
      <t>ジ</t>
    </rPh>
    <phoneticPr fontId="5"/>
  </si>
  <si>
    <t xml:space="preserve">  第２児</t>
    <rPh sb="2" eb="3">
      <t>ダイ</t>
    </rPh>
    <rPh sb="4" eb="5">
      <t>ジ</t>
    </rPh>
    <phoneticPr fontId="5"/>
  </si>
  <si>
    <t xml:space="preserve">  第３児</t>
    <rPh sb="2" eb="3">
      <t>ダイ</t>
    </rPh>
    <rPh sb="4" eb="5">
      <t>ジ</t>
    </rPh>
    <phoneticPr fontId="5"/>
  </si>
  <si>
    <t xml:space="preserve">  第４児</t>
    <rPh sb="2" eb="3">
      <t>ダイ</t>
    </rPh>
    <rPh sb="4" eb="5">
      <t>ジ</t>
    </rPh>
    <phoneticPr fontId="5"/>
  </si>
  <si>
    <t xml:space="preserve">  第５児～</t>
    <rPh sb="2" eb="3">
      <t>ダイ</t>
    </rPh>
    <rPh sb="4" eb="5">
      <t>ジ</t>
    </rPh>
    <phoneticPr fontId="5"/>
  </si>
  <si>
    <t xml:space="preserve">  第１児</t>
    <rPh sb="2" eb="3">
      <t>ダイ</t>
    </rPh>
    <rPh sb="4" eb="5">
      <t>ジ</t>
    </rPh>
    <phoneticPr fontId="5"/>
  </si>
  <si>
    <t xml:space="preserve">  第２児</t>
    <rPh sb="2" eb="3">
      <t>ダイ</t>
    </rPh>
    <rPh sb="4" eb="5">
      <t>ジ</t>
    </rPh>
    <phoneticPr fontId="5"/>
  </si>
  <si>
    <t xml:space="preserve">  第３児</t>
    <rPh sb="2" eb="3">
      <t>ダイ</t>
    </rPh>
    <rPh sb="4" eb="5">
      <t>ジ</t>
    </rPh>
    <phoneticPr fontId="5"/>
  </si>
  <si>
    <t xml:space="preserve">  第４児</t>
    <rPh sb="2" eb="3">
      <t>ダイ</t>
    </rPh>
    <rPh sb="4" eb="5">
      <t>ジ</t>
    </rPh>
    <phoneticPr fontId="5"/>
  </si>
  <si>
    <t xml:space="preserve">  第５児～</t>
    <rPh sb="2" eb="3">
      <t>ダイ</t>
    </rPh>
    <rPh sb="4" eb="5">
      <t>ジ</t>
    </rPh>
    <phoneticPr fontId="5"/>
  </si>
  <si>
    <t>門 司 区</t>
    <rPh sb="0" eb="3">
      <t>モジ</t>
    </rPh>
    <rPh sb="4" eb="5">
      <t>ク</t>
    </rPh>
    <phoneticPr fontId="1"/>
  </si>
  <si>
    <t>小倉南区</t>
    <rPh sb="0" eb="4">
      <t>コクラミナミク</t>
    </rPh>
    <phoneticPr fontId="1"/>
  </si>
  <si>
    <t>八幡東区</t>
    <rPh sb="0" eb="4">
      <t>ヤハタヒガシク</t>
    </rPh>
    <phoneticPr fontId="1"/>
  </si>
  <si>
    <t>総　数</t>
    <rPh sb="0" eb="3">
      <t>ソウスウ</t>
    </rPh>
    <phoneticPr fontId="1"/>
  </si>
  <si>
    <t>門 司 区</t>
    <rPh sb="0" eb="3">
      <t>モジ</t>
    </rPh>
    <rPh sb="4" eb="5">
      <t>ク</t>
    </rPh>
    <phoneticPr fontId="1"/>
  </si>
  <si>
    <t>小倉南区</t>
    <rPh sb="0" eb="4">
      <t>コクラミナミク</t>
    </rPh>
    <phoneticPr fontId="1"/>
  </si>
  <si>
    <t>八幡東区</t>
    <rPh sb="0" eb="4">
      <t>ヤハタヒガシク</t>
    </rPh>
    <phoneticPr fontId="1"/>
  </si>
  <si>
    <t>総数</t>
    <rPh sb="0" eb="2">
      <t>ソウスウ</t>
    </rPh>
    <phoneticPr fontId="1"/>
  </si>
  <si>
    <t>第１児</t>
    <rPh sb="0" eb="1">
      <t>ダイ</t>
    </rPh>
    <rPh sb="2" eb="3">
      <t>ジ</t>
    </rPh>
    <phoneticPr fontId="1"/>
  </si>
  <si>
    <t>第２児</t>
    <rPh sb="0" eb="1">
      <t>ダイ</t>
    </rPh>
    <rPh sb="2" eb="3">
      <t>ジ</t>
    </rPh>
    <phoneticPr fontId="1"/>
  </si>
  <si>
    <t>第３児</t>
    <rPh sb="0" eb="1">
      <t>ダイ</t>
    </rPh>
    <rPh sb="2" eb="3">
      <t>ジ</t>
    </rPh>
    <phoneticPr fontId="1"/>
  </si>
  <si>
    <t>第４児</t>
    <rPh sb="0" eb="1">
      <t>ダイ</t>
    </rPh>
    <rPh sb="2" eb="3">
      <t>ジ</t>
    </rPh>
    <phoneticPr fontId="1"/>
  </si>
  <si>
    <t>第５児～</t>
    <rPh sb="0" eb="1">
      <t>ダイ</t>
    </rPh>
    <rPh sb="2" eb="3">
      <t>ジ</t>
    </rPh>
    <phoneticPr fontId="1"/>
  </si>
  <si>
    <t>区</t>
    <rPh sb="0" eb="1">
      <t>ク</t>
    </rPh>
    <phoneticPr fontId="1"/>
  </si>
  <si>
    <t>双子</t>
    <rPh sb="0" eb="2">
      <t>フタゴ</t>
    </rPh>
    <phoneticPr fontId="5"/>
  </si>
  <si>
    <t>　八幡西区</t>
    <rPh sb="1" eb="5">
      <t>ヤハタニシク</t>
    </rPh>
    <phoneticPr fontId="5"/>
  </si>
  <si>
    <t>　　　　男</t>
    <rPh sb="4" eb="5">
      <t>オトコ</t>
    </rPh>
    <phoneticPr fontId="5"/>
  </si>
  <si>
    <t>　　　　女</t>
    <rPh sb="4" eb="5">
      <t>オンナ</t>
    </rPh>
    <phoneticPr fontId="5"/>
  </si>
  <si>
    <t>単胎</t>
    <rPh sb="0" eb="2">
      <t>タンタイ</t>
    </rPh>
    <phoneticPr fontId="5"/>
  </si>
  <si>
    <t>三つ子以上</t>
    <rPh sb="0" eb="3">
      <t>ミツゴ</t>
    </rPh>
    <rPh sb="3" eb="5">
      <t>イジョウ</t>
    </rPh>
    <phoneticPr fontId="5"/>
  </si>
  <si>
    <t>総　数</t>
    <rPh sb="0" eb="3">
      <t>ソウスウ</t>
    </rPh>
    <phoneticPr fontId="5"/>
  </si>
  <si>
    <t>　小倉北区</t>
    <rPh sb="1" eb="5">
      <t>コクラキタク</t>
    </rPh>
    <phoneticPr fontId="5"/>
  </si>
  <si>
    <t>　　　　男</t>
    <rPh sb="4" eb="5">
      <t>オトコ</t>
    </rPh>
    <phoneticPr fontId="5"/>
  </si>
  <si>
    <t>　　　　女</t>
    <rPh sb="4" eb="5">
      <t>オンナ</t>
    </rPh>
    <phoneticPr fontId="5"/>
  </si>
  <si>
    <t>　小倉南区</t>
    <rPh sb="1" eb="5">
      <t>コクラミナミク</t>
    </rPh>
    <phoneticPr fontId="5"/>
  </si>
  <si>
    <t>　　　　男</t>
    <rPh sb="4" eb="5">
      <t>オトコ</t>
    </rPh>
    <phoneticPr fontId="5"/>
  </si>
  <si>
    <t>　　　　女</t>
    <rPh sb="4" eb="5">
      <t>オンナ</t>
    </rPh>
    <phoneticPr fontId="5"/>
  </si>
  <si>
    <t>　　　　男</t>
    <rPh sb="4" eb="5">
      <t>オトコ</t>
    </rPh>
    <phoneticPr fontId="5"/>
  </si>
  <si>
    <t>　　　　女</t>
    <rPh sb="4" eb="5">
      <t>オンナ</t>
    </rPh>
    <phoneticPr fontId="5"/>
  </si>
  <si>
    <t>　戸 畑 区</t>
    <rPh sb="1" eb="6">
      <t>トバタク</t>
    </rPh>
    <phoneticPr fontId="5"/>
  </si>
  <si>
    <t>　　　　男</t>
    <rPh sb="4" eb="5">
      <t>オトコ</t>
    </rPh>
    <phoneticPr fontId="5"/>
  </si>
  <si>
    <t>　　　　女</t>
    <rPh sb="4" eb="5">
      <t>オンナ</t>
    </rPh>
    <phoneticPr fontId="5"/>
  </si>
  <si>
    <t>　門 司 区</t>
    <rPh sb="1" eb="6">
      <t>モジク</t>
    </rPh>
    <phoneticPr fontId="5"/>
  </si>
  <si>
    <t>　若 松 区</t>
    <rPh sb="1" eb="6">
      <t>ワカマツク</t>
    </rPh>
    <phoneticPr fontId="5"/>
  </si>
  <si>
    <t xml:space="preserve">  八幡東区</t>
    <rPh sb="2" eb="6">
      <t>ヤハタヒガシク</t>
    </rPh>
    <phoneticPr fontId="5"/>
  </si>
  <si>
    <t>低体重児(2500g未満)の出生数及び割合(性・区）</t>
    <rPh sb="0" eb="1">
      <t>テイ</t>
    </rPh>
    <rPh sb="1" eb="3">
      <t>タイジュウ</t>
    </rPh>
    <rPh sb="3" eb="4">
      <t>ジ</t>
    </rPh>
    <rPh sb="10" eb="12">
      <t>ミマン</t>
    </rPh>
    <rPh sb="14" eb="16">
      <t>シュッショウ</t>
    </rPh>
    <rPh sb="16" eb="17">
      <t>スウ</t>
    </rPh>
    <rPh sb="17" eb="18">
      <t>オヨ</t>
    </rPh>
    <rPh sb="19" eb="21">
      <t>ワリアイ</t>
    </rPh>
    <rPh sb="22" eb="23">
      <t>セイ</t>
    </rPh>
    <rPh sb="24" eb="25">
      <t>ク</t>
    </rPh>
    <phoneticPr fontId="1"/>
  </si>
  <si>
    <t>助産師</t>
    <rPh sb="0" eb="2">
      <t>ジョサン</t>
    </rPh>
    <rPh sb="2" eb="3">
      <t>シ</t>
    </rPh>
    <phoneticPr fontId="5"/>
  </si>
  <si>
    <t>(再掲)</t>
    <rPh sb="1" eb="3">
      <t>サイケイ</t>
    </rPh>
    <phoneticPr fontId="5"/>
  </si>
  <si>
    <t>37～41週</t>
    <rPh sb="5" eb="6">
      <t>シュウ</t>
    </rPh>
    <phoneticPr fontId="5"/>
  </si>
  <si>
    <t>注　表13は、色付のセルのみ手入力すること。その他は、自動集計される。</t>
    <rPh sb="0" eb="1">
      <t>チュウ</t>
    </rPh>
    <rPh sb="2" eb="3">
      <t>ヒョウ</t>
    </rPh>
    <rPh sb="7" eb="8">
      <t>イロ</t>
    </rPh>
    <rPh sb="8" eb="9">
      <t>ツキ</t>
    </rPh>
    <rPh sb="14" eb="15">
      <t>テ</t>
    </rPh>
    <rPh sb="15" eb="17">
      <t>ニュウリョク</t>
    </rPh>
    <rPh sb="24" eb="25">
      <t>タ</t>
    </rPh>
    <rPh sb="27" eb="29">
      <t>ジドウ</t>
    </rPh>
    <rPh sb="29" eb="31">
      <t>シュウケイ</t>
    </rPh>
    <phoneticPr fontId="1"/>
  </si>
  <si>
    <t>注　表タイトルと欄の間（2行目のC2～O2に）、14行目のC14～O14及び25行目のC25～O25にエラーチェック用の関数設定あり。</t>
    <rPh sb="0" eb="1">
      <t>チュウ</t>
    </rPh>
    <phoneticPr fontId="5"/>
  </si>
  <si>
    <t>出生数（母の年齢・区）</t>
    <rPh sb="0" eb="3">
      <t>シュッショウスウ</t>
    </rPh>
    <rPh sb="4" eb="5">
      <t>ハハ</t>
    </rPh>
    <rPh sb="6" eb="8">
      <t>ネンレイ</t>
    </rPh>
    <rPh sb="9" eb="10">
      <t>ク</t>
    </rPh>
    <phoneticPr fontId="1"/>
  </si>
  <si>
    <t>出生数（出生順位･区）</t>
    <rPh sb="0" eb="2">
      <t>シュッショウ</t>
    </rPh>
    <rPh sb="2" eb="3">
      <t>シュッサンスウ</t>
    </rPh>
    <rPh sb="4" eb="6">
      <t>シュッセイ</t>
    </rPh>
    <rPh sb="6" eb="8">
      <t>ジュンイ</t>
    </rPh>
    <rPh sb="9" eb="10">
      <t>ク</t>
    </rPh>
    <phoneticPr fontId="1"/>
  </si>
  <si>
    <t>1　出　生</t>
    <rPh sb="2" eb="5">
      <t>シュッショウスウ</t>
    </rPh>
    <phoneticPr fontId="1"/>
  </si>
  <si>
    <t>表１</t>
    <rPh sb="0" eb="1">
      <t>ヒョウ</t>
    </rPh>
    <phoneticPr fontId="1"/>
  </si>
  <si>
    <t>表２</t>
    <rPh sb="0" eb="1">
      <t>ヒョウ</t>
    </rPh>
    <phoneticPr fontId="1"/>
  </si>
  <si>
    <t>表３</t>
    <rPh sb="0" eb="1">
      <t>ヒョウ</t>
    </rPh>
    <phoneticPr fontId="5"/>
  </si>
  <si>
    <t>表４</t>
    <rPh sb="0" eb="1">
      <t>ヒョウ</t>
    </rPh>
    <phoneticPr fontId="1"/>
  </si>
  <si>
    <t>表５　　出生数　（妊娠週数・出生時の体重・性）</t>
    <rPh sb="0" eb="1">
      <t>ヒョウ</t>
    </rPh>
    <rPh sb="4" eb="7">
      <t>シュッショウスウ</t>
    </rPh>
    <rPh sb="9" eb="11">
      <t>ニンシン</t>
    </rPh>
    <rPh sb="11" eb="12">
      <t>シュウ</t>
    </rPh>
    <rPh sb="12" eb="13">
      <t>スウ</t>
    </rPh>
    <rPh sb="14" eb="16">
      <t>シュッショウ</t>
    </rPh>
    <rPh sb="16" eb="17">
      <t>ジ</t>
    </rPh>
    <rPh sb="18" eb="20">
      <t>タイジュウ</t>
    </rPh>
    <rPh sb="21" eb="22">
      <t>セイ</t>
    </rPh>
    <phoneticPr fontId="5"/>
  </si>
  <si>
    <t>表６　　出生数　（妊娠週数・出生時の体重・性）</t>
    <rPh sb="0" eb="1">
      <t>ヒョウ</t>
    </rPh>
    <rPh sb="4" eb="7">
      <t>シュッショウスウ</t>
    </rPh>
    <rPh sb="9" eb="11">
      <t>ニンシン</t>
    </rPh>
    <rPh sb="11" eb="12">
      <t>シュウ</t>
    </rPh>
    <rPh sb="12" eb="13">
      <t>スウ</t>
    </rPh>
    <rPh sb="14" eb="16">
      <t>シュッショウ</t>
    </rPh>
    <rPh sb="16" eb="17">
      <t>ジ</t>
    </rPh>
    <rPh sb="18" eb="20">
      <t>タイジュウ</t>
    </rPh>
    <rPh sb="21" eb="22">
      <t>セイ</t>
    </rPh>
    <phoneticPr fontId="5"/>
  </si>
  <si>
    <t>表７　　出生数　（妊娠週数・出生時の体重・性）</t>
    <rPh sb="0" eb="1">
      <t>ヒョウ</t>
    </rPh>
    <rPh sb="4" eb="7">
      <t>シュッショウスウ</t>
    </rPh>
    <rPh sb="9" eb="11">
      <t>ニンシン</t>
    </rPh>
    <rPh sb="11" eb="12">
      <t>シュウ</t>
    </rPh>
    <rPh sb="12" eb="13">
      <t>スウ</t>
    </rPh>
    <rPh sb="14" eb="16">
      <t>シュッショウ</t>
    </rPh>
    <rPh sb="16" eb="17">
      <t>ジ</t>
    </rPh>
    <rPh sb="18" eb="20">
      <t>タイジュウ</t>
    </rPh>
    <rPh sb="21" eb="22">
      <t>セイ</t>
    </rPh>
    <phoneticPr fontId="5"/>
  </si>
  <si>
    <t>表８　　出生数（出生順位・出生時の体重・性）</t>
    <rPh sb="0" eb="1">
      <t>ヒョウ</t>
    </rPh>
    <rPh sb="4" eb="7">
      <t>シュッショウスウ</t>
    </rPh>
    <rPh sb="8" eb="10">
      <t>シュッセイ</t>
    </rPh>
    <rPh sb="10" eb="12">
      <t>ジュンイ</t>
    </rPh>
    <rPh sb="13" eb="15">
      <t>シュッショウ</t>
    </rPh>
    <rPh sb="15" eb="16">
      <t>ジ</t>
    </rPh>
    <rPh sb="17" eb="19">
      <t>タイジュウ</t>
    </rPh>
    <rPh sb="20" eb="21">
      <t>セイ</t>
    </rPh>
    <phoneticPr fontId="5"/>
  </si>
  <si>
    <t>表9　　出生数　（妊娠週数・出生時の体重・性）</t>
    <rPh sb="0" eb="1">
      <t>ヒョウ</t>
    </rPh>
    <rPh sb="4" eb="7">
      <t>シュッショウスウ</t>
    </rPh>
    <rPh sb="9" eb="11">
      <t>ニンシン</t>
    </rPh>
    <rPh sb="11" eb="12">
      <t>シュウ</t>
    </rPh>
    <rPh sb="12" eb="13">
      <t>スウ</t>
    </rPh>
    <rPh sb="14" eb="16">
      <t>シュッショウ</t>
    </rPh>
    <rPh sb="16" eb="17">
      <t>ジ</t>
    </rPh>
    <rPh sb="18" eb="20">
      <t>タイジュウ</t>
    </rPh>
    <rPh sb="21" eb="22">
      <t>セイ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</si>
</sst>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 * #,##0_ ;_ * \-#,##0_ ;_ * &quot;-&quot;_ ;_ @_ "/>
    <numFmt numFmtId="176" formatCode="#,##0_ "/>
    <numFmt numFmtId="177" formatCode="0.0_ "/>
    <numFmt numFmtId="178" formatCode="#,##0_);[Red]\(#,##0\)"/>
    <numFmt numFmtId="179" formatCode="#,##0;&quot;△ &quot;#,##0"/>
    <numFmt numFmtId="180" formatCode="0.0;&quot;△ &quot;0.0"/>
    <numFmt numFmtId="181" formatCode="_ * #,##0;_ * \-#,##0;_ * &quot;-&quot;;_ @_ "/>
  </numFmts>
  <fonts count="20" x14ac:knownFonts="1"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6"/>
      <name val="ＭＳ Ｐ明朝"/>
      <family val="1"/>
      <charset val="128"/>
    </font>
    <font>
      <sz val="6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b/>
      <sz val="10"/>
      <name val="ＭＳ Ｐ明朝"/>
      <family val="1"/>
      <charset val="128"/>
    </font>
    <font>
      <sz val="9"/>
      <name val="ＭＳ Ｐ明朝"/>
      <family val="1"/>
      <charset val="128"/>
    </font>
    <font>
      <b/>
      <sz val="9"/>
      <name val="ＭＳ Ｐ明朝"/>
      <family val="1"/>
      <charset val="128"/>
    </font>
    <font>
      <b/>
      <sz val="9"/>
      <name val="ＭＳ 明朝"/>
      <family val="1"/>
      <charset val="128"/>
    </font>
    <font>
      <sz val="9"/>
      <name val="ＭＳ 明朝"/>
      <family val="1"/>
      <charset val="128"/>
    </font>
    <font>
      <b/>
      <sz val="10"/>
      <name val="ＭＳ 明朝"/>
      <family val="1"/>
      <charset val="128"/>
    </font>
    <font>
      <sz val="10"/>
      <name val="ＭＳ 明朝"/>
      <family val="1"/>
      <charset val="128"/>
    </font>
    <font>
      <sz val="11"/>
      <color indexed="52"/>
      <name val="ＭＳ Ｐ明朝"/>
      <family val="1"/>
      <charset val="128"/>
    </font>
    <font>
      <sz val="10"/>
      <color indexed="52"/>
      <name val="ＭＳ Ｐ明朝"/>
      <family val="1"/>
      <charset val="128"/>
    </font>
    <font>
      <sz val="12"/>
      <name val="ＭＳ Ｐ明朝"/>
      <family val="1"/>
      <charset val="128"/>
    </font>
    <font>
      <sz val="14"/>
      <color rgb="FFFF0000"/>
      <name val="ＭＳ Ｐ明朝"/>
      <family val="1"/>
      <charset val="128"/>
    </font>
    <font>
      <sz val="11"/>
      <color rgb="FFFF0000"/>
      <name val="ＭＳ Ｐ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213">
    <xf numFmtId="0" fontId="0" fillId="0" borderId="0" xfId="0"/>
    <xf numFmtId="0" fontId="3" fillId="0" borderId="0" xfId="0" applyFont="1"/>
    <xf numFmtId="0" fontId="4" fillId="0" borderId="0" xfId="0" applyFont="1" applyBorder="1" applyAlignment="1">
      <alignment horizontal="center"/>
    </xf>
    <xf numFmtId="0" fontId="6" fillId="0" borderId="0" xfId="0" applyFont="1"/>
    <xf numFmtId="0" fontId="2" fillId="0" borderId="0" xfId="0" applyFont="1" applyBorder="1" applyAlignment="1"/>
    <xf numFmtId="0" fontId="2" fillId="0" borderId="0" xfId="0" applyFont="1" applyAlignment="1"/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0" fillId="0" borderId="0" xfId="0" applyFill="1"/>
    <xf numFmtId="0" fontId="7" fillId="0" borderId="1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8" fillId="0" borderId="10" xfId="0" applyFont="1" applyBorder="1" applyAlignment="1" applyProtection="1">
      <alignment horizontal="center" vertical="center"/>
    </xf>
    <xf numFmtId="0" fontId="7" fillId="0" borderId="8" xfId="0" applyFont="1" applyBorder="1" applyAlignment="1" applyProtection="1">
      <alignment horizontal="center" vertical="center"/>
    </xf>
    <xf numFmtId="0" fontId="7" fillId="0" borderId="9" xfId="0" applyFont="1" applyBorder="1" applyAlignment="1" applyProtection="1">
      <alignment horizontal="center" vertical="center"/>
    </xf>
    <xf numFmtId="0" fontId="13" fillId="0" borderId="8" xfId="0" applyFont="1" applyBorder="1" applyAlignment="1">
      <alignment horizontal="right" vertical="center"/>
    </xf>
    <xf numFmtId="0" fontId="13" fillId="0" borderId="11" xfId="0" applyFont="1" applyBorder="1" applyAlignment="1">
      <alignment horizontal="right" vertical="center"/>
    </xf>
    <xf numFmtId="0" fontId="14" fillId="0" borderId="8" xfId="0" applyFont="1" applyBorder="1" applyAlignment="1">
      <alignment horizontal="right" vertical="center"/>
    </xf>
    <xf numFmtId="0" fontId="14" fillId="0" borderId="12" xfId="0" applyFont="1" applyBorder="1" applyAlignment="1">
      <alignment horizontal="center" vertical="center"/>
    </xf>
    <xf numFmtId="0" fontId="14" fillId="0" borderId="9" xfId="0" applyFont="1" applyBorder="1" applyAlignment="1">
      <alignment horizontal="right" vertical="center"/>
    </xf>
    <xf numFmtId="0" fontId="8" fillId="0" borderId="8" xfId="0" applyFont="1" applyBorder="1" applyAlignment="1" applyProtection="1">
      <alignment vertical="center"/>
    </xf>
    <xf numFmtId="0" fontId="7" fillId="0" borderId="8" xfId="0" applyFont="1" applyBorder="1" applyAlignment="1" applyProtection="1">
      <alignment vertical="center"/>
    </xf>
    <xf numFmtId="0" fontId="8" fillId="0" borderId="8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7" fillId="0" borderId="13" xfId="0" applyFont="1" applyBorder="1" applyAlignment="1">
      <alignment vertical="center"/>
    </xf>
    <xf numFmtId="176" fontId="7" fillId="0" borderId="14" xfId="0" applyNumberFormat="1" applyFont="1" applyBorder="1" applyAlignment="1">
      <alignment horizontal="right" vertical="center"/>
    </xf>
    <xf numFmtId="0" fontId="8" fillId="0" borderId="7" xfId="0" applyFont="1" applyBorder="1" applyAlignment="1">
      <alignment vertical="center"/>
    </xf>
    <xf numFmtId="178" fontId="7" fillId="0" borderId="14" xfId="0" applyNumberFormat="1" applyFont="1" applyBorder="1" applyAlignment="1">
      <alignment horizontal="right" vertical="center"/>
    </xf>
    <xf numFmtId="0" fontId="7" fillId="0" borderId="6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76" fontId="8" fillId="0" borderId="7" xfId="0" applyNumberFormat="1" applyFont="1" applyBorder="1" applyAlignment="1">
      <alignment vertical="center"/>
    </xf>
    <xf numFmtId="176" fontId="7" fillId="0" borderId="8" xfId="0" applyNumberFormat="1" applyFont="1" applyBorder="1" applyAlignment="1">
      <alignment vertical="center"/>
    </xf>
    <xf numFmtId="179" fontId="7" fillId="0" borderId="14" xfId="0" applyNumberFormat="1" applyFont="1" applyBorder="1" applyAlignment="1">
      <alignment vertical="center"/>
    </xf>
    <xf numFmtId="176" fontId="8" fillId="0" borderId="8" xfId="0" applyNumberFormat="1" applyFont="1" applyBorder="1" applyAlignment="1">
      <alignment vertical="center"/>
    </xf>
    <xf numFmtId="176" fontId="7" fillId="0" borderId="9" xfId="0" applyNumberFormat="1" applyFont="1" applyBorder="1" applyAlignment="1">
      <alignment vertical="center"/>
    </xf>
    <xf numFmtId="0" fontId="7" fillId="0" borderId="15" xfId="0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15" fillId="0" borderId="0" xfId="0" applyFont="1" applyFill="1"/>
    <xf numFmtId="41" fontId="8" fillId="0" borderId="7" xfId="0" applyNumberFormat="1" applyFont="1" applyBorder="1" applyAlignment="1">
      <alignment horizontal="right" vertical="center"/>
    </xf>
    <xf numFmtId="41" fontId="8" fillId="0" borderId="16" xfId="0" applyNumberFormat="1" applyFont="1" applyBorder="1" applyAlignment="1">
      <alignment horizontal="right" vertical="center"/>
    </xf>
    <xf numFmtId="41" fontId="8" fillId="0" borderId="8" xfId="0" applyNumberFormat="1" applyFont="1" applyBorder="1" applyAlignment="1" applyProtection="1">
      <alignment horizontal="right" vertical="center"/>
    </xf>
    <xf numFmtId="41" fontId="7" fillId="2" borderId="8" xfId="0" applyNumberFormat="1" applyFont="1" applyFill="1" applyBorder="1" applyAlignment="1" applyProtection="1">
      <alignment horizontal="right" vertical="center"/>
      <protection locked="0"/>
    </xf>
    <xf numFmtId="41" fontId="8" fillId="0" borderId="9" xfId="0" applyNumberFormat="1" applyFont="1" applyBorder="1" applyAlignment="1" applyProtection="1">
      <alignment horizontal="right" vertical="center"/>
    </xf>
    <xf numFmtId="41" fontId="7" fillId="2" borderId="9" xfId="0" applyNumberFormat="1" applyFont="1" applyFill="1" applyBorder="1" applyAlignment="1" applyProtection="1">
      <alignment horizontal="right" vertical="center"/>
      <protection locked="0"/>
    </xf>
    <xf numFmtId="41" fontId="8" fillId="0" borderId="10" xfId="0" applyNumberFormat="1" applyFont="1" applyBorder="1" applyAlignment="1">
      <alignment horizontal="right" vertical="center"/>
    </xf>
    <xf numFmtId="41" fontId="7" fillId="2" borderId="13" xfId="0" applyNumberFormat="1" applyFont="1" applyFill="1" applyBorder="1" applyAlignment="1" applyProtection="1">
      <alignment horizontal="right" vertical="center"/>
      <protection locked="0"/>
    </xf>
    <xf numFmtId="41" fontId="7" fillId="2" borderId="17" xfId="0" applyNumberFormat="1" applyFont="1" applyFill="1" applyBorder="1" applyAlignment="1" applyProtection="1">
      <alignment horizontal="right" vertical="center"/>
      <protection locked="0"/>
    </xf>
    <xf numFmtId="0" fontId="16" fillId="0" borderId="0" xfId="0" applyFont="1" applyFill="1"/>
    <xf numFmtId="41" fontId="8" fillId="0" borderId="8" xfId="0" applyNumberFormat="1" applyFont="1" applyBorder="1" applyAlignment="1">
      <alignment horizontal="right" vertical="center"/>
    </xf>
    <xf numFmtId="41" fontId="8" fillId="0" borderId="13" xfId="0" applyNumberFormat="1" applyFont="1" applyBorder="1" applyAlignment="1">
      <alignment horizontal="right" vertical="center"/>
    </xf>
    <xf numFmtId="41" fontId="8" fillId="0" borderId="11" xfId="0" applyNumberFormat="1" applyFont="1" applyBorder="1" applyAlignment="1">
      <alignment horizontal="right" vertical="center"/>
    </xf>
    <xf numFmtId="41" fontId="8" fillId="0" borderId="18" xfId="0" applyNumberFormat="1" applyFont="1" applyBorder="1" applyAlignment="1">
      <alignment horizontal="right" vertical="center"/>
    </xf>
    <xf numFmtId="41" fontId="7" fillId="0" borderId="8" xfId="0" applyNumberFormat="1" applyFont="1" applyBorder="1" applyAlignment="1">
      <alignment horizontal="right" vertical="center"/>
    </xf>
    <xf numFmtId="41" fontId="7" fillId="0" borderId="13" xfId="0" applyNumberFormat="1" applyFont="1" applyBorder="1" applyAlignment="1">
      <alignment horizontal="right" vertical="center"/>
    </xf>
    <xf numFmtId="41" fontId="7" fillId="0" borderId="8" xfId="0" applyNumberFormat="1" applyFont="1" applyBorder="1" applyAlignment="1" applyProtection="1">
      <alignment horizontal="right" vertical="center"/>
    </xf>
    <xf numFmtId="41" fontId="7" fillId="0" borderId="12" xfId="0" applyNumberFormat="1" applyFont="1" applyBorder="1" applyAlignment="1">
      <alignment horizontal="right" vertical="center"/>
    </xf>
    <xf numFmtId="41" fontId="7" fillId="0" borderId="19" xfId="0" applyNumberFormat="1" applyFont="1" applyBorder="1" applyAlignment="1">
      <alignment horizontal="right" vertical="center"/>
    </xf>
    <xf numFmtId="41" fontId="7" fillId="0" borderId="11" xfId="0" applyNumberFormat="1" applyFont="1" applyBorder="1" applyAlignment="1">
      <alignment horizontal="right" vertical="center"/>
    </xf>
    <xf numFmtId="41" fontId="7" fillId="0" borderId="9" xfId="0" applyNumberFormat="1" applyFont="1" applyBorder="1" applyAlignment="1">
      <alignment horizontal="right" vertical="center"/>
    </xf>
    <xf numFmtId="41" fontId="7" fillId="0" borderId="9" xfId="0" applyNumberFormat="1" applyFont="1" applyBorder="1" applyAlignment="1" applyProtection="1">
      <alignment horizontal="right" vertical="center"/>
    </xf>
    <xf numFmtId="0" fontId="16" fillId="0" borderId="0" xfId="0" applyFont="1" applyFill="1" applyBorder="1" applyAlignment="1">
      <alignment horizontal="right" vertical="center"/>
    </xf>
    <xf numFmtId="176" fontId="16" fillId="0" borderId="0" xfId="0" applyNumberFormat="1" applyFont="1" applyFill="1" applyBorder="1" applyAlignment="1">
      <alignment horizontal="right" vertical="center"/>
    </xf>
    <xf numFmtId="41" fontId="8" fillId="2" borderId="20" xfId="0" applyNumberFormat="1" applyFont="1" applyFill="1" applyBorder="1" applyAlignment="1" applyProtection="1">
      <alignment horizontal="right" vertical="center"/>
      <protection locked="0"/>
    </xf>
    <xf numFmtId="41" fontId="8" fillId="2" borderId="21" xfId="0" applyNumberFormat="1" applyFont="1" applyFill="1" applyBorder="1" applyAlignment="1" applyProtection="1">
      <alignment horizontal="right" vertical="center"/>
      <protection locked="0"/>
    </xf>
    <xf numFmtId="41" fontId="8" fillId="2" borderId="22" xfId="0" applyNumberFormat="1" applyFont="1" applyFill="1" applyBorder="1" applyAlignment="1" applyProtection="1">
      <alignment horizontal="right" vertical="center"/>
      <protection locked="0"/>
    </xf>
    <xf numFmtId="41" fontId="7" fillId="2" borderId="21" xfId="0" applyNumberFormat="1" applyFont="1" applyFill="1" applyBorder="1" applyAlignment="1" applyProtection="1">
      <alignment horizontal="right" vertical="center"/>
      <protection locked="0"/>
    </xf>
    <xf numFmtId="41" fontId="7" fillId="2" borderId="23" xfId="0" applyNumberFormat="1" applyFont="1" applyFill="1" applyBorder="1" applyAlignment="1" applyProtection="1">
      <alignment horizontal="right" vertical="center"/>
      <protection locked="0"/>
    </xf>
    <xf numFmtId="41" fontId="7" fillId="2" borderId="24" xfId="0" applyNumberFormat="1" applyFont="1" applyFill="1" applyBorder="1" applyAlignment="1" applyProtection="1">
      <alignment horizontal="right" vertical="center"/>
      <protection locked="0"/>
    </xf>
    <xf numFmtId="41" fontId="8" fillId="0" borderId="13" xfId="0" applyNumberFormat="1" applyFont="1" applyBorder="1" applyAlignment="1" applyProtection="1">
      <alignment horizontal="right" vertical="center"/>
    </xf>
    <xf numFmtId="41" fontId="7" fillId="0" borderId="13" xfId="0" applyNumberFormat="1" applyFont="1" applyBorder="1" applyAlignment="1" applyProtection="1">
      <alignment horizontal="right" vertical="center"/>
    </xf>
    <xf numFmtId="179" fontId="16" fillId="0" borderId="0" xfId="0" applyNumberFormat="1" applyFont="1" applyFill="1" applyBorder="1" applyAlignment="1">
      <alignment horizontal="right" vertical="center"/>
    </xf>
    <xf numFmtId="41" fontId="8" fillId="2" borderId="21" xfId="0" applyNumberFormat="1" applyFont="1" applyFill="1" applyBorder="1" applyAlignment="1" applyProtection="1">
      <alignment vertical="center"/>
      <protection locked="0"/>
    </xf>
    <xf numFmtId="41" fontId="7" fillId="2" borderId="21" xfId="0" applyNumberFormat="1" applyFont="1" applyFill="1" applyBorder="1" applyAlignment="1" applyProtection="1">
      <alignment vertical="center"/>
      <protection locked="0"/>
    </xf>
    <xf numFmtId="41" fontId="7" fillId="2" borderId="24" xfId="0" applyNumberFormat="1" applyFont="1" applyFill="1" applyBorder="1" applyAlignment="1" applyProtection="1">
      <alignment vertical="center"/>
      <protection locked="0"/>
    </xf>
    <xf numFmtId="41" fontId="8" fillId="0" borderId="0" xfId="0" applyNumberFormat="1" applyFont="1" applyBorder="1" applyAlignment="1">
      <alignment horizontal="right" vertical="center"/>
    </xf>
    <xf numFmtId="41" fontId="7" fillId="0" borderId="0" xfId="0" applyNumberFormat="1" applyFont="1" applyBorder="1" applyAlignment="1">
      <alignment horizontal="right" vertical="center"/>
    </xf>
    <xf numFmtId="41" fontId="8" fillId="0" borderId="8" xfId="0" applyNumberFormat="1" applyFont="1" applyBorder="1" applyAlignment="1">
      <alignment vertical="center"/>
    </xf>
    <xf numFmtId="41" fontId="8" fillId="0" borderId="0" xfId="0" applyNumberFormat="1" applyFont="1" applyBorder="1" applyAlignment="1">
      <alignment vertical="center"/>
    </xf>
    <xf numFmtId="41" fontId="7" fillId="0" borderId="12" xfId="0" applyNumberFormat="1" applyFont="1" applyBorder="1" applyAlignment="1">
      <alignment vertical="center"/>
    </xf>
    <xf numFmtId="41" fontId="7" fillId="0" borderId="25" xfId="0" applyNumberFormat="1" applyFont="1" applyBorder="1" applyAlignment="1">
      <alignment vertical="center"/>
    </xf>
    <xf numFmtId="41" fontId="7" fillId="0" borderId="8" xfId="0" applyNumberFormat="1" applyFont="1" applyBorder="1" applyAlignment="1">
      <alignment vertical="center"/>
    </xf>
    <xf numFmtId="41" fontId="7" fillId="2" borderId="0" xfId="0" applyNumberFormat="1" applyFont="1" applyFill="1" applyBorder="1" applyAlignment="1" applyProtection="1">
      <alignment vertical="center"/>
      <protection locked="0"/>
    </xf>
    <xf numFmtId="41" fontId="7" fillId="2" borderId="8" xfId="0" applyNumberFormat="1" applyFont="1" applyFill="1" applyBorder="1" applyAlignment="1" applyProtection="1">
      <alignment vertical="center"/>
      <protection locked="0"/>
    </xf>
    <xf numFmtId="41" fontId="7" fillId="0" borderId="11" xfId="0" applyNumberFormat="1" applyFont="1" applyBorder="1" applyAlignment="1">
      <alignment vertical="center"/>
    </xf>
    <xf numFmtId="41" fontId="7" fillId="2" borderId="26" xfId="0" applyNumberFormat="1" applyFont="1" applyFill="1" applyBorder="1" applyAlignment="1" applyProtection="1">
      <alignment vertical="center"/>
      <protection locked="0"/>
    </xf>
    <xf numFmtId="41" fontId="7" fillId="2" borderId="11" xfId="0" applyNumberFormat="1" applyFont="1" applyFill="1" applyBorder="1" applyAlignment="1" applyProtection="1">
      <alignment vertical="center"/>
      <protection locked="0"/>
    </xf>
    <xf numFmtId="41" fontId="7" fillId="0" borderId="0" xfId="0" applyNumberFormat="1" applyFont="1" applyBorder="1" applyAlignment="1">
      <alignment vertical="center"/>
    </xf>
    <xf numFmtId="41" fontId="7" fillId="0" borderId="9" xfId="0" applyNumberFormat="1" applyFont="1" applyBorder="1" applyAlignment="1">
      <alignment vertical="center"/>
    </xf>
    <xf numFmtId="41" fontId="7" fillId="2" borderId="27" xfId="0" applyNumberFormat="1" applyFont="1" applyFill="1" applyBorder="1" applyAlignment="1" applyProtection="1">
      <alignment vertical="center"/>
      <protection locked="0"/>
    </xf>
    <xf numFmtId="41" fontId="7" fillId="2" borderId="9" xfId="0" applyNumberFormat="1" applyFont="1" applyFill="1" applyBorder="1" applyAlignment="1" applyProtection="1">
      <alignment vertical="center"/>
      <protection locked="0"/>
    </xf>
    <xf numFmtId="0" fontId="14" fillId="0" borderId="13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14" fillId="0" borderId="18" xfId="0" applyFont="1" applyBorder="1" applyAlignment="1">
      <alignment horizontal="center" vertical="center"/>
    </xf>
    <xf numFmtId="181" fontId="8" fillId="0" borderId="10" xfId="0" applyNumberFormat="1" applyFont="1" applyBorder="1" applyAlignment="1">
      <alignment horizontal="right" vertical="center"/>
    </xf>
    <xf numFmtId="181" fontId="8" fillId="0" borderId="28" xfId="0" applyNumberFormat="1" applyFont="1" applyBorder="1" applyAlignment="1">
      <alignment horizontal="right" vertical="center"/>
    </xf>
    <xf numFmtId="181" fontId="8" fillId="0" borderId="29" xfId="0" applyNumberFormat="1" applyFont="1" applyBorder="1" applyAlignment="1">
      <alignment horizontal="right" vertical="center"/>
    </xf>
    <xf numFmtId="181" fontId="7" fillId="2" borderId="13" xfId="0" applyNumberFormat="1" applyFont="1" applyFill="1" applyBorder="1" applyAlignment="1" applyProtection="1">
      <alignment horizontal="right" vertical="center"/>
      <protection locked="0"/>
    </xf>
    <xf numFmtId="181" fontId="7" fillId="2" borderId="30" xfId="0" applyNumberFormat="1" applyFont="1" applyFill="1" applyBorder="1" applyAlignment="1" applyProtection="1">
      <alignment horizontal="right" vertical="center"/>
      <protection locked="0"/>
    </xf>
    <xf numFmtId="181" fontId="7" fillId="2" borderId="31" xfId="0" applyNumberFormat="1" applyFont="1" applyFill="1" applyBorder="1" applyAlignment="1" applyProtection="1">
      <alignment horizontal="right" vertical="center"/>
      <protection locked="0"/>
    </xf>
    <xf numFmtId="181" fontId="7" fillId="2" borderId="17" xfId="0" applyNumberFormat="1" applyFont="1" applyFill="1" applyBorder="1" applyAlignment="1" applyProtection="1">
      <alignment horizontal="right" vertical="center"/>
      <protection locked="0"/>
    </xf>
    <xf numFmtId="181" fontId="7" fillId="2" borderId="32" xfId="0" applyNumberFormat="1" applyFont="1" applyFill="1" applyBorder="1" applyAlignment="1" applyProtection="1">
      <alignment horizontal="right" vertical="center"/>
      <protection locked="0"/>
    </xf>
    <xf numFmtId="181" fontId="7" fillId="2" borderId="33" xfId="0" applyNumberFormat="1" applyFont="1" applyFill="1" applyBorder="1" applyAlignment="1" applyProtection="1">
      <alignment horizontal="right" vertical="center"/>
      <protection locked="0"/>
    </xf>
    <xf numFmtId="41" fontId="7" fillId="2" borderId="14" xfId="1" applyNumberFormat="1" applyFont="1" applyFill="1" applyBorder="1" applyAlignment="1" applyProtection="1">
      <alignment horizontal="right" vertical="center"/>
      <protection locked="0"/>
    </xf>
    <xf numFmtId="41" fontId="7" fillId="2" borderId="8" xfId="1" applyNumberFormat="1" applyFont="1" applyFill="1" applyBorder="1" applyAlignment="1" applyProtection="1">
      <alignment horizontal="right" vertical="center"/>
      <protection locked="0"/>
    </xf>
    <xf numFmtId="41" fontId="7" fillId="2" borderId="34" xfId="1" applyNumberFormat="1" applyFont="1" applyFill="1" applyBorder="1" applyAlignment="1" applyProtection="1">
      <alignment horizontal="right" vertical="center"/>
      <protection locked="0"/>
    </xf>
    <xf numFmtId="41" fontId="7" fillId="2" borderId="9" xfId="1" applyNumberFormat="1" applyFont="1" applyFill="1" applyBorder="1" applyAlignment="1" applyProtection="1">
      <alignment horizontal="right" vertical="center"/>
      <protection locked="0"/>
    </xf>
    <xf numFmtId="41" fontId="7" fillId="2" borderId="11" xfId="1" applyNumberFormat="1" applyFont="1" applyFill="1" applyBorder="1" applyAlignment="1" applyProtection="1">
      <alignment horizontal="right" vertical="center"/>
      <protection locked="0"/>
    </xf>
    <xf numFmtId="41" fontId="7" fillId="2" borderId="13" xfId="1" applyNumberFormat="1" applyFont="1" applyFill="1" applyBorder="1" applyAlignment="1" applyProtection="1">
      <alignment horizontal="right" vertical="center"/>
      <protection locked="0"/>
    </xf>
    <xf numFmtId="41" fontId="7" fillId="2" borderId="18" xfId="1" applyNumberFormat="1" applyFont="1" applyFill="1" applyBorder="1" applyAlignment="1" applyProtection="1">
      <alignment horizontal="right" vertical="center"/>
      <protection locked="0"/>
    </xf>
    <xf numFmtId="41" fontId="7" fillId="2" borderId="17" xfId="1" applyNumberFormat="1" applyFont="1" applyFill="1" applyBorder="1" applyAlignment="1" applyProtection="1">
      <alignment horizontal="right" vertical="center"/>
      <protection locked="0"/>
    </xf>
    <xf numFmtId="41" fontId="8" fillId="2" borderId="20" xfId="1" applyNumberFormat="1" applyFont="1" applyFill="1" applyBorder="1" applyAlignment="1" applyProtection="1">
      <alignment horizontal="right" vertical="center"/>
      <protection locked="0"/>
    </xf>
    <xf numFmtId="41" fontId="7" fillId="2" borderId="21" xfId="1" applyNumberFormat="1" applyFont="1" applyFill="1" applyBorder="1" applyAlignment="1" applyProtection="1">
      <alignment horizontal="right" vertical="center"/>
      <protection locked="0"/>
    </xf>
    <xf numFmtId="41" fontId="8" fillId="2" borderId="21" xfId="1" applyNumberFormat="1" applyFont="1" applyFill="1" applyBorder="1" applyAlignment="1" applyProtection="1">
      <alignment horizontal="right" vertical="center"/>
      <protection locked="0"/>
    </xf>
    <xf numFmtId="0" fontId="7" fillId="0" borderId="6" xfId="0" applyFont="1" applyBorder="1" applyAlignment="1">
      <alignment horizontal="center" vertical="center" wrapText="1"/>
    </xf>
    <xf numFmtId="41" fontId="8" fillId="0" borderId="14" xfId="0" applyNumberFormat="1" applyFont="1" applyBorder="1" applyAlignment="1" applyProtection="1">
      <alignment horizontal="right" vertical="center"/>
    </xf>
    <xf numFmtId="41" fontId="8" fillId="0" borderId="14" xfId="0" applyNumberFormat="1" applyFont="1" applyBorder="1" applyAlignment="1">
      <alignment horizontal="right" vertical="center"/>
    </xf>
    <xf numFmtId="0" fontId="7" fillId="0" borderId="35" xfId="0" applyFont="1" applyBorder="1" applyAlignment="1">
      <alignment horizontal="center" vertical="center" wrapText="1"/>
    </xf>
    <xf numFmtId="41" fontId="8" fillId="0" borderId="36" xfId="0" applyNumberFormat="1" applyFont="1" applyBorder="1" applyAlignment="1" applyProtection="1">
      <alignment horizontal="right" vertical="center"/>
    </xf>
    <xf numFmtId="41" fontId="7" fillId="0" borderId="36" xfId="0" applyNumberFormat="1" applyFont="1" applyBorder="1" applyAlignment="1" applyProtection="1">
      <alignment horizontal="right" vertical="center"/>
    </xf>
    <xf numFmtId="41" fontId="8" fillId="0" borderId="36" xfId="0" applyNumberFormat="1" applyFont="1" applyBorder="1" applyAlignment="1">
      <alignment horizontal="right" vertical="center"/>
    </xf>
    <xf numFmtId="41" fontId="7" fillId="0" borderId="37" xfId="0" applyNumberFormat="1" applyFont="1" applyBorder="1" applyAlignment="1" applyProtection="1">
      <alignment horizontal="right" vertical="center"/>
    </xf>
    <xf numFmtId="41" fontId="7" fillId="2" borderId="0" xfId="1" applyNumberFormat="1" applyFont="1" applyFill="1" applyBorder="1" applyAlignment="1" applyProtection="1">
      <alignment horizontal="right" vertical="center"/>
      <protection locked="0"/>
    </xf>
    <xf numFmtId="41" fontId="7" fillId="0" borderId="14" xfId="0" applyNumberFormat="1" applyFont="1" applyBorder="1" applyAlignment="1">
      <alignment horizontal="right" vertical="center"/>
    </xf>
    <xf numFmtId="41" fontId="7" fillId="2" borderId="14" xfId="0" applyNumberFormat="1" applyFont="1" applyFill="1" applyBorder="1" applyAlignment="1" applyProtection="1">
      <alignment horizontal="right" vertical="center"/>
      <protection locked="0"/>
    </xf>
    <xf numFmtId="41" fontId="7" fillId="2" borderId="34" xfId="0" applyNumberFormat="1" applyFont="1" applyFill="1" applyBorder="1" applyAlignment="1" applyProtection="1">
      <alignment horizontal="right" vertical="center"/>
      <protection locked="0"/>
    </xf>
    <xf numFmtId="41" fontId="8" fillId="0" borderId="38" xfId="0" applyNumberFormat="1" applyFont="1" applyBorder="1" applyAlignment="1">
      <alignment horizontal="right" vertical="center"/>
    </xf>
    <xf numFmtId="41" fontId="7" fillId="0" borderId="36" xfId="0" applyNumberFormat="1" applyFont="1" applyBorder="1" applyAlignment="1">
      <alignment horizontal="right" vertical="center"/>
    </xf>
    <xf numFmtId="41" fontId="7" fillId="0" borderId="37" xfId="0" applyNumberFormat="1" applyFont="1" applyBorder="1" applyAlignment="1">
      <alignment horizontal="right" vertical="center"/>
    </xf>
    <xf numFmtId="0" fontId="7" fillId="0" borderId="9" xfId="0" applyFont="1" applyBorder="1" applyAlignment="1">
      <alignment horizontal="center" vertical="center"/>
    </xf>
    <xf numFmtId="0" fontId="7" fillId="0" borderId="13" xfId="0" applyFont="1" applyBorder="1" applyAlignment="1" applyProtection="1">
      <alignment vertical="center"/>
    </xf>
    <xf numFmtId="41" fontId="7" fillId="0" borderId="0" xfId="0" applyNumberFormat="1" applyFont="1" applyBorder="1" applyAlignment="1" applyProtection="1">
      <alignment horizontal="right" vertical="center"/>
    </xf>
    <xf numFmtId="0" fontId="7" fillId="0" borderId="13" xfId="0" applyFont="1" applyBorder="1" applyAlignment="1" applyProtection="1">
      <alignment horizontal="center" vertical="center"/>
    </xf>
    <xf numFmtId="41" fontId="7" fillId="0" borderId="39" xfId="0" applyNumberFormat="1" applyFont="1" applyBorder="1" applyAlignment="1" applyProtection="1">
      <alignment horizontal="right" vertical="center"/>
    </xf>
    <xf numFmtId="41" fontId="7" fillId="0" borderId="40" xfId="0" applyNumberFormat="1" applyFont="1" applyBorder="1" applyAlignment="1" applyProtection="1">
      <alignment horizontal="right" vertical="center"/>
    </xf>
    <xf numFmtId="41" fontId="7" fillId="2" borderId="40" xfId="1" applyNumberFormat="1" applyFont="1" applyFill="1" applyBorder="1" applyAlignment="1" applyProtection="1">
      <alignment horizontal="right" vertical="center"/>
      <protection locked="0"/>
    </xf>
    <xf numFmtId="41" fontId="7" fillId="0" borderId="41" xfId="0" applyNumberFormat="1" applyFont="1" applyBorder="1" applyAlignment="1" applyProtection="1">
      <alignment horizontal="right" vertical="center"/>
    </xf>
    <xf numFmtId="0" fontId="7" fillId="0" borderId="13" xfId="0" applyFont="1" applyBorder="1" applyAlignment="1">
      <alignment horizontal="center" vertical="center"/>
    </xf>
    <xf numFmtId="0" fontId="18" fillId="0" borderId="0" xfId="0" applyFont="1" applyAlignment="1"/>
    <xf numFmtId="41" fontId="7" fillId="4" borderId="14" xfId="1" applyNumberFormat="1" applyFont="1" applyFill="1" applyBorder="1" applyAlignment="1" applyProtection="1">
      <alignment horizontal="right" vertical="center"/>
      <protection locked="0"/>
    </xf>
    <xf numFmtId="41" fontId="7" fillId="4" borderId="0" xfId="1" applyNumberFormat="1" applyFont="1" applyFill="1" applyBorder="1" applyAlignment="1" applyProtection="1">
      <alignment horizontal="right" vertical="center"/>
      <protection locked="0"/>
    </xf>
    <xf numFmtId="41" fontId="7" fillId="4" borderId="8" xfId="1" applyNumberFormat="1" applyFont="1" applyFill="1" applyBorder="1" applyAlignment="1" applyProtection="1">
      <alignment horizontal="right" vertical="center"/>
      <protection locked="0"/>
    </xf>
    <xf numFmtId="41" fontId="7" fillId="4" borderId="40" xfId="1" applyNumberFormat="1" applyFont="1" applyFill="1" applyBorder="1" applyAlignment="1" applyProtection="1">
      <alignment horizontal="right" vertical="center"/>
      <protection locked="0"/>
    </xf>
    <xf numFmtId="41" fontId="7" fillId="4" borderId="34" xfId="1" applyNumberFormat="1" applyFont="1" applyFill="1" applyBorder="1" applyAlignment="1" applyProtection="1">
      <alignment horizontal="right" vertical="center"/>
      <protection locked="0"/>
    </xf>
    <xf numFmtId="41" fontId="7" fillId="4" borderId="9" xfId="1" applyNumberFormat="1" applyFont="1" applyFill="1" applyBorder="1" applyAlignment="1" applyProtection="1">
      <alignment horizontal="right" vertical="center"/>
      <protection locked="0"/>
    </xf>
    <xf numFmtId="41" fontId="7" fillId="4" borderId="17" xfId="1" applyNumberFormat="1" applyFont="1" applyFill="1" applyBorder="1" applyAlignment="1" applyProtection="1">
      <alignment horizontal="right" vertical="center"/>
      <protection locked="0"/>
    </xf>
    <xf numFmtId="41" fontId="7" fillId="0" borderId="8" xfId="0" applyNumberFormat="1" applyFont="1" applyFill="1" applyBorder="1" applyAlignment="1">
      <alignment horizontal="right" vertical="center"/>
    </xf>
    <xf numFmtId="41" fontId="7" fillId="0" borderId="9" xfId="0" applyNumberFormat="1" applyFont="1" applyFill="1" applyBorder="1" applyAlignment="1">
      <alignment horizontal="right" vertical="center"/>
    </xf>
    <xf numFmtId="41" fontId="7" fillId="4" borderId="24" xfId="1" applyNumberFormat="1" applyFont="1" applyFill="1" applyBorder="1" applyAlignment="1" applyProtection="1">
      <alignment horizontal="right" vertical="center"/>
      <protection locked="0"/>
    </xf>
    <xf numFmtId="0" fontId="18" fillId="0" borderId="0" xfId="0" applyFont="1"/>
    <xf numFmtId="181" fontId="8" fillId="5" borderId="0" xfId="0" applyNumberFormat="1" applyFont="1" applyFill="1" applyBorder="1" applyAlignment="1">
      <alignment horizontal="right" vertical="center"/>
    </xf>
    <xf numFmtId="181" fontId="0" fillId="5" borderId="0" xfId="0" applyNumberFormat="1" applyFill="1" applyAlignment="1">
      <alignment vertical="center"/>
    </xf>
    <xf numFmtId="176" fontId="19" fillId="5" borderId="0" xfId="0" applyNumberFormat="1" applyFont="1" applyFill="1" applyAlignment="1">
      <alignment vertical="center"/>
    </xf>
    <xf numFmtId="0" fontId="3" fillId="0" borderId="0" xfId="0" applyFont="1" applyFill="1" applyProtection="1">
      <protection locked="0"/>
    </xf>
    <xf numFmtId="0" fontId="14" fillId="0" borderId="13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14" fillId="0" borderId="34" xfId="0" applyFont="1" applyBorder="1" applyAlignment="1">
      <alignment horizontal="center" vertical="center"/>
    </xf>
    <xf numFmtId="0" fontId="3" fillId="0" borderId="2" xfId="0" applyFont="1" applyFill="1" applyBorder="1" applyAlignment="1" applyProtection="1">
      <alignment horizontal="center" vertical="center"/>
      <protection locked="0"/>
    </xf>
    <xf numFmtId="0" fontId="3" fillId="0" borderId="15" xfId="0" applyFont="1" applyFill="1" applyBorder="1" applyAlignment="1" applyProtection="1">
      <alignment horizontal="center" vertical="center"/>
      <protection locked="0"/>
    </xf>
    <xf numFmtId="0" fontId="3" fillId="0" borderId="6" xfId="0" applyFont="1" applyFill="1" applyBorder="1" applyAlignment="1" applyProtection="1">
      <alignment horizontal="center" vertical="center"/>
      <protection locked="0"/>
    </xf>
    <xf numFmtId="0" fontId="7" fillId="0" borderId="2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180" fontId="7" fillId="0" borderId="30" xfId="0" applyNumberFormat="1" applyFont="1" applyBorder="1" applyAlignment="1" applyProtection="1">
      <alignment horizontal="right" vertical="center" wrapText="1"/>
    </xf>
    <xf numFmtId="180" fontId="7" fillId="0" borderId="8" xfId="0" applyNumberFormat="1" applyFont="1" applyBorder="1" applyAlignment="1" applyProtection="1">
      <alignment horizontal="right" vertical="center" wrapText="1"/>
    </xf>
    <xf numFmtId="176" fontId="7" fillId="0" borderId="13" xfId="0" applyNumberFormat="1" applyFont="1" applyBorder="1" applyAlignment="1" applyProtection="1">
      <alignment horizontal="right" vertical="center"/>
    </xf>
    <xf numFmtId="176" fontId="7" fillId="0" borderId="0" xfId="0" applyNumberFormat="1" applyFont="1" applyBorder="1" applyAlignment="1" applyProtection="1">
      <alignment horizontal="right" vertical="center"/>
    </xf>
    <xf numFmtId="178" fontId="7" fillId="0" borderId="13" xfId="0" applyNumberFormat="1" applyFont="1" applyBorder="1" applyAlignment="1" applyProtection="1">
      <alignment horizontal="right" vertical="center"/>
    </xf>
    <xf numFmtId="178" fontId="7" fillId="0" borderId="0" xfId="0" applyNumberFormat="1" applyFont="1" applyBorder="1" applyAlignment="1" applyProtection="1">
      <alignment horizontal="right" vertical="center"/>
    </xf>
    <xf numFmtId="180" fontId="8" fillId="0" borderId="28" xfId="0" applyNumberFormat="1" applyFont="1" applyBorder="1" applyAlignment="1" applyProtection="1">
      <alignment horizontal="right" vertical="center" wrapText="1"/>
    </xf>
    <xf numFmtId="180" fontId="8" fillId="0" borderId="7" xfId="0" applyNumberFormat="1" applyFont="1" applyBorder="1" applyAlignment="1" applyProtection="1">
      <alignment horizontal="right" vertical="center" wrapText="1"/>
    </xf>
    <xf numFmtId="180" fontId="7" fillId="0" borderId="32" xfId="0" applyNumberFormat="1" applyFont="1" applyBorder="1" applyAlignment="1" applyProtection="1">
      <alignment horizontal="right" vertical="center" wrapText="1"/>
    </xf>
    <xf numFmtId="180" fontId="7" fillId="0" borderId="9" xfId="0" applyNumberFormat="1" applyFont="1" applyBorder="1" applyAlignment="1" applyProtection="1">
      <alignment horizontal="right" vertical="center" wrapText="1"/>
    </xf>
    <xf numFmtId="178" fontId="7" fillId="0" borderId="17" xfId="0" applyNumberFormat="1" applyFont="1" applyBorder="1" applyAlignment="1" applyProtection="1">
      <alignment horizontal="right" vertical="center"/>
    </xf>
    <xf numFmtId="178" fontId="7" fillId="0" borderId="27" xfId="0" applyNumberFormat="1" applyFont="1" applyBorder="1" applyAlignment="1" applyProtection="1">
      <alignment horizontal="right" vertical="center"/>
    </xf>
    <xf numFmtId="0" fontId="7" fillId="0" borderId="3" xfId="0" applyFont="1" applyBorder="1" applyAlignment="1" applyProtection="1">
      <alignment horizontal="center" vertical="center" wrapText="1"/>
    </xf>
    <xf numFmtId="0" fontId="7" fillId="0" borderId="1" xfId="0" applyFont="1" applyBorder="1" applyAlignment="1" applyProtection="1">
      <alignment horizontal="center" vertical="center" wrapText="1"/>
    </xf>
    <xf numFmtId="178" fontId="8" fillId="0" borderId="7" xfId="0" applyNumberFormat="1" applyFont="1" applyBorder="1" applyAlignment="1" applyProtection="1">
      <alignment horizontal="right" vertical="center"/>
    </xf>
    <xf numFmtId="178" fontId="8" fillId="0" borderId="10" xfId="0" applyNumberFormat="1" applyFont="1" applyBorder="1" applyAlignment="1" applyProtection="1">
      <alignment horizontal="right" vertical="center"/>
    </xf>
    <xf numFmtId="177" fontId="7" fillId="0" borderId="32" xfId="0" applyNumberFormat="1" applyFont="1" applyBorder="1" applyAlignment="1" applyProtection="1">
      <alignment horizontal="right" vertical="center" wrapText="1"/>
    </xf>
    <xf numFmtId="177" fontId="7" fillId="0" borderId="9" xfId="0" applyNumberFormat="1" applyFont="1" applyBorder="1" applyAlignment="1" applyProtection="1">
      <alignment horizontal="right" vertical="center" wrapText="1"/>
    </xf>
    <xf numFmtId="177" fontId="7" fillId="0" borderId="30" xfId="0" applyNumberFormat="1" applyFont="1" applyBorder="1" applyAlignment="1" applyProtection="1">
      <alignment horizontal="right" vertical="center" wrapText="1"/>
    </xf>
    <xf numFmtId="177" fontId="7" fillId="0" borderId="8" xfId="0" applyNumberFormat="1" applyFont="1" applyBorder="1" applyAlignment="1" applyProtection="1">
      <alignment horizontal="right" vertical="center" wrapText="1"/>
    </xf>
    <xf numFmtId="176" fontId="8" fillId="0" borderId="7" xfId="0" applyNumberFormat="1" applyFont="1" applyBorder="1" applyAlignment="1" applyProtection="1">
      <alignment horizontal="right" vertical="center"/>
    </xf>
    <xf numFmtId="176" fontId="8" fillId="0" borderId="10" xfId="0" applyNumberFormat="1" applyFont="1" applyBorder="1" applyAlignment="1" applyProtection="1">
      <alignment horizontal="right" vertical="center"/>
    </xf>
    <xf numFmtId="176" fontId="7" fillId="0" borderId="17" xfId="0" applyNumberFormat="1" applyFont="1" applyBorder="1" applyAlignment="1" applyProtection="1">
      <alignment horizontal="right" vertical="center"/>
    </xf>
    <xf numFmtId="176" fontId="7" fillId="0" borderId="27" xfId="0" applyNumberFormat="1" applyFont="1" applyBorder="1" applyAlignment="1" applyProtection="1">
      <alignment horizontal="right" vertical="center"/>
    </xf>
    <xf numFmtId="177" fontId="8" fillId="0" borderId="28" xfId="0" applyNumberFormat="1" applyFont="1" applyBorder="1" applyAlignment="1" applyProtection="1">
      <alignment horizontal="right" vertical="center" wrapText="1"/>
    </xf>
    <xf numFmtId="177" fontId="8" fillId="0" borderId="7" xfId="0" applyNumberFormat="1" applyFont="1" applyBorder="1" applyAlignment="1" applyProtection="1">
      <alignment horizontal="right" vertical="center" wrapText="1"/>
    </xf>
    <xf numFmtId="0" fontId="7" fillId="0" borderId="2" xfId="0" applyFont="1" applyBorder="1" applyAlignment="1" applyProtection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49" fontId="17" fillId="0" borderId="14" xfId="0" applyNumberFormat="1" applyFont="1" applyFill="1" applyBorder="1" applyAlignment="1" applyProtection="1">
      <alignment horizontal="left" vertical="center" textRotation="180"/>
      <protection locked="0"/>
    </xf>
    <xf numFmtId="49" fontId="7" fillId="3" borderId="14" xfId="0" applyNumberFormat="1" applyFont="1" applyFill="1" applyBorder="1" applyAlignment="1" applyProtection="1">
      <alignment horizontal="left" vertical="center" textRotation="180"/>
      <protection locked="0"/>
    </xf>
    <xf numFmtId="0" fontId="0" fillId="3" borderId="14" xfId="0" applyFill="1" applyBorder="1" applyAlignment="1" applyProtection="1">
      <protection locked="0"/>
    </xf>
    <xf numFmtId="49" fontId="7" fillId="0" borderId="14" xfId="0" applyNumberFormat="1" applyFont="1" applyFill="1" applyBorder="1" applyAlignment="1" applyProtection="1">
      <alignment horizontal="left" vertical="center" textRotation="180"/>
      <protection locked="0"/>
    </xf>
  </cellXfs>
  <cellStyles count="2">
    <cellStyle name="標準" xfId="0" builtinId="0"/>
    <cellStyle name="標準_出生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K31"/>
  <sheetViews>
    <sheetView view="pageBreakPreview" topLeftCell="A25" zoomScaleNormal="100" zoomScaleSheetLayoutView="100" workbookViewId="0">
      <selection activeCell="A21" sqref="A21"/>
    </sheetView>
  </sheetViews>
  <sheetFormatPr defaultRowHeight="13.5" x14ac:dyDescent="0.15"/>
  <cols>
    <col min="1" max="1" width="7.375" customWidth="1"/>
    <col min="2" max="11" width="7.875" customWidth="1"/>
  </cols>
  <sheetData>
    <row r="1" spans="1:11" ht="18" customHeight="1" x14ac:dyDescent="0.15">
      <c r="A1" s="172" t="s">
        <v>176</v>
      </c>
      <c r="B1" s="173"/>
      <c r="C1" s="174"/>
    </row>
    <row r="2" spans="1:11" ht="18.75" x14ac:dyDescent="0.2">
      <c r="A2" s="2"/>
      <c r="B2" s="2"/>
    </row>
    <row r="3" spans="1:11" s="3" customFormat="1" x14ac:dyDescent="0.15">
      <c r="A3" s="4" t="str">
        <f>IF(B9=表5!C7,"","門司err")</f>
        <v/>
      </c>
      <c r="B3" s="5" t="str">
        <f>IF(B10=表5!C10,"","小倉北err")</f>
        <v/>
      </c>
      <c r="C3" s="5" t="str">
        <f>IF(B11=表5!C13,"","小倉南err")</f>
        <v/>
      </c>
      <c r="D3" s="5" t="str">
        <f>IF(B12=表5!C16,"","若松err")</f>
        <v/>
      </c>
      <c r="E3" s="3" t="str">
        <f>IF(B13=表5!C19,"","八幡東err")</f>
        <v/>
      </c>
      <c r="F3" s="3" t="str">
        <f>IF(B14=表5!C22,"","八幡西err")</f>
        <v/>
      </c>
      <c r="G3" s="3" t="str">
        <f>IF(B15=表5!C25,"","戸畑err")</f>
        <v/>
      </c>
    </row>
    <row r="4" spans="1:11" x14ac:dyDescent="0.15">
      <c r="B4" s="5"/>
      <c r="C4" s="5"/>
      <c r="D4" s="5"/>
      <c r="E4" s="5"/>
    </row>
    <row r="5" spans="1:11" ht="17.25" x14ac:dyDescent="0.2">
      <c r="A5" s="167" t="s">
        <v>177</v>
      </c>
      <c r="B5" s="1" t="s">
        <v>174</v>
      </c>
    </row>
    <row r="6" spans="1:11" x14ac:dyDescent="0.15">
      <c r="C6" s="50" t="str">
        <f>IF(C8=表7!C5,"","総数エラー")</f>
        <v/>
      </c>
      <c r="D6" s="50" t="str">
        <f>IF(D8=表7!C6," ","総数エラー")</f>
        <v xml:space="preserve"> </v>
      </c>
      <c r="E6" s="50" t="str">
        <f>IF(E8=表7!C7," ","総数エラー")</f>
        <v xml:space="preserve"> </v>
      </c>
      <c r="F6" s="50" t="str">
        <f>IF(F8=表7!C8,"","総数エラー")</f>
        <v/>
      </c>
      <c r="G6" s="50" t="str">
        <f>IF(G8=表7!C9,"","総数エラー")</f>
        <v/>
      </c>
      <c r="H6" s="50" t="str">
        <f>IF(H8=表7!C10,"","総数エラー")</f>
        <v/>
      </c>
      <c r="I6" s="50" t="str">
        <f>IF(I8=表7!C11,"","総数エラー")</f>
        <v/>
      </c>
      <c r="J6" s="50" t="str">
        <f>IF(J8=表7!C12,"","総数エラー")</f>
        <v/>
      </c>
      <c r="K6" s="50" t="str">
        <f>IF(K8=表7!C13,"","総数エラー")</f>
        <v/>
      </c>
    </row>
    <row r="7" spans="1:11" ht="27.75" customHeight="1" x14ac:dyDescent="0.15">
      <c r="A7" s="14" t="s">
        <v>63</v>
      </c>
      <c r="B7" s="12" t="s">
        <v>53</v>
      </c>
      <c r="C7" s="13" t="s">
        <v>54</v>
      </c>
      <c r="D7" s="14" t="s">
        <v>55</v>
      </c>
      <c r="E7" s="14" t="s">
        <v>56</v>
      </c>
      <c r="F7" s="14" t="s">
        <v>57</v>
      </c>
      <c r="G7" s="14" t="s">
        <v>58</v>
      </c>
      <c r="H7" s="14" t="s">
        <v>59</v>
      </c>
      <c r="I7" s="14" t="s">
        <v>60</v>
      </c>
      <c r="J7" s="14" t="s">
        <v>61</v>
      </c>
      <c r="K7" s="14" t="s">
        <v>1</v>
      </c>
    </row>
    <row r="8" spans="1:11" ht="27.75" customHeight="1" x14ac:dyDescent="0.15">
      <c r="A8" s="17" t="s">
        <v>136</v>
      </c>
      <c r="B8" s="51">
        <f>SUM(B9:B15)</f>
        <v>6304</v>
      </c>
      <c r="C8" s="52">
        <f t="shared" ref="C8:K8" si="0">SUM(C9:C15)</f>
        <v>72</v>
      </c>
      <c r="D8" s="52">
        <f t="shared" si="0"/>
        <v>619</v>
      </c>
      <c r="E8" s="52">
        <f t="shared" si="0"/>
        <v>1764</v>
      </c>
      <c r="F8" s="52">
        <f t="shared" si="0"/>
        <v>2184</v>
      </c>
      <c r="G8" s="52">
        <f t="shared" si="0"/>
        <v>1338</v>
      </c>
      <c r="H8" s="52">
        <f t="shared" si="0"/>
        <v>316</v>
      </c>
      <c r="I8" s="52">
        <f t="shared" si="0"/>
        <v>11</v>
      </c>
      <c r="J8" s="52">
        <f t="shared" si="0"/>
        <v>0</v>
      </c>
      <c r="K8" s="52">
        <f t="shared" si="0"/>
        <v>0</v>
      </c>
    </row>
    <row r="9" spans="1:11" ht="27.75" customHeight="1" x14ac:dyDescent="0.15">
      <c r="A9" s="18" t="s">
        <v>137</v>
      </c>
      <c r="B9" s="53">
        <f>SUM(C9:K9)</f>
        <v>479</v>
      </c>
      <c r="C9" s="117">
        <v>5</v>
      </c>
      <c r="D9" s="118">
        <v>50</v>
      </c>
      <c r="E9" s="118">
        <v>121</v>
      </c>
      <c r="F9" s="118">
        <v>169</v>
      </c>
      <c r="G9" s="118">
        <v>107</v>
      </c>
      <c r="H9" s="118">
        <v>26</v>
      </c>
      <c r="I9" s="118">
        <v>1</v>
      </c>
      <c r="J9" s="118">
        <v>0</v>
      </c>
      <c r="K9" s="118">
        <v>0</v>
      </c>
    </row>
    <row r="10" spans="1:11" ht="27.75" customHeight="1" x14ac:dyDescent="0.15">
      <c r="A10" s="18" t="s">
        <v>69</v>
      </c>
      <c r="B10" s="53">
        <f t="shared" ref="B10:B15" si="1">SUM(C10:K10)</f>
        <v>1349</v>
      </c>
      <c r="C10" s="117">
        <v>7</v>
      </c>
      <c r="D10" s="118">
        <v>121</v>
      </c>
      <c r="E10" s="118">
        <v>388</v>
      </c>
      <c r="F10" s="118">
        <v>468</v>
      </c>
      <c r="G10" s="118">
        <v>289</v>
      </c>
      <c r="H10" s="118">
        <v>74</v>
      </c>
      <c r="I10" s="118">
        <v>2</v>
      </c>
      <c r="J10" s="118">
        <v>0</v>
      </c>
      <c r="K10" s="118">
        <v>0</v>
      </c>
    </row>
    <row r="11" spans="1:11" ht="27.75" customHeight="1" x14ac:dyDescent="0.15">
      <c r="A11" s="18" t="s">
        <v>138</v>
      </c>
      <c r="B11" s="53">
        <f t="shared" si="1"/>
        <v>1531</v>
      </c>
      <c r="C11" s="117">
        <v>25</v>
      </c>
      <c r="D11" s="118">
        <v>169</v>
      </c>
      <c r="E11" s="118">
        <v>436</v>
      </c>
      <c r="F11" s="118">
        <v>510</v>
      </c>
      <c r="G11" s="118">
        <v>311</v>
      </c>
      <c r="H11" s="118">
        <v>75</v>
      </c>
      <c r="I11" s="118">
        <v>5</v>
      </c>
      <c r="J11" s="118">
        <v>0</v>
      </c>
      <c r="K11" s="118">
        <v>0</v>
      </c>
    </row>
    <row r="12" spans="1:11" ht="27.75" customHeight="1" x14ac:dyDescent="0.15">
      <c r="A12" s="18" t="s">
        <v>71</v>
      </c>
      <c r="B12" s="53">
        <f t="shared" si="1"/>
        <v>503</v>
      </c>
      <c r="C12" s="117">
        <v>11</v>
      </c>
      <c r="D12" s="118">
        <v>55</v>
      </c>
      <c r="E12" s="118">
        <v>139</v>
      </c>
      <c r="F12" s="118">
        <v>171</v>
      </c>
      <c r="G12" s="118">
        <v>103</v>
      </c>
      <c r="H12" s="118">
        <v>24</v>
      </c>
      <c r="I12" s="118">
        <v>0</v>
      </c>
      <c r="J12" s="118">
        <v>0</v>
      </c>
      <c r="K12" s="118">
        <v>0</v>
      </c>
    </row>
    <row r="13" spans="1:11" ht="27.75" customHeight="1" x14ac:dyDescent="0.15">
      <c r="A13" s="18" t="s">
        <v>139</v>
      </c>
      <c r="B13" s="53">
        <f t="shared" si="1"/>
        <v>328</v>
      </c>
      <c r="C13" s="117">
        <v>6</v>
      </c>
      <c r="D13" s="118">
        <v>26</v>
      </c>
      <c r="E13" s="118">
        <v>78</v>
      </c>
      <c r="F13" s="118">
        <v>122</v>
      </c>
      <c r="G13" s="118">
        <v>78</v>
      </c>
      <c r="H13" s="118">
        <v>18</v>
      </c>
      <c r="I13" s="118">
        <v>0</v>
      </c>
      <c r="J13" s="118">
        <v>0</v>
      </c>
      <c r="K13" s="118">
        <v>0</v>
      </c>
    </row>
    <row r="14" spans="1:11" ht="27.75" customHeight="1" x14ac:dyDescent="0.15">
      <c r="A14" s="18" t="s">
        <v>70</v>
      </c>
      <c r="B14" s="53">
        <f t="shared" si="1"/>
        <v>1755</v>
      </c>
      <c r="C14" s="117">
        <v>16</v>
      </c>
      <c r="D14" s="118">
        <v>166</v>
      </c>
      <c r="E14" s="118">
        <v>486</v>
      </c>
      <c r="F14" s="118">
        <v>617</v>
      </c>
      <c r="G14" s="118">
        <v>382</v>
      </c>
      <c r="H14" s="118">
        <v>86</v>
      </c>
      <c r="I14" s="118">
        <v>2</v>
      </c>
      <c r="J14" s="118">
        <v>0</v>
      </c>
      <c r="K14" s="118">
        <v>0</v>
      </c>
    </row>
    <row r="15" spans="1:11" ht="27.75" customHeight="1" x14ac:dyDescent="0.15">
      <c r="A15" s="19" t="s">
        <v>72</v>
      </c>
      <c r="B15" s="55">
        <f t="shared" si="1"/>
        <v>359</v>
      </c>
      <c r="C15" s="119">
        <v>2</v>
      </c>
      <c r="D15" s="120">
        <v>32</v>
      </c>
      <c r="E15" s="120">
        <v>116</v>
      </c>
      <c r="F15" s="120">
        <v>127</v>
      </c>
      <c r="G15" s="120">
        <v>68</v>
      </c>
      <c r="H15" s="120">
        <v>13</v>
      </c>
      <c r="I15" s="120">
        <v>1</v>
      </c>
      <c r="J15" s="120">
        <v>0</v>
      </c>
      <c r="K15" s="120">
        <v>0</v>
      </c>
    </row>
    <row r="19" spans="1:8" x14ac:dyDescent="0.15">
      <c r="A19" t="str">
        <f>IF(C25=表5!C7,"","門司err")</f>
        <v/>
      </c>
      <c r="B19" t="str">
        <f>IF(C26=表5!C10,"","小倉北err")</f>
        <v/>
      </c>
      <c r="C19" t="str">
        <f>IF(C27=表5!C13,"","小倉南err")</f>
        <v/>
      </c>
      <c r="D19" t="str">
        <f>IF(C28=表5!C16,"","若松err")</f>
        <v/>
      </c>
      <c r="E19" t="str">
        <f>IF(C29=表5!C19,"","八幡東err")</f>
        <v/>
      </c>
      <c r="F19" t="str">
        <f>IF(C30=表5!C22,"","八幡西err")</f>
        <v/>
      </c>
      <c r="G19" t="str">
        <f>IF(C31=表5!C25,"","戸畑err")</f>
        <v/>
      </c>
    </row>
    <row r="21" spans="1:8" ht="17.25" x14ac:dyDescent="0.2">
      <c r="A21" s="167" t="s">
        <v>178</v>
      </c>
      <c r="B21" s="1" t="s">
        <v>175</v>
      </c>
    </row>
    <row r="22" spans="1:8" x14ac:dyDescent="0.15">
      <c r="C22" s="50" t="str">
        <f>IF(C24=表8!C4,"","総数err")</f>
        <v/>
      </c>
      <c r="D22" s="50" t="str">
        <f>IF(D24=表8!C5,"","総数err")</f>
        <v/>
      </c>
      <c r="E22" s="50" t="str">
        <f>IF(E24=表8!C6,"","総数err")</f>
        <v/>
      </c>
      <c r="F22" s="50" t="str">
        <f>IF(F24=表8!C7,"","総数err")</f>
        <v/>
      </c>
      <c r="G22" s="50" t="str">
        <f>IF(G24=表8!C8,"","総数err")</f>
        <v/>
      </c>
      <c r="H22" s="50" t="str">
        <f>IF(H24=表8!C9,"","総数err")</f>
        <v/>
      </c>
    </row>
    <row r="23" spans="1:8" ht="27.75" customHeight="1" x14ac:dyDescent="0.15">
      <c r="A23" s="175" t="s">
        <v>146</v>
      </c>
      <c r="B23" s="176"/>
      <c r="C23" s="42" t="s">
        <v>140</v>
      </c>
      <c r="D23" s="41" t="s">
        <v>141</v>
      </c>
      <c r="E23" s="16" t="s">
        <v>142</v>
      </c>
      <c r="F23" s="16" t="s">
        <v>143</v>
      </c>
      <c r="G23" s="16" t="s">
        <v>144</v>
      </c>
      <c r="H23" s="16" t="s">
        <v>145</v>
      </c>
    </row>
    <row r="24" spans="1:8" ht="27.75" customHeight="1" x14ac:dyDescent="0.15">
      <c r="A24" s="177" t="s">
        <v>68</v>
      </c>
      <c r="B24" s="178"/>
      <c r="C24" s="51">
        <f t="shared" ref="C24:H24" si="2">SUM(C25:C31)</f>
        <v>6304</v>
      </c>
      <c r="D24" s="52">
        <f t="shared" si="2"/>
        <v>2771</v>
      </c>
      <c r="E24" s="52">
        <f t="shared" si="2"/>
        <v>2196</v>
      </c>
      <c r="F24" s="52">
        <f t="shared" si="2"/>
        <v>935</v>
      </c>
      <c r="G24" s="52">
        <f t="shared" si="2"/>
        <v>282</v>
      </c>
      <c r="H24" s="52">
        <f t="shared" si="2"/>
        <v>120</v>
      </c>
    </row>
    <row r="25" spans="1:8" ht="27.75" customHeight="1" x14ac:dyDescent="0.15">
      <c r="A25" s="168" t="s">
        <v>133</v>
      </c>
      <c r="B25" s="169"/>
      <c r="C25" s="53">
        <f t="shared" ref="C25:C31" si="3">SUM(D25:H25)</f>
        <v>479</v>
      </c>
      <c r="D25" s="117">
        <v>189</v>
      </c>
      <c r="E25" s="118">
        <v>160</v>
      </c>
      <c r="F25" s="118">
        <v>88</v>
      </c>
      <c r="G25" s="118">
        <v>31</v>
      </c>
      <c r="H25" s="118">
        <v>11</v>
      </c>
    </row>
    <row r="26" spans="1:8" ht="27.75" customHeight="1" x14ac:dyDescent="0.15">
      <c r="A26" s="168" t="s">
        <v>69</v>
      </c>
      <c r="B26" s="169"/>
      <c r="C26" s="53">
        <f t="shared" si="3"/>
        <v>1349</v>
      </c>
      <c r="D26" s="117">
        <v>675</v>
      </c>
      <c r="E26" s="118">
        <v>473</v>
      </c>
      <c r="F26" s="118">
        <v>130</v>
      </c>
      <c r="G26" s="118">
        <v>44</v>
      </c>
      <c r="H26" s="118">
        <v>27</v>
      </c>
    </row>
    <row r="27" spans="1:8" ht="27.75" customHeight="1" x14ac:dyDescent="0.15">
      <c r="A27" s="168" t="s">
        <v>134</v>
      </c>
      <c r="B27" s="169"/>
      <c r="C27" s="53">
        <f t="shared" si="3"/>
        <v>1531</v>
      </c>
      <c r="D27" s="117">
        <v>674</v>
      </c>
      <c r="E27" s="118">
        <v>514</v>
      </c>
      <c r="F27" s="118">
        <v>244</v>
      </c>
      <c r="G27" s="118">
        <v>74</v>
      </c>
      <c r="H27" s="118">
        <v>25</v>
      </c>
    </row>
    <row r="28" spans="1:8" ht="27.75" customHeight="1" x14ac:dyDescent="0.15">
      <c r="A28" s="168" t="s">
        <v>71</v>
      </c>
      <c r="B28" s="169"/>
      <c r="C28" s="53">
        <f t="shared" si="3"/>
        <v>503</v>
      </c>
      <c r="D28" s="117">
        <v>199</v>
      </c>
      <c r="E28" s="118">
        <v>173</v>
      </c>
      <c r="F28" s="118">
        <v>104</v>
      </c>
      <c r="G28" s="118">
        <v>22</v>
      </c>
      <c r="H28" s="118">
        <v>5</v>
      </c>
    </row>
    <row r="29" spans="1:8" ht="27.75" customHeight="1" x14ac:dyDescent="0.15">
      <c r="A29" s="168" t="s">
        <v>135</v>
      </c>
      <c r="B29" s="169"/>
      <c r="C29" s="53">
        <f t="shared" si="3"/>
        <v>328</v>
      </c>
      <c r="D29" s="117">
        <v>130</v>
      </c>
      <c r="E29" s="118">
        <v>123</v>
      </c>
      <c r="F29" s="118">
        <v>54</v>
      </c>
      <c r="G29" s="118">
        <v>15</v>
      </c>
      <c r="H29" s="118">
        <v>6</v>
      </c>
    </row>
    <row r="30" spans="1:8" ht="27.75" customHeight="1" x14ac:dyDescent="0.15">
      <c r="A30" s="168" t="s">
        <v>70</v>
      </c>
      <c r="B30" s="169"/>
      <c r="C30" s="53">
        <f t="shared" si="3"/>
        <v>1755</v>
      </c>
      <c r="D30" s="117">
        <v>743</v>
      </c>
      <c r="E30" s="118">
        <v>619</v>
      </c>
      <c r="F30" s="118">
        <v>269</v>
      </c>
      <c r="G30" s="118">
        <v>82</v>
      </c>
      <c r="H30" s="118">
        <v>42</v>
      </c>
    </row>
    <row r="31" spans="1:8" ht="27.75" customHeight="1" x14ac:dyDescent="0.15">
      <c r="A31" s="170" t="s">
        <v>72</v>
      </c>
      <c r="B31" s="171"/>
      <c r="C31" s="55">
        <f t="shared" si="3"/>
        <v>359</v>
      </c>
      <c r="D31" s="119">
        <v>161</v>
      </c>
      <c r="E31" s="120">
        <v>134</v>
      </c>
      <c r="F31" s="120">
        <v>46</v>
      </c>
      <c r="G31" s="120">
        <v>14</v>
      </c>
      <c r="H31" s="120">
        <v>4</v>
      </c>
    </row>
  </sheetData>
  <mergeCells count="10">
    <mergeCell ref="A28:B28"/>
    <mergeCell ref="A29:B29"/>
    <mergeCell ref="A30:B30"/>
    <mergeCell ref="A31:B31"/>
    <mergeCell ref="A1:C1"/>
    <mergeCell ref="A23:B23"/>
    <mergeCell ref="A24:B24"/>
    <mergeCell ref="A25:B25"/>
    <mergeCell ref="A26:B26"/>
    <mergeCell ref="A27:B27"/>
  </mergeCells>
  <phoneticPr fontId="5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A1:O31"/>
  <sheetViews>
    <sheetView view="pageBreakPreview" topLeftCell="A4" zoomScaleNormal="100" zoomScaleSheetLayoutView="100" workbookViewId="0">
      <selection activeCell="L48" sqref="L48"/>
    </sheetView>
  </sheetViews>
  <sheetFormatPr defaultColWidth="8" defaultRowHeight="13.5" x14ac:dyDescent="0.15"/>
  <cols>
    <col min="1" max="1" width="8" customWidth="1"/>
    <col min="2" max="13" width="6.375" customWidth="1"/>
    <col min="15" max="15" width="8" customWidth="1"/>
  </cols>
  <sheetData>
    <row r="1" spans="1:15" hidden="1" x14ac:dyDescent="0.15"/>
    <row r="2" spans="1:15" hidden="1" x14ac:dyDescent="0.15">
      <c r="B2" s="50" t="str">
        <f>IF(COUNT(B8:M8)=0,"",IF(SUM(B8:M8)=表5!C4,"","総計エラー！"))</f>
        <v/>
      </c>
    </row>
    <row r="3" spans="1:15" hidden="1" x14ac:dyDescent="0.15">
      <c r="B3" s="15"/>
    </row>
    <row r="4" spans="1:15" ht="17.25" x14ac:dyDescent="0.2">
      <c r="A4" s="167" t="s">
        <v>179</v>
      </c>
      <c r="B4" s="1" t="s">
        <v>51</v>
      </c>
    </row>
    <row r="6" spans="1:15" ht="26.25" customHeight="1" x14ac:dyDescent="0.15">
      <c r="A6" s="206" t="s">
        <v>73</v>
      </c>
      <c r="B6" s="208" t="s">
        <v>2</v>
      </c>
      <c r="C6" s="208"/>
      <c r="D6" s="208" t="s">
        <v>3</v>
      </c>
      <c r="E6" s="208"/>
      <c r="F6" s="175" t="s">
        <v>4</v>
      </c>
      <c r="G6" s="176"/>
      <c r="H6" s="208" t="s">
        <v>5</v>
      </c>
      <c r="I6" s="208"/>
      <c r="J6" s="208"/>
      <c r="K6" s="208" t="s">
        <v>6</v>
      </c>
      <c r="L6" s="208"/>
      <c r="M6" s="208"/>
    </row>
    <row r="7" spans="1:15" ht="26.25" customHeight="1" x14ac:dyDescent="0.15">
      <c r="A7" s="207"/>
      <c r="B7" s="7" t="s">
        <v>7</v>
      </c>
      <c r="C7" s="8" t="s">
        <v>169</v>
      </c>
      <c r="D7" s="7" t="s">
        <v>8</v>
      </c>
      <c r="E7" s="8" t="s">
        <v>169</v>
      </c>
      <c r="F7" s="7" t="s">
        <v>8</v>
      </c>
      <c r="G7" s="8" t="s">
        <v>169</v>
      </c>
      <c r="H7" s="7" t="s">
        <v>8</v>
      </c>
      <c r="I7" s="9" t="s">
        <v>169</v>
      </c>
      <c r="J7" s="8" t="s">
        <v>6</v>
      </c>
      <c r="K7" s="7" t="s">
        <v>7</v>
      </c>
      <c r="L7" s="9" t="s">
        <v>169</v>
      </c>
      <c r="M7" s="8" t="s">
        <v>6</v>
      </c>
    </row>
    <row r="8" spans="1:15" ht="28.5" customHeight="1" x14ac:dyDescent="0.15">
      <c r="A8" s="21" t="s">
        <v>74</v>
      </c>
      <c r="B8" s="108">
        <f t="shared" ref="B8:M8" si="0">SUM(B9:B15)</f>
        <v>2885</v>
      </c>
      <c r="C8" s="109">
        <f t="shared" si="0"/>
        <v>207</v>
      </c>
      <c r="D8" s="108">
        <f t="shared" si="0"/>
        <v>3077</v>
      </c>
      <c r="E8" s="109">
        <f t="shared" si="0"/>
        <v>15</v>
      </c>
      <c r="F8" s="108">
        <f t="shared" si="0"/>
        <v>6</v>
      </c>
      <c r="G8" s="109">
        <f t="shared" si="0"/>
        <v>43</v>
      </c>
      <c r="H8" s="108">
        <f t="shared" si="0"/>
        <v>6</v>
      </c>
      <c r="I8" s="110">
        <f t="shared" si="0"/>
        <v>5</v>
      </c>
      <c r="J8" s="109">
        <f t="shared" si="0"/>
        <v>1</v>
      </c>
      <c r="K8" s="108">
        <f t="shared" si="0"/>
        <v>6</v>
      </c>
      <c r="L8" s="110">
        <f t="shared" si="0"/>
        <v>53</v>
      </c>
      <c r="M8" s="109">
        <f t="shared" si="0"/>
        <v>0</v>
      </c>
      <c r="N8" s="166">
        <f>SUM(B8:M8)</f>
        <v>6304</v>
      </c>
      <c r="O8" s="164" t="str">
        <f>IF(N8='表1,2'!B8," ","エラー　内訳確認")</f>
        <v xml:space="preserve"> </v>
      </c>
    </row>
    <row r="9" spans="1:15" ht="28.5" customHeight="1" x14ac:dyDescent="0.15">
      <c r="A9" s="22" t="s">
        <v>79</v>
      </c>
      <c r="B9" s="111">
        <v>229</v>
      </c>
      <c r="C9" s="112">
        <v>23</v>
      </c>
      <c r="D9" s="111">
        <v>220</v>
      </c>
      <c r="E9" s="112">
        <v>3</v>
      </c>
      <c r="F9" s="111">
        <v>0</v>
      </c>
      <c r="G9" s="112">
        <v>1</v>
      </c>
      <c r="H9" s="111">
        <v>2</v>
      </c>
      <c r="I9" s="113">
        <v>1</v>
      </c>
      <c r="J9" s="112">
        <v>0</v>
      </c>
      <c r="K9" s="111">
        <v>0</v>
      </c>
      <c r="L9" s="113">
        <v>0</v>
      </c>
      <c r="M9" s="112">
        <v>0</v>
      </c>
      <c r="N9" s="166">
        <f t="shared" ref="N9:N15" si="1">SUM(B9:M9)</f>
        <v>479</v>
      </c>
      <c r="O9" s="165" t="str">
        <f>IF(N9='表1,2'!B9," ","エラー　内訳確認")</f>
        <v xml:space="preserve"> </v>
      </c>
    </row>
    <row r="10" spans="1:15" ht="28.5" customHeight="1" x14ac:dyDescent="0.15">
      <c r="A10" s="22" t="s">
        <v>75</v>
      </c>
      <c r="B10" s="111">
        <v>460</v>
      </c>
      <c r="C10" s="112">
        <v>81</v>
      </c>
      <c r="D10" s="111">
        <v>790</v>
      </c>
      <c r="E10" s="112">
        <v>5</v>
      </c>
      <c r="F10" s="111">
        <v>1</v>
      </c>
      <c r="G10" s="112">
        <v>10</v>
      </c>
      <c r="H10" s="111">
        <v>0</v>
      </c>
      <c r="I10" s="113">
        <v>1</v>
      </c>
      <c r="J10" s="112">
        <v>0</v>
      </c>
      <c r="K10" s="111">
        <v>0</v>
      </c>
      <c r="L10" s="113">
        <v>1</v>
      </c>
      <c r="M10" s="112">
        <v>0</v>
      </c>
      <c r="N10" s="166">
        <f t="shared" si="1"/>
        <v>1349</v>
      </c>
      <c r="O10" s="165" t="str">
        <f>IF(N10='表1,2'!B10," ","エラー　内訳確認")</f>
        <v xml:space="preserve"> </v>
      </c>
    </row>
    <row r="11" spans="1:15" ht="28.5" customHeight="1" x14ac:dyDescent="0.15">
      <c r="A11" s="22" t="s">
        <v>76</v>
      </c>
      <c r="B11" s="111">
        <v>797</v>
      </c>
      <c r="C11" s="112">
        <v>42</v>
      </c>
      <c r="D11" s="111">
        <v>677</v>
      </c>
      <c r="E11" s="112">
        <v>1</v>
      </c>
      <c r="F11" s="111">
        <v>3</v>
      </c>
      <c r="G11" s="112">
        <v>5</v>
      </c>
      <c r="H11" s="111">
        <v>3</v>
      </c>
      <c r="I11" s="113">
        <v>3</v>
      </c>
      <c r="J11" s="112">
        <v>0</v>
      </c>
      <c r="K11" s="111">
        <v>0</v>
      </c>
      <c r="L11" s="113">
        <v>0</v>
      </c>
      <c r="M11" s="112">
        <v>0</v>
      </c>
      <c r="N11" s="166">
        <f t="shared" si="1"/>
        <v>1531</v>
      </c>
      <c r="O11" s="165" t="str">
        <f>IF(N11='表1,2'!B11," ","エラー　内訳確認")</f>
        <v xml:space="preserve"> </v>
      </c>
    </row>
    <row r="12" spans="1:15" ht="28.5" customHeight="1" x14ac:dyDescent="0.15">
      <c r="A12" s="22" t="s">
        <v>80</v>
      </c>
      <c r="B12" s="111">
        <v>215</v>
      </c>
      <c r="C12" s="112">
        <v>6</v>
      </c>
      <c r="D12" s="111">
        <v>255</v>
      </c>
      <c r="E12" s="112">
        <v>0</v>
      </c>
      <c r="F12" s="111">
        <v>1</v>
      </c>
      <c r="G12" s="112">
        <v>4</v>
      </c>
      <c r="H12" s="111">
        <v>0</v>
      </c>
      <c r="I12" s="113">
        <v>0</v>
      </c>
      <c r="J12" s="112">
        <v>0</v>
      </c>
      <c r="K12" s="111">
        <v>3</v>
      </c>
      <c r="L12" s="113">
        <v>19</v>
      </c>
      <c r="M12" s="112">
        <v>0</v>
      </c>
      <c r="N12" s="166">
        <f t="shared" si="1"/>
        <v>503</v>
      </c>
      <c r="O12" s="165" t="str">
        <f>IF(N12='表1,2'!B12," ","エラー　内訳確認")</f>
        <v xml:space="preserve"> </v>
      </c>
    </row>
    <row r="13" spans="1:15" ht="28.5" customHeight="1" x14ac:dyDescent="0.15">
      <c r="A13" s="22" t="s">
        <v>77</v>
      </c>
      <c r="B13" s="111">
        <v>143</v>
      </c>
      <c r="C13" s="112">
        <v>6</v>
      </c>
      <c r="D13" s="111">
        <v>172</v>
      </c>
      <c r="E13" s="112">
        <v>1</v>
      </c>
      <c r="F13" s="111">
        <v>1</v>
      </c>
      <c r="G13" s="112">
        <v>4</v>
      </c>
      <c r="H13" s="111">
        <v>1</v>
      </c>
      <c r="I13" s="113">
        <v>0</v>
      </c>
      <c r="J13" s="112">
        <v>0</v>
      </c>
      <c r="K13" s="111">
        <v>0</v>
      </c>
      <c r="L13" s="113">
        <v>0</v>
      </c>
      <c r="M13" s="112">
        <v>0</v>
      </c>
      <c r="N13" s="166">
        <f t="shared" si="1"/>
        <v>328</v>
      </c>
      <c r="O13" s="165" t="str">
        <f>IF(N13='表1,2'!B13," ","エラー　内訳確認")</f>
        <v xml:space="preserve"> </v>
      </c>
    </row>
    <row r="14" spans="1:15" ht="28.5" customHeight="1" x14ac:dyDescent="0.15">
      <c r="A14" s="22" t="s">
        <v>78</v>
      </c>
      <c r="B14" s="111">
        <v>926</v>
      </c>
      <c r="C14" s="112">
        <v>12</v>
      </c>
      <c r="D14" s="111">
        <v>762</v>
      </c>
      <c r="E14" s="112">
        <v>4</v>
      </c>
      <c r="F14" s="111">
        <v>0</v>
      </c>
      <c r="G14" s="112">
        <v>15</v>
      </c>
      <c r="H14" s="111">
        <v>0</v>
      </c>
      <c r="I14" s="113">
        <v>0</v>
      </c>
      <c r="J14" s="112">
        <v>1</v>
      </c>
      <c r="K14" s="111">
        <v>3</v>
      </c>
      <c r="L14" s="113">
        <v>32</v>
      </c>
      <c r="M14" s="112">
        <v>0</v>
      </c>
      <c r="N14" s="166">
        <f t="shared" si="1"/>
        <v>1755</v>
      </c>
      <c r="O14" s="165" t="str">
        <f>IF(N14='表1,2'!B14," ","エラー　内訳確認")</f>
        <v xml:space="preserve"> </v>
      </c>
    </row>
    <row r="15" spans="1:15" ht="28.5" customHeight="1" x14ac:dyDescent="0.15">
      <c r="A15" s="23" t="s">
        <v>81</v>
      </c>
      <c r="B15" s="114">
        <v>115</v>
      </c>
      <c r="C15" s="115">
        <v>37</v>
      </c>
      <c r="D15" s="114">
        <v>201</v>
      </c>
      <c r="E15" s="115">
        <v>1</v>
      </c>
      <c r="F15" s="114">
        <v>0</v>
      </c>
      <c r="G15" s="115">
        <v>4</v>
      </c>
      <c r="H15" s="114">
        <v>0</v>
      </c>
      <c r="I15" s="116">
        <v>0</v>
      </c>
      <c r="J15" s="115">
        <v>0</v>
      </c>
      <c r="K15" s="114">
        <v>0</v>
      </c>
      <c r="L15" s="116">
        <v>1</v>
      </c>
      <c r="M15" s="115">
        <v>0</v>
      </c>
      <c r="N15" s="166">
        <f t="shared" si="1"/>
        <v>359</v>
      </c>
      <c r="O15" s="165" t="str">
        <f>IF(N15='表1,2'!B15," ","エラー　内訳確認")</f>
        <v xml:space="preserve"> </v>
      </c>
    </row>
    <row r="20" spans="1:13" ht="17.25" x14ac:dyDescent="0.2">
      <c r="A20" s="167" t="s">
        <v>180</v>
      </c>
      <c r="B20" s="1" t="s">
        <v>168</v>
      </c>
    </row>
    <row r="22" spans="1:13" ht="23.25" customHeight="1" x14ac:dyDescent="0.15">
      <c r="A22" s="206" t="s">
        <v>73</v>
      </c>
      <c r="B22" s="208" t="s">
        <v>9</v>
      </c>
      <c r="C22" s="208"/>
      <c r="D22" s="208"/>
      <c r="E22" s="208"/>
      <c r="F22" s="208" t="s">
        <v>10</v>
      </c>
      <c r="G22" s="208"/>
      <c r="H22" s="208"/>
      <c r="I22" s="208"/>
      <c r="J22" s="208" t="s">
        <v>11</v>
      </c>
      <c r="K22" s="208"/>
      <c r="L22" s="208"/>
      <c r="M22" s="208"/>
    </row>
    <row r="23" spans="1:13" ht="30" customHeight="1" x14ac:dyDescent="0.15">
      <c r="A23" s="207"/>
      <c r="B23" s="192" t="s">
        <v>12</v>
      </c>
      <c r="C23" s="205"/>
      <c r="D23" s="191" t="s">
        <v>86</v>
      </c>
      <c r="E23" s="192"/>
      <c r="F23" s="192" t="s">
        <v>13</v>
      </c>
      <c r="G23" s="205"/>
      <c r="H23" s="191" t="s">
        <v>86</v>
      </c>
      <c r="I23" s="192"/>
      <c r="J23" s="192" t="s">
        <v>13</v>
      </c>
      <c r="K23" s="205"/>
      <c r="L23" s="191" t="s">
        <v>86</v>
      </c>
      <c r="M23" s="192"/>
    </row>
    <row r="24" spans="1:13" ht="28.5" customHeight="1" x14ac:dyDescent="0.15">
      <c r="A24" s="24" t="s">
        <v>64</v>
      </c>
      <c r="B24" s="193">
        <f>表5!H4</f>
        <v>585</v>
      </c>
      <c r="C24" s="194"/>
      <c r="D24" s="203">
        <f>B24/表5!C4*100</f>
        <v>9.279822335025381</v>
      </c>
      <c r="E24" s="204"/>
      <c r="F24" s="199">
        <f>表5!H5</f>
        <v>269</v>
      </c>
      <c r="G24" s="200"/>
      <c r="H24" s="185">
        <f>F24/表5!$C$5*100</f>
        <v>8.3178726035868902</v>
      </c>
      <c r="I24" s="186"/>
      <c r="J24" s="193">
        <f>表5!H6</f>
        <v>316</v>
      </c>
      <c r="K24" s="194"/>
      <c r="L24" s="185">
        <f>J24/表5!$C$6*100</f>
        <v>10.29315960912052</v>
      </c>
      <c r="M24" s="186"/>
    </row>
    <row r="25" spans="1:13" ht="28.5" customHeight="1" x14ac:dyDescent="0.15">
      <c r="A25" s="25" t="s">
        <v>85</v>
      </c>
      <c r="B25" s="183">
        <f>表5!H7</f>
        <v>47</v>
      </c>
      <c r="C25" s="184"/>
      <c r="D25" s="197">
        <f>B25/表5!C7*100</f>
        <v>9.8121085594989577</v>
      </c>
      <c r="E25" s="198"/>
      <c r="F25" s="181">
        <f>表5!H8</f>
        <v>21</v>
      </c>
      <c r="G25" s="182"/>
      <c r="H25" s="179">
        <f>F25/表5!C8*100</f>
        <v>8.898305084745763</v>
      </c>
      <c r="I25" s="180"/>
      <c r="J25" s="183">
        <f>表5!H9</f>
        <v>26</v>
      </c>
      <c r="K25" s="184"/>
      <c r="L25" s="179">
        <f>J25/表5!C9*100</f>
        <v>10.699588477366255</v>
      </c>
      <c r="M25" s="180"/>
    </row>
    <row r="26" spans="1:13" ht="28.5" customHeight="1" x14ac:dyDescent="0.15">
      <c r="A26" s="25" t="s">
        <v>65</v>
      </c>
      <c r="B26" s="183">
        <f>表5!H10</f>
        <v>106</v>
      </c>
      <c r="C26" s="184"/>
      <c r="D26" s="197">
        <f>B26/表5!C10*100</f>
        <v>7.8576723498888068</v>
      </c>
      <c r="E26" s="198"/>
      <c r="F26" s="181">
        <f>表5!H11</f>
        <v>38</v>
      </c>
      <c r="G26" s="182"/>
      <c r="H26" s="179">
        <f>F26/表5!C11*100</f>
        <v>5.2704576976421631</v>
      </c>
      <c r="I26" s="180"/>
      <c r="J26" s="183">
        <f>表5!H12</f>
        <v>68</v>
      </c>
      <c r="K26" s="184"/>
      <c r="L26" s="179">
        <f>J26/表5!C12*100</f>
        <v>10.828025477707007</v>
      </c>
      <c r="M26" s="180"/>
    </row>
    <row r="27" spans="1:13" ht="28.5" customHeight="1" x14ac:dyDescent="0.15">
      <c r="A27" s="25" t="s">
        <v>82</v>
      </c>
      <c r="B27" s="183">
        <f>表5!H13</f>
        <v>157</v>
      </c>
      <c r="C27" s="184"/>
      <c r="D27" s="197">
        <f>B27/表5!C13*100</f>
        <v>10.254735467015024</v>
      </c>
      <c r="E27" s="198"/>
      <c r="F27" s="181">
        <f>表5!H14</f>
        <v>77</v>
      </c>
      <c r="G27" s="182"/>
      <c r="H27" s="179">
        <f>F27/表5!C14*100</f>
        <v>9.8971722365038559</v>
      </c>
      <c r="I27" s="180"/>
      <c r="J27" s="183">
        <f>表5!H15</f>
        <v>80</v>
      </c>
      <c r="K27" s="184"/>
      <c r="L27" s="179">
        <f>J27/表5!C15*100</f>
        <v>10.624169986719787</v>
      </c>
      <c r="M27" s="180"/>
    </row>
    <row r="28" spans="1:13" ht="28.5" customHeight="1" x14ac:dyDescent="0.15">
      <c r="A28" s="25" t="s">
        <v>66</v>
      </c>
      <c r="B28" s="183">
        <f>表5!H16</f>
        <v>46</v>
      </c>
      <c r="C28" s="184"/>
      <c r="D28" s="197">
        <f>B28/表5!C16*100</f>
        <v>9.1451292246520879</v>
      </c>
      <c r="E28" s="198"/>
      <c r="F28" s="181">
        <f>表5!H17</f>
        <v>23</v>
      </c>
      <c r="G28" s="182"/>
      <c r="H28" s="179">
        <f>F28/表5!C17*100</f>
        <v>9.3117408906882595</v>
      </c>
      <c r="I28" s="180"/>
      <c r="J28" s="183">
        <f>表5!H18</f>
        <v>23</v>
      </c>
      <c r="K28" s="184"/>
      <c r="L28" s="179">
        <f>J28/表5!C18*100</f>
        <v>8.984375</v>
      </c>
      <c r="M28" s="180"/>
    </row>
    <row r="29" spans="1:13" ht="28.5" customHeight="1" x14ac:dyDescent="0.15">
      <c r="A29" s="25" t="s">
        <v>83</v>
      </c>
      <c r="B29" s="183">
        <f>表5!H19</f>
        <v>29</v>
      </c>
      <c r="C29" s="184"/>
      <c r="D29" s="197">
        <f>B29/表5!C19*100</f>
        <v>8.8414634146341466</v>
      </c>
      <c r="E29" s="198"/>
      <c r="F29" s="181">
        <f>表5!H20</f>
        <v>8</v>
      </c>
      <c r="G29" s="182"/>
      <c r="H29" s="179">
        <f>F29/表5!C20*100</f>
        <v>4.7904191616766472</v>
      </c>
      <c r="I29" s="180"/>
      <c r="J29" s="183">
        <f>表5!H21</f>
        <v>21</v>
      </c>
      <c r="K29" s="184"/>
      <c r="L29" s="179">
        <f>J29/表5!C21*100</f>
        <v>13.043478260869565</v>
      </c>
      <c r="M29" s="180"/>
    </row>
    <row r="30" spans="1:13" ht="28.5" customHeight="1" x14ac:dyDescent="0.15">
      <c r="A30" s="25" t="s">
        <v>84</v>
      </c>
      <c r="B30" s="183">
        <f>表5!H22</f>
        <v>160</v>
      </c>
      <c r="C30" s="184"/>
      <c r="D30" s="197">
        <f>B30/表5!C22*100</f>
        <v>9.116809116809117</v>
      </c>
      <c r="E30" s="198"/>
      <c r="F30" s="181">
        <f>表5!H23</f>
        <v>85</v>
      </c>
      <c r="G30" s="182"/>
      <c r="H30" s="179">
        <f>F30/表5!C23*100</f>
        <v>9.4235033259423506</v>
      </c>
      <c r="I30" s="180"/>
      <c r="J30" s="183">
        <f>表5!H24</f>
        <v>75</v>
      </c>
      <c r="K30" s="184"/>
      <c r="L30" s="179">
        <f>J30/表5!C24*100</f>
        <v>8.7924970691676432</v>
      </c>
      <c r="M30" s="180"/>
    </row>
    <row r="31" spans="1:13" ht="28.5" customHeight="1" x14ac:dyDescent="0.15">
      <c r="A31" s="26" t="s">
        <v>67</v>
      </c>
      <c r="B31" s="189">
        <f>表5!H25</f>
        <v>40</v>
      </c>
      <c r="C31" s="190"/>
      <c r="D31" s="195">
        <f>B31/表5!C25*100</f>
        <v>11.142061281337048</v>
      </c>
      <c r="E31" s="196"/>
      <c r="F31" s="201">
        <f>表5!H26</f>
        <v>17</v>
      </c>
      <c r="G31" s="202"/>
      <c r="H31" s="187">
        <f>F31/表5!C26*100</f>
        <v>9.2896174863387984</v>
      </c>
      <c r="I31" s="188"/>
      <c r="J31" s="189">
        <f>表5!H27</f>
        <v>23</v>
      </c>
      <c r="K31" s="190"/>
      <c r="L31" s="187">
        <f>J31/表5!C27*100</f>
        <v>13.068181818181818</v>
      </c>
      <c r="M31" s="188"/>
    </row>
  </sheetData>
  <mergeCells count="64">
    <mergeCell ref="A6:A7"/>
    <mergeCell ref="B6:C6"/>
    <mergeCell ref="B25:C25"/>
    <mergeCell ref="D6:E6"/>
    <mergeCell ref="B22:E22"/>
    <mergeCell ref="K6:M6"/>
    <mergeCell ref="F6:G6"/>
    <mergeCell ref="D25:E25"/>
    <mergeCell ref="J22:M22"/>
    <mergeCell ref="F23:G23"/>
    <mergeCell ref="J23:K23"/>
    <mergeCell ref="L23:M23"/>
    <mergeCell ref="F22:I22"/>
    <mergeCell ref="H6:J6"/>
    <mergeCell ref="H25:I25"/>
    <mergeCell ref="D23:E23"/>
    <mergeCell ref="B24:C24"/>
    <mergeCell ref="D24:E24"/>
    <mergeCell ref="B23:C23"/>
    <mergeCell ref="A22:A23"/>
    <mergeCell ref="B31:C31"/>
    <mergeCell ref="B26:C26"/>
    <mergeCell ref="B27:C27"/>
    <mergeCell ref="B28:C28"/>
    <mergeCell ref="B30:C30"/>
    <mergeCell ref="B29:C29"/>
    <mergeCell ref="D31:E31"/>
    <mergeCell ref="D26:E26"/>
    <mergeCell ref="D27:E27"/>
    <mergeCell ref="D28:E28"/>
    <mergeCell ref="F24:G24"/>
    <mergeCell ref="F31:G31"/>
    <mergeCell ref="F25:G25"/>
    <mergeCell ref="D29:E29"/>
    <mergeCell ref="F29:G29"/>
    <mergeCell ref="D30:E30"/>
    <mergeCell ref="F27:G27"/>
    <mergeCell ref="F30:G30"/>
    <mergeCell ref="H23:I23"/>
    <mergeCell ref="F26:G26"/>
    <mergeCell ref="H26:I26"/>
    <mergeCell ref="J24:K24"/>
    <mergeCell ref="L24:M24"/>
    <mergeCell ref="H27:I27"/>
    <mergeCell ref="J27:K27"/>
    <mergeCell ref="L27:M27"/>
    <mergeCell ref="H24:I24"/>
    <mergeCell ref="H31:I31"/>
    <mergeCell ref="J31:K31"/>
    <mergeCell ref="L31:M31"/>
    <mergeCell ref="H30:I30"/>
    <mergeCell ref="J25:K25"/>
    <mergeCell ref="L25:M25"/>
    <mergeCell ref="J26:K26"/>
    <mergeCell ref="L26:M26"/>
    <mergeCell ref="J30:K30"/>
    <mergeCell ref="L30:M30"/>
    <mergeCell ref="H29:I29"/>
    <mergeCell ref="J29:K29"/>
    <mergeCell ref="L29:M29"/>
    <mergeCell ref="F28:G28"/>
    <mergeCell ref="H28:I28"/>
    <mergeCell ref="J28:K28"/>
    <mergeCell ref="L28:M28"/>
  </mergeCells>
  <phoneticPr fontId="5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blackAndWhite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  <pageSetUpPr fitToPage="1"/>
  </sheetPr>
  <dimension ref="A1:P27"/>
  <sheetViews>
    <sheetView view="pageBreakPreview" topLeftCell="A4" zoomScaleNormal="75" zoomScaleSheetLayoutView="100" workbookViewId="0">
      <selection activeCell="B1" sqref="B1"/>
    </sheetView>
  </sheetViews>
  <sheetFormatPr defaultRowHeight="13.5" x14ac:dyDescent="0.15"/>
  <cols>
    <col min="1" max="1" width="5.125" customWidth="1"/>
    <col min="2" max="2" width="8" customWidth="1"/>
    <col min="3" max="16" width="8.625" customWidth="1"/>
  </cols>
  <sheetData>
    <row r="1" spans="1:16" ht="17.25" x14ac:dyDescent="0.2">
      <c r="B1" s="167" t="s">
        <v>181</v>
      </c>
      <c r="D1" s="1"/>
    </row>
    <row r="2" spans="1:16" x14ac:dyDescent="0.15">
      <c r="C2" s="60" t="str">
        <f>IF(AND(C4=表６!C4,C4=表7!C4,C4=表8!C4,C5=表６!C15,C5=表7!C15,C5=表8!C11,C6=表６!C26,C6=表7!C26,C6=表8!C18),"","突合エラー")</f>
        <v/>
      </c>
      <c r="D2" s="60" t="str">
        <f>IF(AND(D4=表６!D4,D4=表7!D4,D4=表8!D4,D5=表６!D15,D5=表7!D15,D5=表8!D11,D6=表６!D26,D6=表7!D26,D6=表8!D18),"","突合エラー")</f>
        <v/>
      </c>
      <c r="E2" s="60" t="str">
        <f>IF(AND(E4=表６!E4,E4=表7!E4,E4=表8!E4,E5=表６!E15,E5=表7!E15,E5=表8!E11,E6=表６!E26,E6=表7!E26,E6=表8!E18),"","突合エラー")</f>
        <v/>
      </c>
      <c r="F2" s="60" t="str">
        <f>IF(AND(F4=表６!F4,F4=表7!F4,F4=表8!F4,F5=表６!F15,F5=表7!F15,F5=表8!F11,F6=表６!F26,F6=表7!F26,F6=表8!F18),"","突合エラー")</f>
        <v/>
      </c>
      <c r="G2" s="60" t="str">
        <f>IF(AND(G4=表６!G4,G4=表7!G4,G4=表8!G4,G5=表６!G15,G5=表7!G15,G5=表8!G11,G6=表６!G26,G6=表7!G26,G6=表8!G18),"","突合エラー")</f>
        <v/>
      </c>
      <c r="H2" s="60" t="str">
        <f>IF(AND(H4=表６!H4,H4=表7!H4,H4=表8!H4,H5=表６!H15,H5=表7!H15,H5=表8!H11,H6=表６!H26,H6=表7!H26,H6=表8!H18),"","突合エラー")</f>
        <v/>
      </c>
      <c r="I2" s="60" t="str">
        <f>IF(AND(I4=表６!I4,I4=表7!I4,I4=表8!I4,I5=表６!I15,I5=表7!I15,I5=表8!I11,I6=表６!I26,I6=表7!I26,I6=表8!I18),"","突合エラー")</f>
        <v/>
      </c>
      <c r="J2" s="60" t="str">
        <f>IF(AND(J4=表６!J4,J4=表7!J4,J4=表8!J4,J5=表６!J15,J5=表7!J15,J5=表8!J11,J6=表６!J26,J6=表7!J26,J6=表8!J18),"","突合エラー")</f>
        <v/>
      </c>
      <c r="K2" s="60" t="str">
        <f>IF(AND(K4=表６!K4,K4=表7!K4,K4=表8!K4,K5=表６!K15,K5=表7!K15,K5=表8!K11,K6=表６!K26,K6=表7!K26,K6=表8!K18),"","突合エラー")</f>
        <v/>
      </c>
      <c r="L2" s="60" t="str">
        <f>IF(AND(L4=表６!L4,L4=表7!L4,L4=表8!L4,L5=表６!L15,L5=表7!L15,L5=表8!L11,L6=表６!L26,L6=表7!L26,L6=表8!L18),"","突合エラー")</f>
        <v/>
      </c>
      <c r="M2" s="60" t="str">
        <f>IF(AND(M4=表６!M4,M4=表7!M4,M4=表8!M4,M5=表６!M15,M5=表7!M15,M5=表8!M11,M6=表６!M26,M6=表7!M26,M6=表8!M18),"","突合エラー")</f>
        <v/>
      </c>
      <c r="N2" s="60" t="str">
        <f>IF(AND(N4=表６!N4,N4=表7!N4,N4=表8!N4,N5=表６!N15,N5=表7!N15,N5=表8!N11,N6=表６!N26,N6=表7!N26,N6=表8!N18),"","突合エラー")</f>
        <v/>
      </c>
      <c r="O2" s="60" t="str">
        <f>IF(AND(O4=表６!O4,O4=表7!O4,O4=表8!O4,O5=表６!O15,O5=表7!O15,O5=表8!O11,O6=表６!O26,O6=表7!O26,O6=表8!O18),"","突合エラー")</f>
        <v/>
      </c>
    </row>
    <row r="3" spans="1:16" ht="39.75" customHeight="1" x14ac:dyDescent="0.15">
      <c r="B3" s="16" t="s">
        <v>87</v>
      </c>
      <c r="C3" s="6" t="s">
        <v>14</v>
      </c>
      <c r="D3" s="6" t="s">
        <v>50</v>
      </c>
      <c r="E3" s="6" t="s">
        <v>96</v>
      </c>
      <c r="F3" s="6" t="s">
        <v>98</v>
      </c>
      <c r="G3" s="6" t="s">
        <v>100</v>
      </c>
      <c r="H3" s="6" t="s">
        <v>102</v>
      </c>
      <c r="I3" s="6" t="s">
        <v>104</v>
      </c>
      <c r="J3" s="6" t="s">
        <v>106</v>
      </c>
      <c r="K3" s="6" t="s">
        <v>108</v>
      </c>
      <c r="L3" s="6" t="s">
        <v>110</v>
      </c>
      <c r="M3" s="6" t="s">
        <v>112</v>
      </c>
      <c r="N3" s="6" t="s">
        <v>15</v>
      </c>
      <c r="O3" s="10" t="s">
        <v>0</v>
      </c>
      <c r="P3" s="11" t="s">
        <v>62</v>
      </c>
    </row>
    <row r="4" spans="1:16" ht="17.25" customHeight="1" x14ac:dyDescent="0.15">
      <c r="B4" s="21" t="s">
        <v>74</v>
      </c>
      <c r="C4" s="51">
        <f>SUM(C5:C6)</f>
        <v>6304</v>
      </c>
      <c r="D4" s="51">
        <f>SUM(D5:D6)</f>
        <v>19</v>
      </c>
      <c r="E4" s="51">
        <f t="shared" ref="E4:O4" si="0">SUM(E5:E6)</f>
        <v>20</v>
      </c>
      <c r="F4" s="51">
        <f t="shared" si="0"/>
        <v>71</v>
      </c>
      <c r="G4" s="51">
        <f t="shared" si="0"/>
        <v>475</v>
      </c>
      <c r="H4" s="51">
        <f t="shared" si="0"/>
        <v>585</v>
      </c>
      <c r="I4" s="51">
        <f t="shared" si="0"/>
        <v>2387</v>
      </c>
      <c r="J4" s="51">
        <f t="shared" si="0"/>
        <v>2684</v>
      </c>
      <c r="K4" s="51">
        <f t="shared" si="0"/>
        <v>592</v>
      </c>
      <c r="L4" s="51">
        <f t="shared" si="0"/>
        <v>53</v>
      </c>
      <c r="M4" s="51">
        <f t="shared" si="0"/>
        <v>3</v>
      </c>
      <c r="N4" s="51">
        <f t="shared" si="0"/>
        <v>0</v>
      </c>
      <c r="O4" s="57">
        <f t="shared" si="0"/>
        <v>0</v>
      </c>
      <c r="P4" s="75">
        <v>3010</v>
      </c>
    </row>
    <row r="5" spans="1:16" ht="17.25" customHeight="1" x14ac:dyDescent="0.15">
      <c r="B5" s="27" t="s">
        <v>16</v>
      </c>
      <c r="C5" s="61">
        <f t="shared" ref="C5:C12" si="1">SUM(D5:G5,I5:O5)</f>
        <v>3234</v>
      </c>
      <c r="D5" s="61">
        <f>SUM(D8,D11,D14,D17,D20,D23,D26)</f>
        <v>12</v>
      </c>
      <c r="E5" s="61">
        <f t="shared" ref="E5:O5" si="2">SUM(E8,E11,E14,E17,E20,E23,E26)</f>
        <v>14</v>
      </c>
      <c r="F5" s="61">
        <f t="shared" si="2"/>
        <v>40</v>
      </c>
      <c r="G5" s="61">
        <f t="shared" si="2"/>
        <v>203</v>
      </c>
      <c r="H5" s="61">
        <f t="shared" si="2"/>
        <v>269</v>
      </c>
      <c r="I5" s="61">
        <f t="shared" si="2"/>
        <v>1118</v>
      </c>
      <c r="J5" s="61">
        <f t="shared" si="2"/>
        <v>1440</v>
      </c>
      <c r="K5" s="61">
        <f t="shared" si="2"/>
        <v>370</v>
      </c>
      <c r="L5" s="61">
        <f t="shared" si="2"/>
        <v>35</v>
      </c>
      <c r="M5" s="61">
        <f t="shared" si="2"/>
        <v>2</v>
      </c>
      <c r="N5" s="61">
        <f t="shared" si="2"/>
        <v>0</v>
      </c>
      <c r="O5" s="62">
        <f t="shared" si="2"/>
        <v>0</v>
      </c>
      <c r="P5" s="76">
        <v>3049</v>
      </c>
    </row>
    <row r="6" spans="1:16" ht="17.25" customHeight="1" x14ac:dyDescent="0.15">
      <c r="B6" s="28" t="s">
        <v>17</v>
      </c>
      <c r="C6" s="63">
        <f t="shared" si="1"/>
        <v>3070</v>
      </c>
      <c r="D6" s="63">
        <f>SUM(D9,D12,D15,D18,D21,D24,D27)</f>
        <v>7</v>
      </c>
      <c r="E6" s="63">
        <f t="shared" ref="E6:O6" si="3">SUM(E9,E12,E15,E18,E21,E24,E27)</f>
        <v>6</v>
      </c>
      <c r="F6" s="63">
        <f t="shared" si="3"/>
        <v>31</v>
      </c>
      <c r="G6" s="63">
        <f t="shared" si="3"/>
        <v>272</v>
      </c>
      <c r="H6" s="63">
        <f t="shared" si="3"/>
        <v>316</v>
      </c>
      <c r="I6" s="63">
        <f t="shared" si="3"/>
        <v>1269</v>
      </c>
      <c r="J6" s="63">
        <f t="shared" si="3"/>
        <v>1244</v>
      </c>
      <c r="K6" s="63">
        <f t="shared" si="3"/>
        <v>222</v>
      </c>
      <c r="L6" s="63">
        <f t="shared" si="3"/>
        <v>18</v>
      </c>
      <c r="M6" s="63">
        <f t="shared" si="3"/>
        <v>1</v>
      </c>
      <c r="N6" s="63">
        <f t="shared" si="3"/>
        <v>0</v>
      </c>
      <c r="O6" s="64">
        <f t="shared" si="3"/>
        <v>0</v>
      </c>
      <c r="P6" s="77">
        <v>2969</v>
      </c>
    </row>
    <row r="7" spans="1:16" ht="17.25" customHeight="1" x14ac:dyDescent="0.15">
      <c r="B7" s="22" t="s">
        <v>79</v>
      </c>
      <c r="C7" s="65">
        <f t="shared" si="1"/>
        <v>479</v>
      </c>
      <c r="D7" s="65">
        <f>SUM(D8:D9)</f>
        <v>2</v>
      </c>
      <c r="E7" s="65">
        <f t="shared" ref="E7:O7" si="4">SUM(E8:E9)</f>
        <v>0</v>
      </c>
      <c r="F7" s="65">
        <f t="shared" si="4"/>
        <v>6</v>
      </c>
      <c r="G7" s="65">
        <f t="shared" si="4"/>
        <v>39</v>
      </c>
      <c r="H7" s="65">
        <f t="shared" si="4"/>
        <v>47</v>
      </c>
      <c r="I7" s="65">
        <f t="shared" si="4"/>
        <v>179</v>
      </c>
      <c r="J7" s="65">
        <f t="shared" si="4"/>
        <v>192</v>
      </c>
      <c r="K7" s="65">
        <f t="shared" si="4"/>
        <v>55</v>
      </c>
      <c r="L7" s="65">
        <f t="shared" si="4"/>
        <v>6</v>
      </c>
      <c r="M7" s="65">
        <f t="shared" si="4"/>
        <v>0</v>
      </c>
      <c r="N7" s="65">
        <f t="shared" si="4"/>
        <v>0</v>
      </c>
      <c r="O7" s="66">
        <f t="shared" si="4"/>
        <v>0</v>
      </c>
      <c r="P7" s="78">
        <v>3027</v>
      </c>
    </row>
    <row r="8" spans="1:16" ht="17.25" customHeight="1" x14ac:dyDescent="0.15">
      <c r="B8" s="29" t="s">
        <v>16</v>
      </c>
      <c r="C8" s="65">
        <f t="shared" si="1"/>
        <v>236</v>
      </c>
      <c r="D8" s="118">
        <v>1</v>
      </c>
      <c r="E8" s="118">
        <v>0</v>
      </c>
      <c r="F8" s="118">
        <v>3</v>
      </c>
      <c r="G8" s="118">
        <v>17</v>
      </c>
      <c r="H8" s="67">
        <f>SUM(D8:G8)</f>
        <v>21</v>
      </c>
      <c r="I8" s="118">
        <v>79</v>
      </c>
      <c r="J8" s="118">
        <v>96</v>
      </c>
      <c r="K8" s="118">
        <v>37</v>
      </c>
      <c r="L8" s="118">
        <v>3</v>
      </c>
      <c r="M8" s="118">
        <v>0</v>
      </c>
      <c r="N8" s="118">
        <v>0</v>
      </c>
      <c r="O8" s="122">
        <v>0</v>
      </c>
      <c r="P8" s="78">
        <v>3084</v>
      </c>
    </row>
    <row r="9" spans="1:16" ht="17.25" customHeight="1" x14ac:dyDescent="0.15">
      <c r="B9" s="29" t="s">
        <v>17</v>
      </c>
      <c r="C9" s="65">
        <f t="shared" si="1"/>
        <v>243</v>
      </c>
      <c r="D9" s="118">
        <v>1</v>
      </c>
      <c r="E9" s="118">
        <v>0</v>
      </c>
      <c r="F9" s="118">
        <v>3</v>
      </c>
      <c r="G9" s="118">
        <v>22</v>
      </c>
      <c r="H9" s="67">
        <f>SUM(D9:G9)</f>
        <v>26</v>
      </c>
      <c r="I9" s="118">
        <v>100</v>
      </c>
      <c r="J9" s="118">
        <v>96</v>
      </c>
      <c r="K9" s="118">
        <v>18</v>
      </c>
      <c r="L9" s="118">
        <v>3</v>
      </c>
      <c r="M9" s="118">
        <v>0</v>
      </c>
      <c r="N9" s="118">
        <v>0</v>
      </c>
      <c r="O9" s="122">
        <v>0</v>
      </c>
      <c r="P9" s="78">
        <v>2972</v>
      </c>
    </row>
    <row r="10" spans="1:16" ht="17.25" customHeight="1" x14ac:dyDescent="0.15">
      <c r="B10" s="30" t="s">
        <v>88</v>
      </c>
      <c r="C10" s="68">
        <f t="shared" si="1"/>
        <v>1349</v>
      </c>
      <c r="D10" s="68">
        <f t="shared" ref="D10:O10" si="5">SUM(D11:D12)</f>
        <v>7</v>
      </c>
      <c r="E10" s="68">
        <f t="shared" si="5"/>
        <v>3</v>
      </c>
      <c r="F10" s="68">
        <f t="shared" si="5"/>
        <v>10</v>
      </c>
      <c r="G10" s="68">
        <f t="shared" si="5"/>
        <v>86</v>
      </c>
      <c r="H10" s="68">
        <f t="shared" si="5"/>
        <v>106</v>
      </c>
      <c r="I10" s="68">
        <f t="shared" si="5"/>
        <v>505</v>
      </c>
      <c r="J10" s="68">
        <f t="shared" si="5"/>
        <v>606</v>
      </c>
      <c r="K10" s="68">
        <f t="shared" si="5"/>
        <v>118</v>
      </c>
      <c r="L10" s="68">
        <f t="shared" si="5"/>
        <v>13</v>
      </c>
      <c r="M10" s="68">
        <f t="shared" si="5"/>
        <v>1</v>
      </c>
      <c r="N10" s="68">
        <f t="shared" si="5"/>
        <v>0</v>
      </c>
      <c r="O10" s="69">
        <f t="shared" si="5"/>
        <v>0</v>
      </c>
      <c r="P10" s="79">
        <v>3026</v>
      </c>
    </row>
    <row r="11" spans="1:16" ht="17.25" customHeight="1" x14ac:dyDescent="0.15">
      <c r="B11" s="29" t="s">
        <v>18</v>
      </c>
      <c r="C11" s="65">
        <f t="shared" si="1"/>
        <v>721</v>
      </c>
      <c r="D11" s="118">
        <v>3</v>
      </c>
      <c r="E11" s="118">
        <v>1</v>
      </c>
      <c r="F11" s="118">
        <v>4</v>
      </c>
      <c r="G11" s="118">
        <v>30</v>
      </c>
      <c r="H11" s="67">
        <f>SUM(D11:G11)</f>
        <v>38</v>
      </c>
      <c r="I11" s="118">
        <v>260</v>
      </c>
      <c r="J11" s="118">
        <v>339</v>
      </c>
      <c r="K11" s="118">
        <v>76</v>
      </c>
      <c r="L11" s="118">
        <v>8</v>
      </c>
      <c r="M11" s="118">
        <v>0</v>
      </c>
      <c r="N11" s="118">
        <v>0</v>
      </c>
      <c r="O11" s="122">
        <v>0</v>
      </c>
      <c r="P11" s="78">
        <v>3078</v>
      </c>
    </row>
    <row r="12" spans="1:16" ht="17.25" customHeight="1" x14ac:dyDescent="0.15">
      <c r="B12" s="29" t="s">
        <v>19</v>
      </c>
      <c r="C12" s="70">
        <f t="shared" si="1"/>
        <v>628</v>
      </c>
      <c r="D12" s="121">
        <v>4</v>
      </c>
      <c r="E12" s="121">
        <v>2</v>
      </c>
      <c r="F12" s="121">
        <v>6</v>
      </c>
      <c r="G12" s="121">
        <v>56</v>
      </c>
      <c r="H12" s="67">
        <f>SUM(D12:G12)</f>
        <v>68</v>
      </c>
      <c r="I12" s="118">
        <v>245</v>
      </c>
      <c r="J12" s="121">
        <v>267</v>
      </c>
      <c r="K12" s="121">
        <v>42</v>
      </c>
      <c r="L12" s="121">
        <v>5</v>
      </c>
      <c r="M12" s="121">
        <v>1</v>
      </c>
      <c r="N12" s="121">
        <v>0</v>
      </c>
      <c r="O12" s="123">
        <v>0</v>
      </c>
      <c r="P12" s="78">
        <v>2965</v>
      </c>
    </row>
    <row r="13" spans="1:16" ht="17.25" customHeight="1" x14ac:dyDescent="0.15">
      <c r="A13" s="209"/>
      <c r="B13" s="30" t="s">
        <v>89</v>
      </c>
      <c r="C13" s="68">
        <f t="shared" ref="C13:C27" si="6">SUM(D13:G13,I13:O13)</f>
        <v>1531</v>
      </c>
      <c r="D13" s="65">
        <f t="shared" ref="D13:O13" si="7">SUM(D14:D15)</f>
        <v>3</v>
      </c>
      <c r="E13" s="65">
        <f t="shared" si="7"/>
        <v>2</v>
      </c>
      <c r="F13" s="65">
        <f t="shared" si="7"/>
        <v>15</v>
      </c>
      <c r="G13" s="65">
        <f t="shared" si="7"/>
        <v>137</v>
      </c>
      <c r="H13" s="68">
        <f t="shared" si="7"/>
        <v>157</v>
      </c>
      <c r="I13" s="68">
        <f t="shared" si="7"/>
        <v>594</v>
      </c>
      <c r="J13" s="65">
        <f t="shared" si="7"/>
        <v>643</v>
      </c>
      <c r="K13" s="65">
        <f t="shared" si="7"/>
        <v>124</v>
      </c>
      <c r="L13" s="65">
        <f t="shared" si="7"/>
        <v>11</v>
      </c>
      <c r="M13" s="65">
        <f t="shared" si="7"/>
        <v>2</v>
      </c>
      <c r="N13" s="65">
        <f t="shared" si="7"/>
        <v>0</v>
      </c>
      <c r="O13" s="66">
        <f t="shared" si="7"/>
        <v>0</v>
      </c>
      <c r="P13" s="79">
        <v>2996</v>
      </c>
    </row>
    <row r="14" spans="1:16" ht="17.25" customHeight="1" x14ac:dyDescent="0.15">
      <c r="A14" s="209"/>
      <c r="B14" s="29" t="s">
        <v>20</v>
      </c>
      <c r="C14" s="65">
        <f t="shared" si="6"/>
        <v>778</v>
      </c>
      <c r="D14" s="118">
        <v>3</v>
      </c>
      <c r="E14" s="118">
        <v>2</v>
      </c>
      <c r="F14" s="118">
        <v>8</v>
      </c>
      <c r="G14" s="118">
        <v>64</v>
      </c>
      <c r="H14" s="67">
        <f>SUM(D14:G14)</f>
        <v>77</v>
      </c>
      <c r="I14" s="118">
        <v>268</v>
      </c>
      <c r="J14" s="118">
        <v>348</v>
      </c>
      <c r="K14" s="118">
        <v>77</v>
      </c>
      <c r="L14" s="118">
        <v>6</v>
      </c>
      <c r="M14" s="118">
        <v>2</v>
      </c>
      <c r="N14" s="118">
        <v>0</v>
      </c>
      <c r="O14" s="122">
        <v>0</v>
      </c>
      <c r="P14" s="78">
        <v>3027</v>
      </c>
    </row>
    <row r="15" spans="1:16" ht="17.25" customHeight="1" x14ac:dyDescent="0.15">
      <c r="A15" s="209"/>
      <c r="B15" s="29" t="s">
        <v>21</v>
      </c>
      <c r="C15" s="70">
        <f t="shared" si="6"/>
        <v>753</v>
      </c>
      <c r="D15" s="121">
        <v>0</v>
      </c>
      <c r="E15" s="121">
        <v>0</v>
      </c>
      <c r="F15" s="121">
        <v>7</v>
      </c>
      <c r="G15" s="121">
        <v>73</v>
      </c>
      <c r="H15" s="67">
        <f>SUM(D15:G15)</f>
        <v>80</v>
      </c>
      <c r="I15" s="118">
        <v>326</v>
      </c>
      <c r="J15" s="121">
        <v>295</v>
      </c>
      <c r="K15" s="121">
        <v>47</v>
      </c>
      <c r="L15" s="121">
        <v>5</v>
      </c>
      <c r="M15" s="121">
        <v>0</v>
      </c>
      <c r="N15" s="121">
        <v>0</v>
      </c>
      <c r="O15" s="123">
        <v>0</v>
      </c>
      <c r="P15" s="78">
        <v>2965</v>
      </c>
    </row>
    <row r="16" spans="1:16" ht="17.25" customHeight="1" x14ac:dyDescent="0.15">
      <c r="B16" s="30" t="s">
        <v>94</v>
      </c>
      <c r="C16" s="68">
        <f t="shared" si="6"/>
        <v>503</v>
      </c>
      <c r="D16" s="65">
        <f t="shared" ref="D16:O16" si="8">SUM(D17:D18)</f>
        <v>1</v>
      </c>
      <c r="E16" s="65">
        <f t="shared" si="8"/>
        <v>6</v>
      </c>
      <c r="F16" s="65">
        <f t="shared" si="8"/>
        <v>5</v>
      </c>
      <c r="G16" s="65">
        <f t="shared" si="8"/>
        <v>34</v>
      </c>
      <c r="H16" s="68">
        <f t="shared" si="8"/>
        <v>46</v>
      </c>
      <c r="I16" s="68">
        <f t="shared" si="8"/>
        <v>192</v>
      </c>
      <c r="J16" s="65">
        <f t="shared" si="8"/>
        <v>210</v>
      </c>
      <c r="K16" s="65">
        <f t="shared" si="8"/>
        <v>54</v>
      </c>
      <c r="L16" s="65">
        <f t="shared" si="8"/>
        <v>1</v>
      </c>
      <c r="M16" s="65">
        <f t="shared" si="8"/>
        <v>0</v>
      </c>
      <c r="N16" s="65">
        <f t="shared" si="8"/>
        <v>0</v>
      </c>
      <c r="O16" s="66">
        <f t="shared" si="8"/>
        <v>0</v>
      </c>
      <c r="P16" s="79">
        <v>2999</v>
      </c>
    </row>
    <row r="17" spans="2:16" ht="17.25" customHeight="1" x14ac:dyDescent="0.15">
      <c r="B17" s="29" t="s">
        <v>22</v>
      </c>
      <c r="C17" s="65">
        <f t="shared" si="6"/>
        <v>247</v>
      </c>
      <c r="D17" s="118">
        <v>1</v>
      </c>
      <c r="E17" s="118">
        <v>4</v>
      </c>
      <c r="F17" s="118">
        <v>2</v>
      </c>
      <c r="G17" s="118">
        <v>16</v>
      </c>
      <c r="H17" s="67">
        <f>SUM(D17:G17)</f>
        <v>23</v>
      </c>
      <c r="I17" s="118">
        <v>89</v>
      </c>
      <c r="J17" s="118">
        <v>105</v>
      </c>
      <c r="K17" s="118">
        <v>29</v>
      </c>
      <c r="L17" s="118">
        <v>1</v>
      </c>
      <c r="M17" s="118">
        <v>0</v>
      </c>
      <c r="N17" s="118">
        <v>0</v>
      </c>
      <c r="O17" s="122">
        <v>0</v>
      </c>
      <c r="P17" s="78">
        <v>3019</v>
      </c>
    </row>
    <row r="18" spans="2:16" ht="17.25" customHeight="1" x14ac:dyDescent="0.15">
      <c r="B18" s="29" t="s">
        <v>23</v>
      </c>
      <c r="C18" s="70">
        <f t="shared" si="6"/>
        <v>256</v>
      </c>
      <c r="D18" s="121">
        <v>0</v>
      </c>
      <c r="E18" s="121">
        <v>2</v>
      </c>
      <c r="F18" s="121">
        <v>3</v>
      </c>
      <c r="G18" s="121">
        <v>18</v>
      </c>
      <c r="H18" s="67">
        <f>SUM(D18:G18)</f>
        <v>23</v>
      </c>
      <c r="I18" s="118">
        <v>103</v>
      </c>
      <c r="J18" s="121">
        <v>105</v>
      </c>
      <c r="K18" s="121">
        <v>25</v>
      </c>
      <c r="L18" s="121">
        <v>0</v>
      </c>
      <c r="M18" s="121">
        <v>0</v>
      </c>
      <c r="N18" s="121">
        <v>0</v>
      </c>
      <c r="O18" s="123">
        <v>0</v>
      </c>
      <c r="P18" s="78">
        <v>2981</v>
      </c>
    </row>
    <row r="19" spans="2:16" ht="17.25" customHeight="1" x14ac:dyDescent="0.15">
      <c r="B19" s="30" t="s">
        <v>90</v>
      </c>
      <c r="C19" s="68">
        <f t="shared" si="6"/>
        <v>328</v>
      </c>
      <c r="D19" s="65">
        <f t="shared" ref="D19:O19" si="9">SUM(D20:D21)</f>
        <v>0</v>
      </c>
      <c r="E19" s="65">
        <f t="shared" si="9"/>
        <v>0</v>
      </c>
      <c r="F19" s="65">
        <f t="shared" si="9"/>
        <v>4</v>
      </c>
      <c r="G19" s="65">
        <f t="shared" si="9"/>
        <v>25</v>
      </c>
      <c r="H19" s="68">
        <f t="shared" si="9"/>
        <v>29</v>
      </c>
      <c r="I19" s="68">
        <f t="shared" si="9"/>
        <v>127</v>
      </c>
      <c r="J19" s="65">
        <f t="shared" si="9"/>
        <v>138</v>
      </c>
      <c r="K19" s="65">
        <f t="shared" si="9"/>
        <v>29</v>
      </c>
      <c r="L19" s="65">
        <f t="shared" si="9"/>
        <v>5</v>
      </c>
      <c r="M19" s="65">
        <f t="shared" si="9"/>
        <v>0</v>
      </c>
      <c r="N19" s="65">
        <f t="shared" si="9"/>
        <v>0</v>
      </c>
      <c r="O19" s="66">
        <f t="shared" si="9"/>
        <v>0</v>
      </c>
      <c r="P19" s="79">
        <v>3023</v>
      </c>
    </row>
    <row r="20" spans="2:16" ht="17.25" customHeight="1" x14ac:dyDescent="0.15">
      <c r="B20" s="29" t="s">
        <v>24</v>
      </c>
      <c r="C20" s="65">
        <f t="shared" si="6"/>
        <v>167</v>
      </c>
      <c r="D20" s="118">
        <v>0</v>
      </c>
      <c r="E20" s="118">
        <v>0</v>
      </c>
      <c r="F20" s="118">
        <v>2</v>
      </c>
      <c r="G20" s="118">
        <v>6</v>
      </c>
      <c r="H20" s="67">
        <f>SUM(D20:G20)</f>
        <v>8</v>
      </c>
      <c r="I20" s="118">
        <v>57</v>
      </c>
      <c r="J20" s="118">
        <v>77</v>
      </c>
      <c r="K20" s="118">
        <v>20</v>
      </c>
      <c r="L20" s="118">
        <v>5</v>
      </c>
      <c r="M20" s="118">
        <v>0</v>
      </c>
      <c r="N20" s="118">
        <v>0</v>
      </c>
      <c r="O20" s="122">
        <v>0</v>
      </c>
      <c r="P20" s="78">
        <v>3122</v>
      </c>
    </row>
    <row r="21" spans="2:16" ht="17.25" customHeight="1" x14ac:dyDescent="0.15">
      <c r="B21" s="29" t="s">
        <v>25</v>
      </c>
      <c r="C21" s="70">
        <f t="shared" si="6"/>
        <v>161</v>
      </c>
      <c r="D21" s="121">
        <v>0</v>
      </c>
      <c r="E21" s="121">
        <v>0</v>
      </c>
      <c r="F21" s="121">
        <v>2</v>
      </c>
      <c r="G21" s="121">
        <v>19</v>
      </c>
      <c r="H21" s="67">
        <f>SUM(D21:G21)</f>
        <v>21</v>
      </c>
      <c r="I21" s="118">
        <v>70</v>
      </c>
      <c r="J21" s="121">
        <v>61</v>
      </c>
      <c r="K21" s="121">
        <v>9</v>
      </c>
      <c r="L21" s="121">
        <v>0</v>
      </c>
      <c r="M21" s="121">
        <v>0</v>
      </c>
      <c r="N21" s="121">
        <v>0</v>
      </c>
      <c r="O21" s="123">
        <v>0</v>
      </c>
      <c r="P21" s="78">
        <v>2921</v>
      </c>
    </row>
    <row r="22" spans="2:16" ht="17.25" customHeight="1" x14ac:dyDescent="0.15">
      <c r="B22" s="30" t="s">
        <v>91</v>
      </c>
      <c r="C22" s="68">
        <f t="shared" si="6"/>
        <v>1755</v>
      </c>
      <c r="D22" s="65">
        <f t="shared" ref="D22:O22" si="10">SUM(D23:D24)</f>
        <v>6</v>
      </c>
      <c r="E22" s="65">
        <f t="shared" si="10"/>
        <v>8</v>
      </c>
      <c r="F22" s="65">
        <f t="shared" si="10"/>
        <v>24</v>
      </c>
      <c r="G22" s="65">
        <f t="shared" si="10"/>
        <v>122</v>
      </c>
      <c r="H22" s="68">
        <f t="shared" si="10"/>
        <v>160</v>
      </c>
      <c r="I22" s="68">
        <f t="shared" si="10"/>
        <v>662</v>
      </c>
      <c r="J22" s="65">
        <f t="shared" si="10"/>
        <v>740</v>
      </c>
      <c r="K22" s="65">
        <f t="shared" si="10"/>
        <v>180</v>
      </c>
      <c r="L22" s="65">
        <f t="shared" si="10"/>
        <v>13</v>
      </c>
      <c r="M22" s="65">
        <f t="shared" si="10"/>
        <v>0</v>
      </c>
      <c r="N22" s="65">
        <f t="shared" si="10"/>
        <v>0</v>
      </c>
      <c r="O22" s="66">
        <f t="shared" si="10"/>
        <v>0</v>
      </c>
      <c r="P22" s="79">
        <v>3009</v>
      </c>
    </row>
    <row r="23" spans="2:16" ht="17.25" customHeight="1" x14ac:dyDescent="0.15">
      <c r="B23" s="29" t="s">
        <v>26</v>
      </c>
      <c r="C23" s="65">
        <f t="shared" si="6"/>
        <v>902</v>
      </c>
      <c r="D23" s="118">
        <v>4</v>
      </c>
      <c r="E23" s="118">
        <v>6</v>
      </c>
      <c r="F23" s="118">
        <v>16</v>
      </c>
      <c r="G23" s="118">
        <v>59</v>
      </c>
      <c r="H23" s="67">
        <f>SUM(D23:G23)</f>
        <v>85</v>
      </c>
      <c r="I23" s="118">
        <v>310</v>
      </c>
      <c r="J23" s="118">
        <v>384</v>
      </c>
      <c r="K23" s="118">
        <v>114</v>
      </c>
      <c r="L23" s="118">
        <v>9</v>
      </c>
      <c r="M23" s="118">
        <v>0</v>
      </c>
      <c r="N23" s="118">
        <v>0</v>
      </c>
      <c r="O23" s="122">
        <v>0</v>
      </c>
      <c r="P23" s="78">
        <v>3034</v>
      </c>
    </row>
    <row r="24" spans="2:16" ht="17.25" customHeight="1" x14ac:dyDescent="0.15">
      <c r="B24" s="29" t="s">
        <v>27</v>
      </c>
      <c r="C24" s="70">
        <f t="shared" si="6"/>
        <v>853</v>
      </c>
      <c r="D24" s="121">
        <v>2</v>
      </c>
      <c r="E24" s="121">
        <v>2</v>
      </c>
      <c r="F24" s="121">
        <v>8</v>
      </c>
      <c r="G24" s="121">
        <v>63</v>
      </c>
      <c r="H24" s="67">
        <f>SUM(D24:G24)</f>
        <v>75</v>
      </c>
      <c r="I24" s="118">
        <v>352</v>
      </c>
      <c r="J24" s="121">
        <v>356</v>
      </c>
      <c r="K24" s="121">
        <v>66</v>
      </c>
      <c r="L24" s="121">
        <v>4</v>
      </c>
      <c r="M24" s="121">
        <v>0</v>
      </c>
      <c r="N24" s="121">
        <v>0</v>
      </c>
      <c r="O24" s="123">
        <v>0</v>
      </c>
      <c r="P24" s="78">
        <v>3982</v>
      </c>
    </row>
    <row r="25" spans="2:16" ht="17.25" customHeight="1" x14ac:dyDescent="0.15">
      <c r="B25" s="30" t="s">
        <v>81</v>
      </c>
      <c r="C25" s="68">
        <f t="shared" si="6"/>
        <v>359</v>
      </c>
      <c r="D25" s="65">
        <f t="shared" ref="D25:O25" si="11">SUM(D26:D27)</f>
        <v>0</v>
      </c>
      <c r="E25" s="65">
        <f t="shared" si="11"/>
        <v>1</v>
      </c>
      <c r="F25" s="65">
        <f t="shared" si="11"/>
        <v>7</v>
      </c>
      <c r="G25" s="65">
        <f t="shared" si="11"/>
        <v>32</v>
      </c>
      <c r="H25" s="68">
        <f t="shared" si="11"/>
        <v>40</v>
      </c>
      <c r="I25" s="68">
        <f t="shared" si="11"/>
        <v>128</v>
      </c>
      <c r="J25" s="65">
        <f t="shared" si="11"/>
        <v>155</v>
      </c>
      <c r="K25" s="65">
        <f t="shared" si="11"/>
        <v>32</v>
      </c>
      <c r="L25" s="65">
        <f t="shared" si="11"/>
        <v>4</v>
      </c>
      <c r="M25" s="65">
        <f t="shared" si="11"/>
        <v>0</v>
      </c>
      <c r="N25" s="65">
        <f t="shared" si="11"/>
        <v>0</v>
      </c>
      <c r="O25" s="66">
        <f t="shared" si="11"/>
        <v>0</v>
      </c>
      <c r="P25" s="79">
        <v>2992</v>
      </c>
    </row>
    <row r="26" spans="2:16" ht="17.25" customHeight="1" x14ac:dyDescent="0.15">
      <c r="B26" s="29" t="s">
        <v>92</v>
      </c>
      <c r="C26" s="65">
        <f t="shared" si="6"/>
        <v>183</v>
      </c>
      <c r="D26" s="118">
        <v>0</v>
      </c>
      <c r="E26" s="118">
        <v>1</v>
      </c>
      <c r="F26" s="118">
        <v>5</v>
      </c>
      <c r="G26" s="118">
        <v>11</v>
      </c>
      <c r="H26" s="67">
        <f>SUM(D26:G26)</f>
        <v>17</v>
      </c>
      <c r="I26" s="118">
        <v>55</v>
      </c>
      <c r="J26" s="118">
        <v>91</v>
      </c>
      <c r="K26" s="118">
        <v>17</v>
      </c>
      <c r="L26" s="118">
        <v>3</v>
      </c>
      <c r="M26" s="118">
        <v>0</v>
      </c>
      <c r="N26" s="118">
        <v>0</v>
      </c>
      <c r="O26" s="122">
        <v>0</v>
      </c>
      <c r="P26" s="78">
        <v>3024</v>
      </c>
    </row>
    <row r="27" spans="2:16" ht="17.25" customHeight="1" x14ac:dyDescent="0.15">
      <c r="B27" s="31" t="s">
        <v>93</v>
      </c>
      <c r="C27" s="71">
        <f t="shared" si="6"/>
        <v>176</v>
      </c>
      <c r="D27" s="120">
        <v>0</v>
      </c>
      <c r="E27" s="120">
        <v>0</v>
      </c>
      <c r="F27" s="120">
        <v>2</v>
      </c>
      <c r="G27" s="120">
        <v>21</v>
      </c>
      <c r="H27" s="72">
        <f>SUM(D27:G27)</f>
        <v>23</v>
      </c>
      <c r="I27" s="120">
        <v>73</v>
      </c>
      <c r="J27" s="120">
        <v>64</v>
      </c>
      <c r="K27" s="120">
        <v>15</v>
      </c>
      <c r="L27" s="120">
        <v>1</v>
      </c>
      <c r="M27" s="120">
        <v>0</v>
      </c>
      <c r="N27" s="120">
        <v>0</v>
      </c>
      <c r="O27" s="124">
        <v>0</v>
      </c>
      <c r="P27" s="80">
        <v>2958</v>
      </c>
    </row>
  </sheetData>
  <sheetProtection password="CC6D" sheet="1" objects="1" scenarios="1"/>
  <mergeCells count="1">
    <mergeCell ref="A13:A15"/>
  </mergeCells>
  <phoneticPr fontId="5"/>
  <printOptions horizontalCentered="1" verticalCentered="1"/>
  <pageMargins left="0.51181102362204722" right="0.78740157480314965" top="0.98425196850393704" bottom="0.98425196850393704" header="0.51181102362204722" footer="0.51181102362204722"/>
  <pageSetup paperSize="9" orientation="landscape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  <pageSetUpPr fitToPage="1"/>
  </sheetPr>
  <dimension ref="A1:P41"/>
  <sheetViews>
    <sheetView view="pageBreakPreview" topLeftCell="A16" zoomScaleNormal="75" zoomScaleSheetLayoutView="100" workbookViewId="0">
      <selection activeCell="Q1" sqref="Q1:Q1048576"/>
    </sheetView>
  </sheetViews>
  <sheetFormatPr defaultRowHeight="13.5" x14ac:dyDescent="0.15"/>
  <cols>
    <col min="1" max="1" width="3.875" customWidth="1"/>
    <col min="2" max="2" width="9.625" customWidth="1"/>
    <col min="3" max="15" width="8.625" customWidth="1"/>
    <col min="16" max="16" width="10.5" customWidth="1"/>
  </cols>
  <sheetData>
    <row r="1" spans="1:16" ht="17.25" x14ac:dyDescent="0.2">
      <c r="B1" s="167" t="s">
        <v>182</v>
      </c>
    </row>
    <row r="2" spans="1:16" x14ac:dyDescent="0.15">
      <c r="C2" s="60" t="str">
        <f>IF(C4=表5!C4,"","総数エラー")</f>
        <v/>
      </c>
      <c r="D2" s="60" t="str">
        <f>IF(D4=表5!D4,"","総数エラー")</f>
        <v/>
      </c>
      <c r="E2" s="60" t="str">
        <f>IF(E4=表5!E4,"","総数エラー")</f>
        <v/>
      </c>
      <c r="F2" s="60" t="str">
        <f>IF(F4=表5!F4,"","総数エラー")</f>
        <v/>
      </c>
      <c r="G2" s="60" t="str">
        <f>IF(G4=表5!G4,"","総数エラー")</f>
        <v/>
      </c>
      <c r="H2" s="60" t="str">
        <f>IF(H4=表5!H4,"","総数エラー")</f>
        <v/>
      </c>
      <c r="I2" s="60" t="str">
        <f>IF(I4=表5!I4,"","総数エラー")</f>
        <v/>
      </c>
      <c r="J2" s="60" t="str">
        <f>IF(J4=表5!J4,"","総数エラー")</f>
        <v/>
      </c>
      <c r="K2" s="60" t="str">
        <f>IF(K4=表5!K4,"","総数エラー")</f>
        <v/>
      </c>
      <c r="L2" s="60" t="str">
        <f>IF(L4=表5!L4,"","総数エラー")</f>
        <v/>
      </c>
      <c r="M2" s="60" t="str">
        <f>IF(M4=表5!M4,"","総数エラー")</f>
        <v/>
      </c>
      <c r="N2" s="60" t="str">
        <f>IF(N4=表5!N4,"","総数エラー")</f>
        <v/>
      </c>
      <c r="O2" s="60" t="str">
        <f>IF(O4=表5!O4,"","総数エラー")</f>
        <v/>
      </c>
    </row>
    <row r="3" spans="1:16" ht="46.5" customHeight="1" x14ac:dyDescent="0.15">
      <c r="B3" s="16" t="s">
        <v>115</v>
      </c>
      <c r="C3" s="131" t="s">
        <v>113</v>
      </c>
      <c r="D3" s="128" t="s">
        <v>114</v>
      </c>
      <c r="E3" s="6" t="s">
        <v>95</v>
      </c>
      <c r="F3" s="6" t="s">
        <v>97</v>
      </c>
      <c r="G3" s="6" t="s">
        <v>99</v>
      </c>
      <c r="H3" s="6" t="s">
        <v>101</v>
      </c>
      <c r="I3" s="6" t="s">
        <v>103</v>
      </c>
      <c r="J3" s="6" t="s">
        <v>105</v>
      </c>
      <c r="K3" s="6" t="s">
        <v>107</v>
      </c>
      <c r="L3" s="6" t="s">
        <v>109</v>
      </c>
      <c r="M3" s="6" t="s">
        <v>111</v>
      </c>
      <c r="N3" s="6" t="s">
        <v>15</v>
      </c>
      <c r="O3" s="10" t="s">
        <v>0</v>
      </c>
      <c r="P3" s="11" t="s">
        <v>62</v>
      </c>
    </row>
    <row r="4" spans="1:16" ht="15.95" customHeight="1" x14ac:dyDescent="0.15">
      <c r="B4" s="32" t="s">
        <v>47</v>
      </c>
      <c r="C4" s="132">
        <f t="shared" ref="C4:O4" si="0">SUM(C5:C11)</f>
        <v>6304</v>
      </c>
      <c r="D4" s="129">
        <f t="shared" si="0"/>
        <v>19</v>
      </c>
      <c r="E4" s="53">
        <f t="shared" si="0"/>
        <v>20</v>
      </c>
      <c r="F4" s="53">
        <f t="shared" si="0"/>
        <v>71</v>
      </c>
      <c r="G4" s="53">
        <f t="shared" si="0"/>
        <v>475</v>
      </c>
      <c r="H4" s="53">
        <f t="shared" si="0"/>
        <v>585</v>
      </c>
      <c r="I4" s="53">
        <f t="shared" si="0"/>
        <v>2387</v>
      </c>
      <c r="J4" s="53">
        <f t="shared" si="0"/>
        <v>2684</v>
      </c>
      <c r="K4" s="53">
        <f t="shared" si="0"/>
        <v>592</v>
      </c>
      <c r="L4" s="53">
        <f t="shared" si="0"/>
        <v>53</v>
      </c>
      <c r="M4" s="53">
        <f t="shared" si="0"/>
        <v>3</v>
      </c>
      <c r="N4" s="53">
        <f t="shared" si="0"/>
        <v>0</v>
      </c>
      <c r="O4" s="81">
        <f t="shared" si="0"/>
        <v>0</v>
      </c>
      <c r="P4" s="125">
        <v>3010</v>
      </c>
    </row>
    <row r="5" spans="1:16" ht="15.95" customHeight="1" x14ac:dyDescent="0.15">
      <c r="B5" s="33" t="s">
        <v>28</v>
      </c>
      <c r="C5" s="133">
        <f t="shared" ref="C5:C11" si="1">SUM(D5:G5,I5:O5)</f>
        <v>3</v>
      </c>
      <c r="D5" s="67">
        <f>SUM(D16,D27)</f>
        <v>3</v>
      </c>
      <c r="E5" s="67">
        <f>SUM(E16,E27)</f>
        <v>0</v>
      </c>
      <c r="F5" s="67">
        <f>SUM(F16,F27)</f>
        <v>0</v>
      </c>
      <c r="G5" s="67">
        <f>SUM(G16,G27)</f>
        <v>0</v>
      </c>
      <c r="H5" s="67">
        <f t="shared" ref="H5:H11" si="2">SUM(D5:G5)</f>
        <v>3</v>
      </c>
      <c r="I5" s="67">
        <f t="shared" ref="I5:O5" si="3">SUM(I16,I27)</f>
        <v>0</v>
      </c>
      <c r="J5" s="67">
        <f t="shared" si="3"/>
        <v>0</v>
      </c>
      <c r="K5" s="67">
        <f t="shared" si="3"/>
        <v>0</v>
      </c>
      <c r="L5" s="67">
        <f t="shared" si="3"/>
        <v>0</v>
      </c>
      <c r="M5" s="67">
        <f t="shared" si="3"/>
        <v>0</v>
      </c>
      <c r="N5" s="67">
        <f t="shared" si="3"/>
        <v>0</v>
      </c>
      <c r="O5" s="82">
        <f t="shared" si="3"/>
        <v>0</v>
      </c>
      <c r="P5" s="126">
        <v>526</v>
      </c>
    </row>
    <row r="6" spans="1:16" ht="15.95" customHeight="1" x14ac:dyDescent="0.15">
      <c r="B6" s="33" t="s">
        <v>29</v>
      </c>
      <c r="C6" s="133">
        <f t="shared" si="1"/>
        <v>17</v>
      </c>
      <c r="D6" s="67">
        <f t="shared" ref="D6:E11" si="4">SUM(D17,D28)</f>
        <v>15</v>
      </c>
      <c r="E6" s="67">
        <f t="shared" si="4"/>
        <v>2</v>
      </c>
      <c r="F6" s="67">
        <f t="shared" ref="F6:G11" si="5">SUM(F17,F28)</f>
        <v>0</v>
      </c>
      <c r="G6" s="67">
        <f t="shared" si="5"/>
        <v>0</v>
      </c>
      <c r="H6" s="67">
        <f t="shared" si="2"/>
        <v>17</v>
      </c>
      <c r="I6" s="67">
        <f t="shared" ref="I6:O6" si="6">SUM(I17,I28)</f>
        <v>0</v>
      </c>
      <c r="J6" s="67">
        <f t="shared" si="6"/>
        <v>0</v>
      </c>
      <c r="K6" s="67">
        <f t="shared" si="6"/>
        <v>0</v>
      </c>
      <c r="L6" s="67">
        <f t="shared" si="6"/>
        <v>0</v>
      </c>
      <c r="M6" s="67">
        <f t="shared" si="6"/>
        <v>0</v>
      </c>
      <c r="N6" s="67">
        <f t="shared" si="6"/>
        <v>0</v>
      </c>
      <c r="O6" s="82">
        <f t="shared" si="6"/>
        <v>0</v>
      </c>
      <c r="P6" s="126">
        <v>740</v>
      </c>
    </row>
    <row r="7" spans="1:16" ht="15.95" customHeight="1" x14ac:dyDescent="0.15">
      <c r="B7" s="33" t="s">
        <v>30</v>
      </c>
      <c r="C7" s="133">
        <f t="shared" si="1"/>
        <v>15</v>
      </c>
      <c r="D7" s="67">
        <f t="shared" si="4"/>
        <v>1</v>
      </c>
      <c r="E7" s="67">
        <f t="shared" si="4"/>
        <v>9</v>
      </c>
      <c r="F7" s="67">
        <f t="shared" si="5"/>
        <v>5</v>
      </c>
      <c r="G7" s="67">
        <f t="shared" si="5"/>
        <v>0</v>
      </c>
      <c r="H7" s="67">
        <f t="shared" si="2"/>
        <v>15</v>
      </c>
      <c r="I7" s="67">
        <f t="shared" ref="I7:O7" si="7">SUM(I18,I29)</f>
        <v>0</v>
      </c>
      <c r="J7" s="67">
        <f t="shared" si="7"/>
        <v>0</v>
      </c>
      <c r="K7" s="67">
        <f t="shared" si="7"/>
        <v>0</v>
      </c>
      <c r="L7" s="67">
        <f t="shared" si="7"/>
        <v>0</v>
      </c>
      <c r="M7" s="67">
        <f t="shared" si="7"/>
        <v>0</v>
      </c>
      <c r="N7" s="67">
        <f t="shared" si="7"/>
        <v>0</v>
      </c>
      <c r="O7" s="82">
        <f t="shared" si="7"/>
        <v>0</v>
      </c>
      <c r="P7" s="126">
        <v>1411</v>
      </c>
    </row>
    <row r="8" spans="1:16" ht="15.95" customHeight="1" x14ac:dyDescent="0.15">
      <c r="B8" s="33" t="s">
        <v>31</v>
      </c>
      <c r="C8" s="133">
        <f t="shared" si="1"/>
        <v>147</v>
      </c>
      <c r="D8" s="67">
        <f t="shared" si="4"/>
        <v>0</v>
      </c>
      <c r="E8" s="67">
        <f t="shared" si="4"/>
        <v>9</v>
      </c>
      <c r="F8" s="67">
        <f t="shared" si="5"/>
        <v>41</v>
      </c>
      <c r="G8" s="67">
        <f t="shared" si="5"/>
        <v>71</v>
      </c>
      <c r="H8" s="67">
        <f t="shared" si="2"/>
        <v>121</v>
      </c>
      <c r="I8" s="67">
        <f t="shared" ref="I8:M11" si="8">SUM(I19,I30)</f>
        <v>25</v>
      </c>
      <c r="J8" s="67">
        <f t="shared" si="8"/>
        <v>1</v>
      </c>
      <c r="K8" s="67">
        <f t="shared" si="8"/>
        <v>0</v>
      </c>
      <c r="L8" s="67">
        <f t="shared" si="8"/>
        <v>0</v>
      </c>
      <c r="M8" s="67">
        <f t="shared" si="8"/>
        <v>0</v>
      </c>
      <c r="N8" s="67">
        <f t="shared" ref="N8:O10" si="9">SUM(N19,N30)</f>
        <v>0</v>
      </c>
      <c r="O8" s="82">
        <f t="shared" si="9"/>
        <v>0</v>
      </c>
      <c r="P8" s="126">
        <v>2139</v>
      </c>
    </row>
    <row r="9" spans="1:16" ht="15.95" customHeight="1" x14ac:dyDescent="0.15">
      <c r="B9" s="33" t="s">
        <v>32</v>
      </c>
      <c r="C9" s="133">
        <f t="shared" si="1"/>
        <v>4010</v>
      </c>
      <c r="D9" s="67">
        <f t="shared" si="4"/>
        <v>0</v>
      </c>
      <c r="E9" s="67">
        <f t="shared" si="4"/>
        <v>0</v>
      </c>
      <c r="F9" s="67">
        <f t="shared" si="5"/>
        <v>25</v>
      </c>
      <c r="G9" s="67">
        <f t="shared" si="5"/>
        <v>378</v>
      </c>
      <c r="H9" s="67">
        <f t="shared" si="2"/>
        <v>403</v>
      </c>
      <c r="I9" s="67">
        <f t="shared" si="8"/>
        <v>1800</v>
      </c>
      <c r="J9" s="67">
        <f t="shared" si="8"/>
        <v>1557</v>
      </c>
      <c r="K9" s="67">
        <f t="shared" si="8"/>
        <v>230</v>
      </c>
      <c r="L9" s="67">
        <f t="shared" si="8"/>
        <v>17</v>
      </c>
      <c r="M9" s="67">
        <f t="shared" si="8"/>
        <v>3</v>
      </c>
      <c r="N9" s="67">
        <f t="shared" si="9"/>
        <v>0</v>
      </c>
      <c r="O9" s="82">
        <f t="shared" si="9"/>
        <v>0</v>
      </c>
      <c r="P9" s="126">
        <v>2957</v>
      </c>
    </row>
    <row r="10" spans="1:16" ht="15.95" customHeight="1" x14ac:dyDescent="0.15">
      <c r="B10" s="33" t="s">
        <v>33</v>
      </c>
      <c r="C10" s="133">
        <f t="shared" si="1"/>
        <v>2111</v>
      </c>
      <c r="D10" s="67">
        <f t="shared" si="4"/>
        <v>0</v>
      </c>
      <c r="E10" s="67">
        <f t="shared" si="4"/>
        <v>0</v>
      </c>
      <c r="F10" s="67">
        <f t="shared" si="5"/>
        <v>0</v>
      </c>
      <c r="G10" s="67">
        <f t="shared" si="5"/>
        <v>25</v>
      </c>
      <c r="H10" s="67">
        <f t="shared" si="2"/>
        <v>25</v>
      </c>
      <c r="I10" s="67">
        <f t="shared" si="8"/>
        <v>562</v>
      </c>
      <c r="J10" s="67">
        <f t="shared" si="8"/>
        <v>1126</v>
      </c>
      <c r="K10" s="67">
        <f t="shared" si="8"/>
        <v>362</v>
      </c>
      <c r="L10" s="67">
        <f t="shared" si="8"/>
        <v>36</v>
      </c>
      <c r="M10" s="67">
        <f t="shared" si="8"/>
        <v>0</v>
      </c>
      <c r="N10" s="67">
        <f t="shared" si="9"/>
        <v>0</v>
      </c>
      <c r="O10" s="82">
        <f t="shared" si="9"/>
        <v>0</v>
      </c>
      <c r="P10" s="126">
        <v>3204</v>
      </c>
    </row>
    <row r="11" spans="1:16" ht="15.95" customHeight="1" x14ac:dyDescent="0.15">
      <c r="B11" s="33" t="s">
        <v>34</v>
      </c>
      <c r="C11" s="133">
        <f t="shared" si="1"/>
        <v>1</v>
      </c>
      <c r="D11" s="67">
        <f t="shared" si="4"/>
        <v>0</v>
      </c>
      <c r="E11" s="67">
        <f t="shared" si="4"/>
        <v>0</v>
      </c>
      <c r="F11" s="67">
        <f t="shared" si="5"/>
        <v>0</v>
      </c>
      <c r="G11" s="67">
        <f t="shared" si="5"/>
        <v>1</v>
      </c>
      <c r="H11" s="67">
        <f t="shared" si="2"/>
        <v>1</v>
      </c>
      <c r="I11" s="67">
        <f t="shared" si="8"/>
        <v>0</v>
      </c>
      <c r="J11" s="67">
        <f t="shared" si="8"/>
        <v>0</v>
      </c>
      <c r="K11" s="67">
        <f t="shared" si="8"/>
        <v>0</v>
      </c>
      <c r="L11" s="67">
        <f t="shared" si="8"/>
        <v>0</v>
      </c>
      <c r="M11" s="67">
        <f t="shared" si="8"/>
        <v>0</v>
      </c>
      <c r="N11" s="67">
        <f>SUM(N22,N33)</f>
        <v>0</v>
      </c>
      <c r="O11" s="82">
        <f>SUM(O22,O33)</f>
        <v>0</v>
      </c>
      <c r="P11" s="126">
        <v>2350</v>
      </c>
    </row>
    <row r="12" spans="1:16" ht="15.95" customHeight="1" x14ac:dyDescent="0.15">
      <c r="B12" s="144" t="s">
        <v>170</v>
      </c>
      <c r="C12" s="147"/>
      <c r="D12" s="145"/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148"/>
      <c r="P12" s="117"/>
    </row>
    <row r="13" spans="1:16" ht="15.95" customHeight="1" x14ac:dyDescent="0.15">
      <c r="B13" s="146" t="s">
        <v>171</v>
      </c>
      <c r="C13" s="147">
        <f>SUM(D13:G13,I13:O13)</f>
        <v>5936</v>
      </c>
      <c r="D13" s="150">
        <f>SUM(D24,D35)</f>
        <v>0</v>
      </c>
      <c r="E13" s="67">
        <f t="shared" ref="E13:O13" si="10">SUM(E24,E35)</f>
        <v>0</v>
      </c>
      <c r="F13" s="67">
        <f t="shared" si="10"/>
        <v>13</v>
      </c>
      <c r="G13" s="67">
        <f t="shared" si="10"/>
        <v>328</v>
      </c>
      <c r="H13" s="67">
        <f>SUM(H24,H35)</f>
        <v>341</v>
      </c>
      <c r="I13" s="67">
        <f t="shared" si="10"/>
        <v>2278</v>
      </c>
      <c r="J13" s="67">
        <f t="shared" si="10"/>
        <v>2673</v>
      </c>
      <c r="K13" s="67">
        <f t="shared" si="10"/>
        <v>588</v>
      </c>
      <c r="L13" s="67">
        <f t="shared" si="10"/>
        <v>53</v>
      </c>
      <c r="M13" s="67">
        <f t="shared" si="10"/>
        <v>3</v>
      </c>
      <c r="N13" s="67">
        <f t="shared" si="10"/>
        <v>0</v>
      </c>
      <c r="O13" s="148">
        <f t="shared" si="10"/>
        <v>0</v>
      </c>
      <c r="P13" s="153">
        <v>3058</v>
      </c>
    </row>
    <row r="14" spans="1:16" ht="15.95" customHeight="1" x14ac:dyDescent="0.15">
      <c r="B14" s="37"/>
      <c r="C14" s="73" t="str">
        <f>IF(C15=表5!C5,"","男計エラー")</f>
        <v/>
      </c>
      <c r="D14" s="73" t="str">
        <f>IF(D15=表5!D5,"","男計エラー")</f>
        <v/>
      </c>
      <c r="E14" s="73" t="str">
        <f>IF(E15=表5!E5,"","男計エラー")</f>
        <v/>
      </c>
      <c r="F14" s="73" t="str">
        <f>IF(F15=表5!F5,"","男計エラー")</f>
        <v/>
      </c>
      <c r="G14" s="73" t="str">
        <f>IF(G15=表5!G5,"","男計エラー")</f>
        <v/>
      </c>
      <c r="H14" s="73" t="str">
        <f>IF(H15=表5!H5,"","男計エラー")</f>
        <v/>
      </c>
      <c r="I14" s="73" t="str">
        <f>IF(I15=表5!I5,"","男計エラー")</f>
        <v/>
      </c>
      <c r="J14" s="73" t="str">
        <f>IF(J15=表5!J5,"","男計エラー")</f>
        <v/>
      </c>
      <c r="K14" s="73" t="str">
        <f>IF(K15=表5!K5,"","男計エラー")</f>
        <v/>
      </c>
      <c r="L14" s="73" t="str">
        <f>IF(L15=表5!L5,"","男計エラー")</f>
        <v/>
      </c>
      <c r="M14" s="73" t="str">
        <f>IF(M15=表5!M5,"","男計エラー")</f>
        <v/>
      </c>
      <c r="N14" s="73" t="str">
        <f>IF(N15=表5!N5,"","男計エラー")</f>
        <v/>
      </c>
      <c r="O14" s="73" t="str">
        <f>IF(O15=表5!O5,"","男計エラー")</f>
        <v/>
      </c>
      <c r="P14" s="38"/>
    </row>
    <row r="15" spans="1:16" ht="15.95" customHeight="1" x14ac:dyDescent="0.15">
      <c r="B15" s="34" t="s">
        <v>48</v>
      </c>
      <c r="C15" s="134">
        <f t="shared" ref="C15:O15" si="11">SUM(C16:C22)</f>
        <v>3234</v>
      </c>
      <c r="D15" s="130">
        <f t="shared" si="11"/>
        <v>12</v>
      </c>
      <c r="E15" s="61">
        <f t="shared" si="11"/>
        <v>14</v>
      </c>
      <c r="F15" s="61">
        <f t="shared" si="11"/>
        <v>40</v>
      </c>
      <c r="G15" s="61">
        <f t="shared" si="11"/>
        <v>203</v>
      </c>
      <c r="H15" s="61">
        <f t="shared" si="11"/>
        <v>269</v>
      </c>
      <c r="I15" s="61">
        <f t="shared" si="11"/>
        <v>1118</v>
      </c>
      <c r="J15" s="61">
        <f t="shared" si="11"/>
        <v>1440</v>
      </c>
      <c r="K15" s="61">
        <f t="shared" si="11"/>
        <v>370</v>
      </c>
      <c r="L15" s="61">
        <f t="shared" si="11"/>
        <v>35</v>
      </c>
      <c r="M15" s="61">
        <f t="shared" si="11"/>
        <v>2</v>
      </c>
      <c r="N15" s="61">
        <f t="shared" si="11"/>
        <v>0</v>
      </c>
      <c r="O15" s="62">
        <f t="shared" si="11"/>
        <v>0</v>
      </c>
      <c r="P15" s="127">
        <v>3049</v>
      </c>
    </row>
    <row r="16" spans="1:16" ht="15.95" customHeight="1" x14ac:dyDescent="0.15">
      <c r="A16" s="209"/>
      <c r="B16" s="35" t="s">
        <v>28</v>
      </c>
      <c r="C16" s="133">
        <f t="shared" ref="C16:C22" si="12">SUM(D16:G16,I16:O16)</f>
        <v>3</v>
      </c>
      <c r="D16" s="117">
        <v>3</v>
      </c>
      <c r="E16" s="118">
        <v>0</v>
      </c>
      <c r="F16" s="118">
        <v>0</v>
      </c>
      <c r="G16" s="118">
        <v>0</v>
      </c>
      <c r="H16" s="65">
        <f t="shared" ref="H16:H22" si="13">SUM(D16:G16)</f>
        <v>3</v>
      </c>
      <c r="I16" s="118">
        <v>0</v>
      </c>
      <c r="J16" s="118">
        <v>0</v>
      </c>
      <c r="K16" s="118">
        <v>0</v>
      </c>
      <c r="L16" s="118">
        <v>0</v>
      </c>
      <c r="M16" s="118">
        <v>0</v>
      </c>
      <c r="N16" s="118">
        <v>0</v>
      </c>
      <c r="O16" s="122">
        <v>0</v>
      </c>
      <c r="P16" s="126">
        <v>526</v>
      </c>
    </row>
    <row r="17" spans="1:16" ht="15.95" customHeight="1" x14ac:dyDescent="0.15">
      <c r="A17" s="209"/>
      <c r="B17" s="35" t="s">
        <v>29</v>
      </c>
      <c r="C17" s="133">
        <f t="shared" si="12"/>
        <v>10</v>
      </c>
      <c r="D17" s="117">
        <v>8</v>
      </c>
      <c r="E17" s="118">
        <v>2</v>
      </c>
      <c r="F17" s="118">
        <v>0</v>
      </c>
      <c r="G17" s="118">
        <v>0</v>
      </c>
      <c r="H17" s="65">
        <f t="shared" si="13"/>
        <v>10</v>
      </c>
      <c r="I17" s="118">
        <v>0</v>
      </c>
      <c r="J17" s="118">
        <v>0</v>
      </c>
      <c r="K17" s="118">
        <v>0</v>
      </c>
      <c r="L17" s="118">
        <v>0</v>
      </c>
      <c r="M17" s="118">
        <v>0</v>
      </c>
      <c r="N17" s="118">
        <v>0</v>
      </c>
      <c r="O17" s="122">
        <v>0</v>
      </c>
      <c r="P17" s="126">
        <v>686</v>
      </c>
    </row>
    <row r="18" spans="1:16" ht="15.95" customHeight="1" x14ac:dyDescent="0.15">
      <c r="A18" s="209"/>
      <c r="B18" s="35" t="s">
        <v>30</v>
      </c>
      <c r="C18" s="133">
        <f t="shared" si="12"/>
        <v>13</v>
      </c>
      <c r="D18" s="117">
        <v>1</v>
      </c>
      <c r="E18" s="118">
        <v>7</v>
      </c>
      <c r="F18" s="118">
        <v>5</v>
      </c>
      <c r="G18" s="118">
        <v>0</v>
      </c>
      <c r="H18" s="65">
        <f t="shared" si="13"/>
        <v>13</v>
      </c>
      <c r="I18" s="118">
        <v>0</v>
      </c>
      <c r="J18" s="118">
        <v>0</v>
      </c>
      <c r="K18" s="118">
        <v>0</v>
      </c>
      <c r="L18" s="118">
        <v>0</v>
      </c>
      <c r="M18" s="118">
        <v>0</v>
      </c>
      <c r="N18" s="118">
        <v>0</v>
      </c>
      <c r="O18" s="122">
        <v>0</v>
      </c>
      <c r="P18" s="126">
        <v>1435</v>
      </c>
    </row>
    <row r="19" spans="1:16" ht="15.95" customHeight="1" x14ac:dyDescent="0.15">
      <c r="B19" s="35" t="s">
        <v>31</v>
      </c>
      <c r="C19" s="133">
        <f t="shared" si="12"/>
        <v>85</v>
      </c>
      <c r="D19" s="136">
        <v>0</v>
      </c>
      <c r="E19" s="118">
        <v>5</v>
      </c>
      <c r="F19" s="117">
        <v>20</v>
      </c>
      <c r="G19" s="118">
        <v>43</v>
      </c>
      <c r="H19" s="65">
        <f t="shared" si="13"/>
        <v>68</v>
      </c>
      <c r="I19" s="118">
        <v>17</v>
      </c>
      <c r="J19" s="118">
        <v>0</v>
      </c>
      <c r="K19" s="118">
        <v>0</v>
      </c>
      <c r="L19" s="118">
        <v>0</v>
      </c>
      <c r="M19" s="118">
        <v>0</v>
      </c>
      <c r="N19" s="118">
        <v>0</v>
      </c>
      <c r="O19" s="122">
        <v>0</v>
      </c>
      <c r="P19" s="126">
        <v>2166</v>
      </c>
    </row>
    <row r="20" spans="1:16" ht="15.95" customHeight="1" x14ac:dyDescent="0.15">
      <c r="B20" s="35" t="s">
        <v>32</v>
      </c>
      <c r="C20" s="133">
        <f t="shared" si="12"/>
        <v>2118</v>
      </c>
      <c r="D20" s="117">
        <v>0</v>
      </c>
      <c r="E20" s="118">
        <v>0</v>
      </c>
      <c r="F20" s="118">
        <v>15</v>
      </c>
      <c r="G20" s="118">
        <v>150</v>
      </c>
      <c r="H20" s="65">
        <f t="shared" si="13"/>
        <v>165</v>
      </c>
      <c r="I20" s="118">
        <v>872</v>
      </c>
      <c r="J20" s="118">
        <v>906</v>
      </c>
      <c r="K20" s="118">
        <v>161</v>
      </c>
      <c r="L20" s="118">
        <v>12</v>
      </c>
      <c r="M20" s="118">
        <v>2</v>
      </c>
      <c r="N20" s="118">
        <v>0</v>
      </c>
      <c r="O20" s="122">
        <v>0</v>
      </c>
      <c r="P20" s="126">
        <v>3012</v>
      </c>
    </row>
    <row r="21" spans="1:16" ht="15.95" customHeight="1" x14ac:dyDescent="0.15">
      <c r="B21" s="35" t="s">
        <v>33</v>
      </c>
      <c r="C21" s="133">
        <f t="shared" si="12"/>
        <v>1005</v>
      </c>
      <c r="D21" s="153">
        <v>0</v>
      </c>
      <c r="E21" s="118">
        <v>0</v>
      </c>
      <c r="F21" s="118">
        <v>0</v>
      </c>
      <c r="G21" s="118">
        <v>10</v>
      </c>
      <c r="H21" s="65">
        <f t="shared" si="13"/>
        <v>10</v>
      </c>
      <c r="I21" s="118">
        <v>229</v>
      </c>
      <c r="J21" s="118">
        <v>534</v>
      </c>
      <c r="K21" s="118">
        <v>209</v>
      </c>
      <c r="L21" s="118">
        <v>23</v>
      </c>
      <c r="M21" s="118">
        <v>0</v>
      </c>
      <c r="N21" s="118">
        <v>0</v>
      </c>
      <c r="O21" s="122">
        <v>0</v>
      </c>
      <c r="P21" s="126">
        <v>3252</v>
      </c>
    </row>
    <row r="22" spans="1:16" ht="15.95" customHeight="1" x14ac:dyDescent="0.15">
      <c r="B22" s="35" t="s">
        <v>35</v>
      </c>
      <c r="C22" s="133">
        <f t="shared" si="12"/>
        <v>0</v>
      </c>
      <c r="D22" s="117">
        <v>0</v>
      </c>
      <c r="E22" s="118">
        <v>0</v>
      </c>
      <c r="F22" s="118">
        <v>0</v>
      </c>
      <c r="G22" s="118">
        <v>0</v>
      </c>
      <c r="H22" s="65">
        <f t="shared" si="13"/>
        <v>0</v>
      </c>
      <c r="I22" s="118">
        <v>0</v>
      </c>
      <c r="J22" s="118">
        <v>0</v>
      </c>
      <c r="K22" s="118">
        <v>0</v>
      </c>
      <c r="L22" s="118">
        <v>0</v>
      </c>
      <c r="M22" s="118">
        <v>0</v>
      </c>
      <c r="N22" s="118">
        <v>0</v>
      </c>
      <c r="O22" s="122">
        <v>0</v>
      </c>
      <c r="P22" s="126">
        <v>0</v>
      </c>
    </row>
    <row r="23" spans="1:16" ht="15.95" customHeight="1" x14ac:dyDescent="0.15">
      <c r="B23" s="37" t="s">
        <v>170</v>
      </c>
      <c r="C23" s="147"/>
      <c r="D23" s="136"/>
      <c r="E23" s="118"/>
      <c r="F23" s="118"/>
      <c r="G23" s="118"/>
      <c r="H23" s="65"/>
      <c r="I23" s="118"/>
      <c r="J23" s="118"/>
      <c r="K23" s="118"/>
      <c r="L23" s="118"/>
      <c r="M23" s="118"/>
      <c r="N23" s="118"/>
      <c r="O23" s="149"/>
      <c r="P23" s="117"/>
    </row>
    <row r="24" spans="1:16" ht="15.95" customHeight="1" x14ac:dyDescent="0.15">
      <c r="B24" s="151" t="s">
        <v>171</v>
      </c>
      <c r="C24" s="133">
        <f>SUM(D24:G24,I24:O24)</f>
        <v>3025</v>
      </c>
      <c r="D24" s="154">
        <v>0</v>
      </c>
      <c r="E24" s="155">
        <v>0</v>
      </c>
      <c r="F24" s="155">
        <v>10</v>
      </c>
      <c r="G24" s="155">
        <v>126</v>
      </c>
      <c r="H24" s="160">
        <f>SUM(D24:G24)</f>
        <v>136</v>
      </c>
      <c r="I24" s="155">
        <v>1050</v>
      </c>
      <c r="J24" s="155">
        <v>1434</v>
      </c>
      <c r="K24" s="155">
        <v>368</v>
      </c>
      <c r="L24" s="155">
        <v>35</v>
      </c>
      <c r="M24" s="155">
        <v>2</v>
      </c>
      <c r="N24" s="155">
        <v>0</v>
      </c>
      <c r="O24" s="156">
        <v>0</v>
      </c>
      <c r="P24" s="153">
        <v>3106</v>
      </c>
    </row>
    <row r="25" spans="1:16" ht="15.95" customHeight="1" x14ac:dyDescent="0.15">
      <c r="B25" s="37"/>
      <c r="C25" s="74" t="str">
        <f>IF(C26=表5!C6,"","女計エラー")</f>
        <v/>
      </c>
      <c r="D25" s="74" t="str">
        <f>IF(D26=表5!D6,"","女計エラー")</f>
        <v/>
      </c>
      <c r="E25" s="74" t="str">
        <f>IF(E26=表5!E6,"","女計エラー")</f>
        <v/>
      </c>
      <c r="F25" s="74" t="str">
        <f>IF(F26=表5!F6,"","女計エラー")</f>
        <v/>
      </c>
      <c r="G25" s="74" t="str">
        <f>IF(G26=表5!G6,"","女計エラー")</f>
        <v/>
      </c>
      <c r="H25" s="74" t="str">
        <f>IF(H26=表5!H6,"","女計エラー")</f>
        <v/>
      </c>
      <c r="I25" s="74" t="str">
        <f>IF(I26=表5!I6,"","女計エラー")</f>
        <v/>
      </c>
      <c r="J25" s="74" t="str">
        <f>IF(J26=表5!J6,"","女計エラー")</f>
        <v/>
      </c>
      <c r="K25" s="74" t="str">
        <f>IF(K26=表5!K6,"","女計エラー")</f>
        <v/>
      </c>
      <c r="L25" s="74" t="str">
        <f>IF(L26=表5!L6,"","女計エラー")</f>
        <v/>
      </c>
      <c r="M25" s="74" t="str">
        <f>IF(M26=表5!M6,"","女計エラー")</f>
        <v/>
      </c>
      <c r="N25" s="74" t="str">
        <f>IF(N26=表5!N6,"","女計エラー")</f>
        <v/>
      </c>
      <c r="O25" s="74" t="str">
        <f>IF(O26=表5!O6,"","女計エラー")</f>
        <v/>
      </c>
      <c r="P25" s="38"/>
    </row>
    <row r="26" spans="1:16" ht="15.95" customHeight="1" x14ac:dyDescent="0.15">
      <c r="B26" s="34" t="s">
        <v>49</v>
      </c>
      <c r="C26" s="134">
        <f t="shared" ref="C26:O26" si="14">SUM(C27:C33)</f>
        <v>3070</v>
      </c>
      <c r="D26" s="130">
        <f t="shared" si="14"/>
        <v>7</v>
      </c>
      <c r="E26" s="61">
        <f t="shared" si="14"/>
        <v>6</v>
      </c>
      <c r="F26" s="61">
        <f t="shared" si="14"/>
        <v>31</v>
      </c>
      <c r="G26" s="61">
        <f t="shared" si="14"/>
        <v>272</v>
      </c>
      <c r="H26" s="61">
        <f t="shared" si="14"/>
        <v>316</v>
      </c>
      <c r="I26" s="61">
        <f t="shared" si="14"/>
        <v>1269</v>
      </c>
      <c r="J26" s="61">
        <f t="shared" si="14"/>
        <v>1244</v>
      </c>
      <c r="K26" s="61">
        <f t="shared" si="14"/>
        <v>222</v>
      </c>
      <c r="L26" s="61">
        <f t="shared" si="14"/>
        <v>18</v>
      </c>
      <c r="M26" s="61">
        <f t="shared" si="14"/>
        <v>1</v>
      </c>
      <c r="N26" s="61">
        <f t="shared" si="14"/>
        <v>0</v>
      </c>
      <c r="O26" s="62">
        <f t="shared" si="14"/>
        <v>0</v>
      </c>
      <c r="P26" s="127">
        <v>2969</v>
      </c>
    </row>
    <row r="27" spans="1:16" ht="15.95" customHeight="1" x14ac:dyDescent="0.15">
      <c r="B27" s="35" t="s">
        <v>28</v>
      </c>
      <c r="C27" s="133">
        <f t="shared" ref="C27:C33" si="15">SUM(D27:G27,I27:O27)</f>
        <v>0</v>
      </c>
      <c r="D27" s="117">
        <v>0</v>
      </c>
      <c r="E27" s="118">
        <v>0</v>
      </c>
      <c r="F27" s="118">
        <v>0</v>
      </c>
      <c r="G27" s="118">
        <v>0</v>
      </c>
      <c r="H27" s="65">
        <f t="shared" ref="H27:H33" si="16">SUM(D27:G27)</f>
        <v>0</v>
      </c>
      <c r="I27" s="118">
        <v>0</v>
      </c>
      <c r="J27" s="118">
        <v>0</v>
      </c>
      <c r="K27" s="118">
        <v>0</v>
      </c>
      <c r="L27" s="118">
        <v>0</v>
      </c>
      <c r="M27" s="118">
        <v>0</v>
      </c>
      <c r="N27" s="118">
        <v>0</v>
      </c>
      <c r="O27" s="122">
        <v>0</v>
      </c>
      <c r="P27" s="126">
        <v>0</v>
      </c>
    </row>
    <row r="28" spans="1:16" ht="15.95" customHeight="1" x14ac:dyDescent="0.15">
      <c r="B28" s="35" t="s">
        <v>29</v>
      </c>
      <c r="C28" s="133">
        <f t="shared" si="15"/>
        <v>7</v>
      </c>
      <c r="D28" s="117">
        <v>7</v>
      </c>
      <c r="E28" s="118">
        <v>0</v>
      </c>
      <c r="F28" s="118">
        <v>0</v>
      </c>
      <c r="G28" s="118">
        <v>0</v>
      </c>
      <c r="H28" s="65">
        <f t="shared" si="16"/>
        <v>7</v>
      </c>
      <c r="I28" s="118">
        <v>0</v>
      </c>
      <c r="J28" s="118">
        <v>0</v>
      </c>
      <c r="K28" s="118">
        <v>0</v>
      </c>
      <c r="L28" s="118">
        <v>0</v>
      </c>
      <c r="M28" s="118">
        <v>0</v>
      </c>
      <c r="N28" s="118">
        <v>0</v>
      </c>
      <c r="O28" s="122">
        <v>0</v>
      </c>
      <c r="P28" s="126">
        <v>817</v>
      </c>
    </row>
    <row r="29" spans="1:16" ht="15.95" customHeight="1" x14ac:dyDescent="0.15">
      <c r="B29" s="35" t="s">
        <v>30</v>
      </c>
      <c r="C29" s="133">
        <f t="shared" si="15"/>
        <v>2</v>
      </c>
      <c r="D29" s="117">
        <v>0</v>
      </c>
      <c r="E29" s="118">
        <v>2</v>
      </c>
      <c r="F29" s="118">
        <v>0</v>
      </c>
      <c r="G29" s="118">
        <v>0</v>
      </c>
      <c r="H29" s="65">
        <f t="shared" si="16"/>
        <v>2</v>
      </c>
      <c r="I29" s="118">
        <v>0</v>
      </c>
      <c r="J29" s="118">
        <v>0</v>
      </c>
      <c r="K29" s="118">
        <v>0</v>
      </c>
      <c r="L29" s="118">
        <v>0</v>
      </c>
      <c r="M29" s="118">
        <v>0</v>
      </c>
      <c r="N29" s="118">
        <v>0</v>
      </c>
      <c r="O29" s="122">
        <v>0</v>
      </c>
      <c r="P29" s="126">
        <v>1250</v>
      </c>
    </row>
    <row r="30" spans="1:16" ht="15.95" customHeight="1" x14ac:dyDescent="0.15">
      <c r="B30" s="35" t="s">
        <v>31</v>
      </c>
      <c r="C30" s="133">
        <f t="shared" si="15"/>
        <v>62</v>
      </c>
      <c r="D30" s="117">
        <v>0</v>
      </c>
      <c r="E30" s="118">
        <v>4</v>
      </c>
      <c r="F30" s="118">
        <v>21</v>
      </c>
      <c r="G30" s="118">
        <v>28</v>
      </c>
      <c r="H30" s="65">
        <f t="shared" si="16"/>
        <v>53</v>
      </c>
      <c r="I30" s="118">
        <v>8</v>
      </c>
      <c r="J30" s="118">
        <v>1</v>
      </c>
      <c r="K30" s="118">
        <v>0</v>
      </c>
      <c r="L30" s="118">
        <v>0</v>
      </c>
      <c r="M30" s="118">
        <v>0</v>
      </c>
      <c r="N30" s="118">
        <v>0</v>
      </c>
      <c r="O30" s="122">
        <v>0</v>
      </c>
      <c r="P30" s="126">
        <v>2102</v>
      </c>
    </row>
    <row r="31" spans="1:16" ht="15.95" customHeight="1" x14ac:dyDescent="0.15">
      <c r="B31" s="35" t="s">
        <v>32</v>
      </c>
      <c r="C31" s="133">
        <f t="shared" si="15"/>
        <v>1892</v>
      </c>
      <c r="D31" s="117">
        <v>0</v>
      </c>
      <c r="E31" s="118">
        <v>0</v>
      </c>
      <c r="F31" s="118">
        <v>10</v>
      </c>
      <c r="G31" s="118">
        <v>228</v>
      </c>
      <c r="H31" s="65">
        <f t="shared" si="16"/>
        <v>238</v>
      </c>
      <c r="I31" s="118">
        <v>928</v>
      </c>
      <c r="J31" s="118">
        <v>651</v>
      </c>
      <c r="K31" s="118">
        <v>69</v>
      </c>
      <c r="L31" s="118">
        <v>5</v>
      </c>
      <c r="M31" s="118">
        <v>1</v>
      </c>
      <c r="N31" s="118">
        <v>0</v>
      </c>
      <c r="O31" s="122">
        <v>0</v>
      </c>
      <c r="P31" s="126">
        <v>2895</v>
      </c>
    </row>
    <row r="32" spans="1:16" ht="15.95" customHeight="1" x14ac:dyDescent="0.15">
      <c r="B32" s="35" t="s">
        <v>33</v>
      </c>
      <c r="C32" s="133">
        <f t="shared" si="15"/>
        <v>1106</v>
      </c>
      <c r="D32" s="117">
        <v>0</v>
      </c>
      <c r="E32" s="118">
        <v>0</v>
      </c>
      <c r="F32" s="118">
        <v>0</v>
      </c>
      <c r="G32" s="118">
        <v>15</v>
      </c>
      <c r="H32" s="65">
        <f t="shared" si="16"/>
        <v>15</v>
      </c>
      <c r="I32" s="118">
        <v>333</v>
      </c>
      <c r="J32" s="118">
        <v>592</v>
      </c>
      <c r="K32" s="118">
        <v>153</v>
      </c>
      <c r="L32" s="118">
        <v>13</v>
      </c>
      <c r="M32" s="118">
        <v>0</v>
      </c>
      <c r="N32" s="118">
        <v>0</v>
      </c>
      <c r="O32" s="122">
        <v>0</v>
      </c>
      <c r="P32" s="126">
        <v>3161</v>
      </c>
    </row>
    <row r="33" spans="2:16" ht="15.95" customHeight="1" x14ac:dyDescent="0.15">
      <c r="B33" s="35" t="s">
        <v>36</v>
      </c>
      <c r="C33" s="133">
        <f t="shared" si="15"/>
        <v>1</v>
      </c>
      <c r="D33" s="117">
        <v>0</v>
      </c>
      <c r="E33" s="118">
        <v>0</v>
      </c>
      <c r="F33" s="118">
        <v>0</v>
      </c>
      <c r="G33" s="118">
        <v>1</v>
      </c>
      <c r="H33" s="65">
        <f t="shared" si="16"/>
        <v>1</v>
      </c>
      <c r="I33" s="118">
        <v>0</v>
      </c>
      <c r="J33" s="118">
        <v>0</v>
      </c>
      <c r="K33" s="118">
        <v>0</v>
      </c>
      <c r="L33" s="118">
        <v>0</v>
      </c>
      <c r="M33" s="118">
        <v>0</v>
      </c>
      <c r="N33" s="118">
        <v>0</v>
      </c>
      <c r="O33" s="122">
        <v>0</v>
      </c>
      <c r="P33" s="126">
        <v>2350</v>
      </c>
    </row>
    <row r="34" spans="2:16" ht="15.95" customHeight="1" x14ac:dyDescent="0.15">
      <c r="B34" s="35" t="s">
        <v>170</v>
      </c>
      <c r="C34" s="133"/>
      <c r="D34" s="117"/>
      <c r="E34" s="118"/>
      <c r="F34" s="118"/>
      <c r="G34" s="118"/>
      <c r="H34" s="65"/>
      <c r="I34" s="118"/>
      <c r="J34" s="118"/>
      <c r="K34" s="118"/>
      <c r="L34" s="118"/>
      <c r="M34" s="118"/>
      <c r="N34" s="118"/>
      <c r="O34" s="122"/>
      <c r="P34" s="126"/>
    </row>
    <row r="35" spans="2:16" ht="15.95" customHeight="1" x14ac:dyDescent="0.15">
      <c r="B35" s="143" t="s">
        <v>171</v>
      </c>
      <c r="C35" s="135">
        <f>SUM(D35:G35,I35:O35)</f>
        <v>2911</v>
      </c>
      <c r="D35" s="157">
        <v>0</v>
      </c>
      <c r="E35" s="158">
        <v>0</v>
      </c>
      <c r="F35" s="158">
        <v>3</v>
      </c>
      <c r="G35" s="158">
        <v>202</v>
      </c>
      <c r="H35" s="161">
        <f>SUM(D35:G35)</f>
        <v>205</v>
      </c>
      <c r="I35" s="158">
        <v>1228</v>
      </c>
      <c r="J35" s="158">
        <v>1239</v>
      </c>
      <c r="K35" s="158">
        <v>220</v>
      </c>
      <c r="L35" s="158">
        <v>18</v>
      </c>
      <c r="M35" s="158">
        <v>1</v>
      </c>
      <c r="N35" s="158">
        <v>0</v>
      </c>
      <c r="O35" s="159">
        <v>0</v>
      </c>
      <c r="P35" s="162">
        <v>3008</v>
      </c>
    </row>
    <row r="39" spans="2:16" ht="17.25" x14ac:dyDescent="0.2">
      <c r="C39" s="152" t="s">
        <v>172</v>
      </c>
    </row>
    <row r="41" spans="2:16" ht="17.25" x14ac:dyDescent="0.2">
      <c r="C41" s="163" t="s">
        <v>173</v>
      </c>
    </row>
  </sheetData>
  <mergeCells count="1">
    <mergeCell ref="A16:A18"/>
  </mergeCells>
  <phoneticPr fontId="5"/>
  <printOptions verticalCentered="1"/>
  <pageMargins left="0.51181102362204722" right="0.19685039370078741" top="0.78740157480314965" bottom="0.78740157480314965" header="0.51181102362204722" footer="0.51181102362204722"/>
  <pageSetup paperSize="9" scale="91" orientation="landscape" blackAndWhite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7030A0"/>
    <pageSetUpPr fitToPage="1"/>
  </sheetPr>
  <dimension ref="A1:P35"/>
  <sheetViews>
    <sheetView view="pageBreakPreview" topLeftCell="A16" zoomScaleNormal="75" zoomScaleSheetLayoutView="100" workbookViewId="0">
      <selection activeCell="B1" sqref="B1"/>
    </sheetView>
  </sheetViews>
  <sheetFormatPr defaultRowHeight="13.5" x14ac:dyDescent="0.15"/>
  <cols>
    <col min="1" max="1" width="5.375" customWidth="1"/>
    <col min="2" max="2" width="8" customWidth="1"/>
    <col min="3" max="16" width="8.625" customWidth="1"/>
  </cols>
  <sheetData>
    <row r="1" spans="1:16" ht="17.25" x14ac:dyDescent="0.2">
      <c r="B1" s="167" t="s">
        <v>183</v>
      </c>
    </row>
    <row r="2" spans="1:16" x14ac:dyDescent="0.15">
      <c r="C2" s="60" t="str">
        <f>IF(C4=表5!C4,"","総数えらー")</f>
        <v/>
      </c>
      <c r="D2" s="60" t="str">
        <f>IF(D4=表5!D4,"","総数えらー")</f>
        <v/>
      </c>
      <c r="E2" s="60" t="str">
        <f>IF(E4=表5!E4,"","総数えらー")</f>
        <v/>
      </c>
      <c r="F2" s="60" t="str">
        <f>IF(F4=表5!F4,"","総数えらー")</f>
        <v/>
      </c>
      <c r="G2" s="60" t="str">
        <f>IF(G4=表5!G4,"","総数えらー")</f>
        <v/>
      </c>
      <c r="H2" s="60" t="str">
        <f>IF(H4=表5!H4,"","総数えらー")</f>
        <v/>
      </c>
      <c r="I2" s="60" t="str">
        <f>IF(I4=表5!I4,"","総数えらー")</f>
        <v/>
      </c>
      <c r="J2" s="60" t="str">
        <f>IF(J4=表5!J4,"","総数えらー")</f>
        <v/>
      </c>
      <c r="K2" s="60" t="str">
        <f>IF(K4=表5!K4,"","総数えらー")</f>
        <v/>
      </c>
      <c r="L2" s="60" t="str">
        <f>IF(L4=表5!L4,"","総数えらー")</f>
        <v/>
      </c>
      <c r="M2" s="60" t="str">
        <f>IF(M4=表5!M4,"","総数えらー")</f>
        <v/>
      </c>
      <c r="N2" s="60" t="str">
        <f>IF(N4=表5!N4,"","総数えらー")</f>
        <v/>
      </c>
      <c r="O2" s="60" t="str">
        <f>IF(O4=表5!O4,"","総数えらー")</f>
        <v/>
      </c>
    </row>
    <row r="3" spans="1:16" ht="36.75" customHeight="1" x14ac:dyDescent="0.15">
      <c r="B3" s="16" t="s">
        <v>116</v>
      </c>
      <c r="C3" s="131" t="s">
        <v>113</v>
      </c>
      <c r="D3" s="128" t="s">
        <v>114</v>
      </c>
      <c r="E3" s="6" t="s">
        <v>95</v>
      </c>
      <c r="F3" s="6" t="s">
        <v>97</v>
      </c>
      <c r="G3" s="6" t="s">
        <v>99</v>
      </c>
      <c r="H3" s="6" t="s">
        <v>101</v>
      </c>
      <c r="I3" s="6" t="s">
        <v>103</v>
      </c>
      <c r="J3" s="6" t="s">
        <v>105</v>
      </c>
      <c r="K3" s="6" t="s">
        <v>107</v>
      </c>
      <c r="L3" s="6" t="s">
        <v>109</v>
      </c>
      <c r="M3" s="6" t="s">
        <v>111</v>
      </c>
      <c r="N3" s="6" t="s">
        <v>15</v>
      </c>
      <c r="O3" s="10" t="s">
        <v>0</v>
      </c>
      <c r="P3" s="11" t="s">
        <v>62</v>
      </c>
    </row>
    <row r="4" spans="1:16" ht="13.5" customHeight="1" x14ac:dyDescent="0.15">
      <c r="B4" s="39" t="s">
        <v>47</v>
      </c>
      <c r="C4" s="140">
        <f>SUM(C15,C26)</f>
        <v>6304</v>
      </c>
      <c r="D4" s="52">
        <f t="shared" ref="D4:O4" si="0">SUM(D15,D26)</f>
        <v>19</v>
      </c>
      <c r="E4" s="51">
        <f t="shared" si="0"/>
        <v>20</v>
      </c>
      <c r="F4" s="51">
        <f t="shared" si="0"/>
        <v>71</v>
      </c>
      <c r="G4" s="51">
        <f t="shared" si="0"/>
        <v>475</v>
      </c>
      <c r="H4" s="51">
        <f t="shared" si="0"/>
        <v>585</v>
      </c>
      <c r="I4" s="51">
        <f t="shared" si="0"/>
        <v>2387</v>
      </c>
      <c r="J4" s="51">
        <f t="shared" si="0"/>
        <v>2684</v>
      </c>
      <c r="K4" s="51">
        <f t="shared" si="0"/>
        <v>592</v>
      </c>
      <c r="L4" s="51">
        <f t="shared" si="0"/>
        <v>53</v>
      </c>
      <c r="M4" s="51">
        <f t="shared" si="0"/>
        <v>3</v>
      </c>
      <c r="N4" s="51">
        <f t="shared" si="0"/>
        <v>0</v>
      </c>
      <c r="O4" s="57">
        <f t="shared" si="0"/>
        <v>0</v>
      </c>
      <c r="P4" s="75">
        <v>3010</v>
      </c>
    </row>
    <row r="5" spans="1:16" ht="13.5" customHeight="1" x14ac:dyDescent="0.15">
      <c r="B5" s="35" t="s">
        <v>37</v>
      </c>
      <c r="C5" s="141">
        <f t="shared" ref="C5:O5" si="1">SUM(C16,C27)</f>
        <v>72</v>
      </c>
      <c r="D5" s="137">
        <f t="shared" si="1"/>
        <v>0</v>
      </c>
      <c r="E5" s="65">
        <f t="shared" si="1"/>
        <v>0</v>
      </c>
      <c r="F5" s="65">
        <f t="shared" si="1"/>
        <v>1</v>
      </c>
      <c r="G5" s="65">
        <f t="shared" si="1"/>
        <v>8</v>
      </c>
      <c r="H5" s="65">
        <f t="shared" si="1"/>
        <v>9</v>
      </c>
      <c r="I5" s="65">
        <f t="shared" si="1"/>
        <v>29</v>
      </c>
      <c r="J5" s="65">
        <f t="shared" si="1"/>
        <v>26</v>
      </c>
      <c r="K5" s="65">
        <f t="shared" si="1"/>
        <v>8</v>
      </c>
      <c r="L5" s="65">
        <f t="shared" si="1"/>
        <v>0</v>
      </c>
      <c r="M5" s="65">
        <f t="shared" si="1"/>
        <v>0</v>
      </c>
      <c r="N5" s="65">
        <f t="shared" si="1"/>
        <v>0</v>
      </c>
      <c r="O5" s="66">
        <f t="shared" si="1"/>
        <v>0</v>
      </c>
      <c r="P5" s="78">
        <v>2972</v>
      </c>
    </row>
    <row r="6" spans="1:16" ht="13.5" customHeight="1" x14ac:dyDescent="0.15">
      <c r="B6" s="35" t="s">
        <v>38</v>
      </c>
      <c r="C6" s="141">
        <f t="shared" ref="C6:O6" si="2">SUM(C17,C28)</f>
        <v>619</v>
      </c>
      <c r="D6" s="137">
        <f t="shared" si="2"/>
        <v>1</v>
      </c>
      <c r="E6" s="65">
        <f t="shared" si="2"/>
        <v>3</v>
      </c>
      <c r="F6" s="65">
        <f t="shared" si="2"/>
        <v>6</v>
      </c>
      <c r="G6" s="65">
        <f t="shared" si="2"/>
        <v>43</v>
      </c>
      <c r="H6" s="65">
        <f t="shared" si="2"/>
        <v>53</v>
      </c>
      <c r="I6" s="65">
        <f t="shared" si="2"/>
        <v>237</v>
      </c>
      <c r="J6" s="65">
        <f t="shared" si="2"/>
        <v>256</v>
      </c>
      <c r="K6" s="65">
        <f t="shared" si="2"/>
        <v>68</v>
      </c>
      <c r="L6" s="65">
        <f t="shared" si="2"/>
        <v>5</v>
      </c>
      <c r="M6" s="65">
        <f t="shared" si="2"/>
        <v>0</v>
      </c>
      <c r="N6" s="65">
        <f t="shared" si="2"/>
        <v>0</v>
      </c>
      <c r="O6" s="66">
        <f t="shared" si="2"/>
        <v>0</v>
      </c>
      <c r="P6" s="78">
        <v>3025</v>
      </c>
    </row>
    <row r="7" spans="1:16" ht="13.5" customHeight="1" x14ac:dyDescent="0.15">
      <c r="B7" s="35" t="s">
        <v>39</v>
      </c>
      <c r="C7" s="141">
        <f t="shared" ref="C7:O7" si="3">SUM(C18,C29)</f>
        <v>1764</v>
      </c>
      <c r="D7" s="137">
        <f t="shared" si="3"/>
        <v>5</v>
      </c>
      <c r="E7" s="65">
        <f t="shared" si="3"/>
        <v>5</v>
      </c>
      <c r="F7" s="65">
        <f t="shared" si="3"/>
        <v>19</v>
      </c>
      <c r="G7" s="65">
        <f t="shared" si="3"/>
        <v>125</v>
      </c>
      <c r="H7" s="65">
        <f t="shared" si="3"/>
        <v>154</v>
      </c>
      <c r="I7" s="65">
        <f t="shared" si="3"/>
        <v>676</v>
      </c>
      <c r="J7" s="65">
        <f t="shared" si="3"/>
        <v>761</v>
      </c>
      <c r="K7" s="65">
        <f t="shared" si="3"/>
        <v>160</v>
      </c>
      <c r="L7" s="65">
        <f t="shared" si="3"/>
        <v>12</v>
      </c>
      <c r="M7" s="65">
        <f t="shared" si="3"/>
        <v>1</v>
      </c>
      <c r="N7" s="65">
        <f t="shared" si="3"/>
        <v>0</v>
      </c>
      <c r="O7" s="66">
        <f t="shared" si="3"/>
        <v>0</v>
      </c>
      <c r="P7" s="78">
        <v>3007</v>
      </c>
    </row>
    <row r="8" spans="1:16" ht="13.5" customHeight="1" x14ac:dyDescent="0.15">
      <c r="B8" s="35" t="s">
        <v>40</v>
      </c>
      <c r="C8" s="141">
        <f t="shared" ref="C8:O8" si="4">SUM(C19,C30)</f>
        <v>2184</v>
      </c>
      <c r="D8" s="137">
        <f t="shared" si="4"/>
        <v>5</v>
      </c>
      <c r="E8" s="65">
        <f t="shared" si="4"/>
        <v>6</v>
      </c>
      <c r="F8" s="65">
        <f t="shared" si="4"/>
        <v>22</v>
      </c>
      <c r="G8" s="65">
        <f t="shared" si="4"/>
        <v>151</v>
      </c>
      <c r="H8" s="65">
        <f t="shared" si="4"/>
        <v>184</v>
      </c>
      <c r="I8" s="65">
        <f t="shared" si="4"/>
        <v>818</v>
      </c>
      <c r="J8" s="65">
        <f t="shared" si="4"/>
        <v>960</v>
      </c>
      <c r="K8" s="65">
        <f t="shared" si="4"/>
        <v>204</v>
      </c>
      <c r="L8" s="65">
        <f t="shared" si="4"/>
        <v>18</v>
      </c>
      <c r="M8" s="65">
        <f t="shared" si="4"/>
        <v>0</v>
      </c>
      <c r="N8" s="65">
        <f t="shared" si="4"/>
        <v>0</v>
      </c>
      <c r="O8" s="66">
        <f t="shared" si="4"/>
        <v>0</v>
      </c>
      <c r="P8" s="78">
        <v>3023</v>
      </c>
    </row>
    <row r="9" spans="1:16" ht="13.5" customHeight="1" x14ac:dyDescent="0.15">
      <c r="B9" s="35" t="s">
        <v>41</v>
      </c>
      <c r="C9" s="141">
        <f t="shared" ref="C9:O9" si="5">SUM(C20,C31)</f>
        <v>1338</v>
      </c>
      <c r="D9" s="137">
        <f t="shared" si="5"/>
        <v>5</v>
      </c>
      <c r="E9" s="65">
        <f t="shared" si="5"/>
        <v>5</v>
      </c>
      <c r="F9" s="65">
        <f t="shared" si="5"/>
        <v>20</v>
      </c>
      <c r="G9" s="65">
        <f t="shared" si="5"/>
        <v>117</v>
      </c>
      <c r="H9" s="65">
        <f t="shared" si="5"/>
        <v>147</v>
      </c>
      <c r="I9" s="65">
        <f t="shared" si="5"/>
        <v>504</v>
      </c>
      <c r="J9" s="65">
        <f t="shared" si="5"/>
        <v>551</v>
      </c>
      <c r="K9" s="65">
        <f t="shared" si="5"/>
        <v>121</v>
      </c>
      <c r="L9" s="65">
        <f t="shared" si="5"/>
        <v>14</v>
      </c>
      <c r="M9" s="65">
        <f t="shared" si="5"/>
        <v>1</v>
      </c>
      <c r="N9" s="65">
        <f t="shared" si="5"/>
        <v>0</v>
      </c>
      <c r="O9" s="66">
        <f t="shared" si="5"/>
        <v>0</v>
      </c>
      <c r="P9" s="78">
        <v>2993</v>
      </c>
    </row>
    <row r="10" spans="1:16" ht="13.5" customHeight="1" x14ac:dyDescent="0.15">
      <c r="B10" s="35" t="s">
        <v>42</v>
      </c>
      <c r="C10" s="141">
        <f t="shared" ref="C10:O10" si="6">SUM(C21,C32)</f>
        <v>316</v>
      </c>
      <c r="D10" s="137">
        <f t="shared" si="6"/>
        <v>3</v>
      </c>
      <c r="E10" s="65">
        <f t="shared" si="6"/>
        <v>1</v>
      </c>
      <c r="F10" s="65">
        <f t="shared" si="6"/>
        <v>3</v>
      </c>
      <c r="G10" s="65">
        <f t="shared" si="6"/>
        <v>28</v>
      </c>
      <c r="H10" s="65">
        <f t="shared" si="6"/>
        <v>35</v>
      </c>
      <c r="I10" s="65">
        <f t="shared" si="6"/>
        <v>119</v>
      </c>
      <c r="J10" s="65">
        <f t="shared" si="6"/>
        <v>127</v>
      </c>
      <c r="K10" s="65">
        <f t="shared" si="6"/>
        <v>30</v>
      </c>
      <c r="L10" s="65">
        <f t="shared" si="6"/>
        <v>4</v>
      </c>
      <c r="M10" s="65">
        <f t="shared" si="6"/>
        <v>1</v>
      </c>
      <c r="N10" s="65">
        <f t="shared" si="6"/>
        <v>0</v>
      </c>
      <c r="O10" s="66">
        <f t="shared" si="6"/>
        <v>0</v>
      </c>
      <c r="P10" s="78">
        <v>2995</v>
      </c>
    </row>
    <row r="11" spans="1:16" ht="13.5" customHeight="1" x14ac:dyDescent="0.15">
      <c r="B11" s="35" t="s">
        <v>43</v>
      </c>
      <c r="C11" s="141">
        <f t="shared" ref="C11:O11" si="7">SUM(C22,C33)</f>
        <v>11</v>
      </c>
      <c r="D11" s="137">
        <f t="shared" si="7"/>
        <v>0</v>
      </c>
      <c r="E11" s="65">
        <f t="shared" si="7"/>
        <v>0</v>
      </c>
      <c r="F11" s="65">
        <f t="shared" si="7"/>
        <v>0</v>
      </c>
      <c r="G11" s="65">
        <f t="shared" si="7"/>
        <v>3</v>
      </c>
      <c r="H11" s="65">
        <f t="shared" si="7"/>
        <v>3</v>
      </c>
      <c r="I11" s="65">
        <f t="shared" si="7"/>
        <v>4</v>
      </c>
      <c r="J11" s="65">
        <f t="shared" si="7"/>
        <v>3</v>
      </c>
      <c r="K11" s="65">
        <f t="shared" si="7"/>
        <v>1</v>
      </c>
      <c r="L11" s="65">
        <f t="shared" si="7"/>
        <v>0</v>
      </c>
      <c r="M11" s="65">
        <f t="shared" si="7"/>
        <v>0</v>
      </c>
      <c r="N11" s="65">
        <f t="shared" si="7"/>
        <v>0</v>
      </c>
      <c r="O11" s="66">
        <f t="shared" si="7"/>
        <v>0</v>
      </c>
      <c r="P11" s="78">
        <v>2780</v>
      </c>
    </row>
    <row r="12" spans="1:16" ht="13.5" customHeight="1" x14ac:dyDescent="0.15">
      <c r="B12" s="20" t="s">
        <v>52</v>
      </c>
      <c r="C12" s="141">
        <f t="shared" ref="C12:O12" si="8">SUM(C23,C34)</f>
        <v>0</v>
      </c>
      <c r="D12" s="137">
        <f t="shared" si="8"/>
        <v>0</v>
      </c>
      <c r="E12" s="65">
        <f t="shared" si="8"/>
        <v>0</v>
      </c>
      <c r="F12" s="65">
        <f t="shared" si="8"/>
        <v>0</v>
      </c>
      <c r="G12" s="65">
        <f t="shared" si="8"/>
        <v>0</v>
      </c>
      <c r="H12" s="65">
        <f t="shared" si="8"/>
        <v>0</v>
      </c>
      <c r="I12" s="65">
        <f t="shared" si="8"/>
        <v>0</v>
      </c>
      <c r="J12" s="65">
        <f t="shared" si="8"/>
        <v>0</v>
      </c>
      <c r="K12" s="65">
        <f t="shared" si="8"/>
        <v>0</v>
      </c>
      <c r="L12" s="65">
        <f t="shared" si="8"/>
        <v>0</v>
      </c>
      <c r="M12" s="65">
        <f t="shared" si="8"/>
        <v>0</v>
      </c>
      <c r="N12" s="65">
        <f t="shared" si="8"/>
        <v>0</v>
      </c>
      <c r="O12" s="66">
        <f t="shared" si="8"/>
        <v>0</v>
      </c>
      <c r="P12" s="78">
        <v>0</v>
      </c>
    </row>
    <row r="13" spans="1:16" ht="13.5" customHeight="1" x14ac:dyDescent="0.15">
      <c r="B13" s="35" t="s">
        <v>44</v>
      </c>
      <c r="C13" s="141">
        <f t="shared" ref="C13:O13" si="9">SUM(C24,C35)</f>
        <v>0</v>
      </c>
      <c r="D13" s="137">
        <f t="shared" si="9"/>
        <v>0</v>
      </c>
      <c r="E13" s="65">
        <f t="shared" si="9"/>
        <v>0</v>
      </c>
      <c r="F13" s="65">
        <f t="shared" si="9"/>
        <v>0</v>
      </c>
      <c r="G13" s="65">
        <f t="shared" si="9"/>
        <v>0</v>
      </c>
      <c r="H13" s="65">
        <f t="shared" si="9"/>
        <v>0</v>
      </c>
      <c r="I13" s="65">
        <f t="shared" si="9"/>
        <v>0</v>
      </c>
      <c r="J13" s="65">
        <f t="shared" si="9"/>
        <v>0</v>
      </c>
      <c r="K13" s="65">
        <f t="shared" si="9"/>
        <v>0</v>
      </c>
      <c r="L13" s="65">
        <f t="shared" si="9"/>
        <v>0</v>
      </c>
      <c r="M13" s="65">
        <f t="shared" si="9"/>
        <v>0</v>
      </c>
      <c r="N13" s="65">
        <f t="shared" si="9"/>
        <v>0</v>
      </c>
      <c r="O13" s="66">
        <f t="shared" si="9"/>
        <v>0</v>
      </c>
      <c r="P13" s="78">
        <v>0</v>
      </c>
    </row>
    <row r="14" spans="1:16" ht="13.5" customHeight="1" x14ac:dyDescent="0.15">
      <c r="B14" s="37"/>
      <c r="C14" s="83" t="str">
        <f>IF(C15=表5!C5,"","男計エラー")</f>
        <v/>
      </c>
      <c r="D14" s="83" t="str">
        <f>IF(D15=表5!D5,"","男計エラー")</f>
        <v/>
      </c>
      <c r="E14" s="83" t="str">
        <f>IF(E15=表5!E5,"","男計エラー")</f>
        <v/>
      </c>
      <c r="F14" s="83" t="str">
        <f>IF(F15=表5!F5,"","男計エラー")</f>
        <v/>
      </c>
      <c r="G14" s="83" t="str">
        <f>IF(G15=表5!G5,"","男計エラー")</f>
        <v/>
      </c>
      <c r="H14" s="83" t="str">
        <f>IF(H15=表5!H5,"","男計エラー")</f>
        <v/>
      </c>
      <c r="I14" s="83" t="str">
        <f>IF(I15=表5!I5,"","男計エラー")</f>
        <v/>
      </c>
      <c r="J14" s="83" t="str">
        <f>IF(J15=表5!J5,"","男計エラー")</f>
        <v/>
      </c>
      <c r="K14" s="83" t="str">
        <f>IF(K15=表5!K5,"","男計エラー")</f>
        <v/>
      </c>
      <c r="L14" s="83" t="str">
        <f>IF(L15=表5!L5,"","男計エラー")</f>
        <v/>
      </c>
      <c r="M14" s="83" t="str">
        <f>IF(M15=表5!M5,"","男計エラー")</f>
        <v/>
      </c>
      <c r="N14" s="83" t="str">
        <f>IF(N15=表5!N5,"","男計エラー")</f>
        <v/>
      </c>
      <c r="O14" s="83" t="str">
        <f>IF(O15=表5!O5,"","男計エラー")</f>
        <v/>
      </c>
      <c r="P14" s="40"/>
    </row>
    <row r="15" spans="1:16" ht="13.5" customHeight="1" x14ac:dyDescent="0.15">
      <c r="B15" s="34" t="s">
        <v>48</v>
      </c>
      <c r="C15" s="134">
        <f>SUM(D15:G15,I15:O15)</f>
        <v>3234</v>
      </c>
      <c r="D15" s="130">
        <f>SUM(D16:D24)</f>
        <v>12</v>
      </c>
      <c r="E15" s="61">
        <f t="shared" ref="E15:O15" si="10">SUM(E16:E24)</f>
        <v>14</v>
      </c>
      <c r="F15" s="61">
        <f t="shared" si="10"/>
        <v>40</v>
      </c>
      <c r="G15" s="61">
        <f t="shared" si="10"/>
        <v>203</v>
      </c>
      <c r="H15" s="61">
        <f t="shared" si="10"/>
        <v>269</v>
      </c>
      <c r="I15" s="61">
        <f t="shared" si="10"/>
        <v>1118</v>
      </c>
      <c r="J15" s="61">
        <f t="shared" si="10"/>
        <v>1440</v>
      </c>
      <c r="K15" s="61">
        <f t="shared" si="10"/>
        <v>370</v>
      </c>
      <c r="L15" s="61">
        <f t="shared" si="10"/>
        <v>35</v>
      </c>
      <c r="M15" s="61">
        <f t="shared" si="10"/>
        <v>2</v>
      </c>
      <c r="N15" s="61">
        <f t="shared" si="10"/>
        <v>0</v>
      </c>
      <c r="O15" s="62">
        <f t="shared" si="10"/>
        <v>0</v>
      </c>
      <c r="P15" s="76">
        <v>3049</v>
      </c>
    </row>
    <row r="16" spans="1:16" ht="13.5" customHeight="1" x14ac:dyDescent="0.15">
      <c r="A16" s="210"/>
      <c r="B16" s="35" t="s">
        <v>37</v>
      </c>
      <c r="C16" s="141">
        <f t="shared" ref="C16:C24" si="11">SUM(D16:G16,I16:O16)</f>
        <v>36</v>
      </c>
      <c r="D16" s="138">
        <v>0</v>
      </c>
      <c r="E16" s="54">
        <v>0</v>
      </c>
      <c r="F16" s="54">
        <v>1</v>
      </c>
      <c r="G16" s="54">
        <v>6</v>
      </c>
      <c r="H16" s="65">
        <f>SUM(D16:G16)</f>
        <v>7</v>
      </c>
      <c r="I16" s="54">
        <v>15</v>
      </c>
      <c r="J16" s="54">
        <v>11</v>
      </c>
      <c r="K16" s="54">
        <v>3</v>
      </c>
      <c r="L16" s="54">
        <v>0</v>
      </c>
      <c r="M16" s="54">
        <v>0</v>
      </c>
      <c r="N16" s="54">
        <v>0</v>
      </c>
      <c r="O16" s="58">
        <v>0</v>
      </c>
      <c r="P16" s="78">
        <v>2895</v>
      </c>
    </row>
    <row r="17" spans="1:16" ht="13.5" customHeight="1" x14ac:dyDescent="0.15">
      <c r="A17" s="211"/>
      <c r="B17" s="35" t="s">
        <v>38</v>
      </c>
      <c r="C17" s="141">
        <f t="shared" si="11"/>
        <v>347</v>
      </c>
      <c r="D17" s="138">
        <v>1</v>
      </c>
      <c r="E17" s="54">
        <v>2</v>
      </c>
      <c r="F17" s="54">
        <v>3</v>
      </c>
      <c r="G17" s="54">
        <v>22</v>
      </c>
      <c r="H17" s="65">
        <f t="shared" ref="H17:H24" si="12">SUM(D17:G17)</f>
        <v>28</v>
      </c>
      <c r="I17" s="54">
        <v>120</v>
      </c>
      <c r="J17" s="54">
        <v>144</v>
      </c>
      <c r="K17" s="54">
        <v>52</v>
      </c>
      <c r="L17" s="54">
        <v>3</v>
      </c>
      <c r="M17" s="54">
        <v>0</v>
      </c>
      <c r="N17" s="54">
        <v>0</v>
      </c>
      <c r="O17" s="58">
        <v>0</v>
      </c>
      <c r="P17" s="78">
        <v>3064</v>
      </c>
    </row>
    <row r="18" spans="1:16" ht="13.5" customHeight="1" x14ac:dyDescent="0.15">
      <c r="A18" s="211"/>
      <c r="B18" s="35" t="s">
        <v>39</v>
      </c>
      <c r="C18" s="141">
        <f t="shared" si="11"/>
        <v>910</v>
      </c>
      <c r="D18" s="138">
        <v>2</v>
      </c>
      <c r="E18" s="54">
        <v>3</v>
      </c>
      <c r="F18" s="54">
        <v>9</v>
      </c>
      <c r="G18" s="54">
        <v>52</v>
      </c>
      <c r="H18" s="65">
        <f t="shared" si="12"/>
        <v>66</v>
      </c>
      <c r="I18" s="54">
        <v>325</v>
      </c>
      <c r="J18" s="54">
        <v>409</v>
      </c>
      <c r="K18" s="54">
        <v>102</v>
      </c>
      <c r="L18" s="54">
        <v>7</v>
      </c>
      <c r="M18" s="54">
        <v>1</v>
      </c>
      <c r="N18" s="54">
        <v>0</v>
      </c>
      <c r="O18" s="58">
        <v>0</v>
      </c>
      <c r="P18" s="78">
        <v>3052</v>
      </c>
    </row>
    <row r="19" spans="1:16" ht="13.5" customHeight="1" x14ac:dyDescent="0.15">
      <c r="A19" s="211"/>
      <c r="B19" s="35" t="s">
        <v>40</v>
      </c>
      <c r="C19" s="141">
        <f t="shared" si="11"/>
        <v>1076</v>
      </c>
      <c r="D19" s="138">
        <v>1</v>
      </c>
      <c r="E19" s="54">
        <v>5</v>
      </c>
      <c r="F19" s="54">
        <v>15</v>
      </c>
      <c r="G19" s="54">
        <v>53</v>
      </c>
      <c r="H19" s="65">
        <f t="shared" si="12"/>
        <v>74</v>
      </c>
      <c r="I19" s="54">
        <v>358</v>
      </c>
      <c r="J19" s="54">
        <v>507</v>
      </c>
      <c r="K19" s="54">
        <v>125</v>
      </c>
      <c r="L19" s="54">
        <v>12</v>
      </c>
      <c r="M19" s="54">
        <v>0</v>
      </c>
      <c r="N19" s="54">
        <v>0</v>
      </c>
      <c r="O19" s="58">
        <v>0</v>
      </c>
      <c r="P19" s="78">
        <v>3072</v>
      </c>
    </row>
    <row r="20" spans="1:16" ht="13.5" customHeight="1" x14ac:dyDescent="0.15">
      <c r="B20" s="35" t="s">
        <v>41</v>
      </c>
      <c r="C20" s="141">
        <f t="shared" si="11"/>
        <v>685</v>
      </c>
      <c r="D20" s="138">
        <v>5</v>
      </c>
      <c r="E20" s="54">
        <v>3</v>
      </c>
      <c r="F20" s="54">
        <v>10</v>
      </c>
      <c r="G20" s="54">
        <v>53</v>
      </c>
      <c r="H20" s="65">
        <f t="shared" si="12"/>
        <v>71</v>
      </c>
      <c r="I20" s="54">
        <v>236</v>
      </c>
      <c r="J20" s="54">
        <v>295</v>
      </c>
      <c r="K20" s="54">
        <v>73</v>
      </c>
      <c r="L20" s="54">
        <v>10</v>
      </c>
      <c r="M20" s="54">
        <v>0</v>
      </c>
      <c r="N20" s="54">
        <v>0</v>
      </c>
      <c r="O20" s="58">
        <v>0</v>
      </c>
      <c r="P20" s="78">
        <v>3022</v>
      </c>
    </row>
    <row r="21" spans="1:16" ht="13.5" customHeight="1" x14ac:dyDescent="0.15">
      <c r="B21" s="35" t="s">
        <v>42</v>
      </c>
      <c r="C21" s="141">
        <f t="shared" si="11"/>
        <v>177</v>
      </c>
      <c r="D21" s="138">
        <v>3</v>
      </c>
      <c r="E21" s="54">
        <v>1</v>
      </c>
      <c r="F21" s="54">
        <v>2</v>
      </c>
      <c r="G21" s="54">
        <v>17</v>
      </c>
      <c r="H21" s="65">
        <f t="shared" si="12"/>
        <v>23</v>
      </c>
      <c r="I21" s="54">
        <v>62</v>
      </c>
      <c r="J21" s="54">
        <v>74</v>
      </c>
      <c r="K21" s="54">
        <v>14</v>
      </c>
      <c r="L21" s="54">
        <v>3</v>
      </c>
      <c r="M21" s="54">
        <v>1</v>
      </c>
      <c r="N21" s="54">
        <v>0</v>
      </c>
      <c r="O21" s="58">
        <v>0</v>
      </c>
      <c r="P21" s="78">
        <v>2986</v>
      </c>
    </row>
    <row r="22" spans="1:16" ht="13.5" customHeight="1" x14ac:dyDescent="0.15">
      <c r="B22" s="35" t="s">
        <v>43</v>
      </c>
      <c r="C22" s="141">
        <f t="shared" si="11"/>
        <v>3</v>
      </c>
      <c r="D22" s="138">
        <v>0</v>
      </c>
      <c r="E22" s="54">
        <v>0</v>
      </c>
      <c r="F22" s="54">
        <v>0</v>
      </c>
      <c r="G22" s="54">
        <v>0</v>
      </c>
      <c r="H22" s="65">
        <f t="shared" si="12"/>
        <v>0</v>
      </c>
      <c r="I22" s="54">
        <v>2</v>
      </c>
      <c r="J22" s="54">
        <v>0</v>
      </c>
      <c r="K22" s="54">
        <v>1</v>
      </c>
      <c r="L22" s="54">
        <v>0</v>
      </c>
      <c r="M22" s="54">
        <v>0</v>
      </c>
      <c r="N22" s="54">
        <v>0</v>
      </c>
      <c r="O22" s="58">
        <v>0</v>
      </c>
      <c r="P22" s="78">
        <v>2997</v>
      </c>
    </row>
    <row r="23" spans="1:16" ht="13.5" customHeight="1" x14ac:dyDescent="0.15">
      <c r="B23" s="20" t="s">
        <v>52</v>
      </c>
      <c r="C23" s="141">
        <f t="shared" si="11"/>
        <v>0</v>
      </c>
      <c r="D23" s="138">
        <v>0</v>
      </c>
      <c r="E23" s="54">
        <v>0</v>
      </c>
      <c r="F23" s="54">
        <v>0</v>
      </c>
      <c r="G23" s="54">
        <v>0</v>
      </c>
      <c r="H23" s="65">
        <f t="shared" si="12"/>
        <v>0</v>
      </c>
      <c r="I23" s="54">
        <v>0</v>
      </c>
      <c r="J23" s="54">
        <v>0</v>
      </c>
      <c r="K23" s="54">
        <v>0</v>
      </c>
      <c r="L23" s="54">
        <v>0</v>
      </c>
      <c r="M23" s="54">
        <v>0</v>
      </c>
      <c r="N23" s="54">
        <v>0</v>
      </c>
      <c r="O23" s="58">
        <v>0</v>
      </c>
      <c r="P23" s="78">
        <v>0</v>
      </c>
    </row>
    <row r="24" spans="1:16" ht="13.5" customHeight="1" x14ac:dyDescent="0.15">
      <c r="B24" s="35" t="s">
        <v>45</v>
      </c>
      <c r="C24" s="141">
        <f t="shared" si="11"/>
        <v>0</v>
      </c>
      <c r="D24" s="138">
        <v>0</v>
      </c>
      <c r="E24" s="54">
        <v>0</v>
      </c>
      <c r="F24" s="54">
        <v>0</v>
      </c>
      <c r="G24" s="54">
        <v>0</v>
      </c>
      <c r="H24" s="65">
        <f t="shared" si="12"/>
        <v>0</v>
      </c>
      <c r="I24" s="54">
        <v>0</v>
      </c>
      <c r="J24" s="54">
        <v>0</v>
      </c>
      <c r="K24" s="54">
        <v>0</v>
      </c>
      <c r="L24" s="54">
        <v>0</v>
      </c>
      <c r="M24" s="54">
        <v>0</v>
      </c>
      <c r="N24" s="54">
        <v>0</v>
      </c>
      <c r="O24" s="58">
        <v>0</v>
      </c>
      <c r="P24" s="78">
        <v>0</v>
      </c>
    </row>
    <row r="25" spans="1:16" ht="13.5" customHeight="1" x14ac:dyDescent="0.15">
      <c r="B25" s="37"/>
      <c r="C25" s="83" t="str">
        <f>IF(C26=表5!C6,"","女計エラー")</f>
        <v/>
      </c>
      <c r="D25" s="83" t="str">
        <f>IF(D26=表5!D6,"","女計エラー")</f>
        <v/>
      </c>
      <c r="E25" s="83" t="str">
        <f>IF(E26=表5!E6,"","女計エラー")</f>
        <v/>
      </c>
      <c r="F25" s="83" t="str">
        <f>IF(F26=表5!F6,"","女計エラー")</f>
        <v/>
      </c>
      <c r="G25" s="83" t="str">
        <f>IF(G26=表5!G6,"","女計エラー")</f>
        <v/>
      </c>
      <c r="H25" s="83" t="str">
        <f>IF(H26=表5!H6,"","女計エラー")</f>
        <v/>
      </c>
      <c r="I25" s="83" t="str">
        <f>IF(I26=表5!I6,"","女計エラー")</f>
        <v/>
      </c>
      <c r="J25" s="83" t="str">
        <f>IF(J26=表5!J6,"","女計エラー")</f>
        <v/>
      </c>
      <c r="K25" s="83" t="str">
        <f>IF(K26=表5!K6,"","女計エラー")</f>
        <v/>
      </c>
      <c r="L25" s="83" t="str">
        <f>IF(L26=表5!L6,"","女計エラー")</f>
        <v/>
      </c>
      <c r="M25" s="83" t="str">
        <f>IF(M26=表5!M6,"","女計エラー")</f>
        <v/>
      </c>
      <c r="N25" s="83" t="str">
        <f>IF(N26=表5!N6,"","女計エラー")</f>
        <v/>
      </c>
      <c r="O25" s="83" t="str">
        <f>IF(O26=表5!O6,"","女計エラー")</f>
        <v/>
      </c>
      <c r="P25" s="40"/>
    </row>
    <row r="26" spans="1:16" ht="13.5" customHeight="1" x14ac:dyDescent="0.15">
      <c r="B26" s="34" t="s">
        <v>49</v>
      </c>
      <c r="C26" s="134">
        <f>SUM(D26:G26,I26:O26)</f>
        <v>3070</v>
      </c>
      <c r="D26" s="130">
        <f>SUM(D27:D35)</f>
        <v>7</v>
      </c>
      <c r="E26" s="61">
        <f t="shared" ref="E26:O26" si="13">SUM(E27:E35)</f>
        <v>6</v>
      </c>
      <c r="F26" s="61">
        <f t="shared" si="13"/>
        <v>31</v>
      </c>
      <c r="G26" s="61">
        <f t="shared" si="13"/>
        <v>272</v>
      </c>
      <c r="H26" s="61">
        <f t="shared" si="13"/>
        <v>316</v>
      </c>
      <c r="I26" s="61">
        <f t="shared" si="13"/>
        <v>1269</v>
      </c>
      <c r="J26" s="61">
        <f t="shared" si="13"/>
        <v>1244</v>
      </c>
      <c r="K26" s="61">
        <f t="shared" si="13"/>
        <v>222</v>
      </c>
      <c r="L26" s="61">
        <f t="shared" si="13"/>
        <v>18</v>
      </c>
      <c r="M26" s="61">
        <f t="shared" si="13"/>
        <v>1</v>
      </c>
      <c r="N26" s="61">
        <f t="shared" si="13"/>
        <v>0</v>
      </c>
      <c r="O26" s="62">
        <f t="shared" si="13"/>
        <v>0</v>
      </c>
      <c r="P26" s="76">
        <v>2969</v>
      </c>
    </row>
    <row r="27" spans="1:16" ht="13.5" customHeight="1" x14ac:dyDescent="0.15">
      <c r="B27" s="35" t="s">
        <v>37</v>
      </c>
      <c r="C27" s="141">
        <f t="shared" ref="C27:C35" si="14">SUM(D27:G27,I27:O27)</f>
        <v>36</v>
      </c>
      <c r="D27" s="138">
        <v>0</v>
      </c>
      <c r="E27" s="54">
        <v>0</v>
      </c>
      <c r="F27" s="54">
        <v>0</v>
      </c>
      <c r="G27" s="54">
        <v>2</v>
      </c>
      <c r="H27" s="65">
        <f>SUM(D27:G27)</f>
        <v>2</v>
      </c>
      <c r="I27" s="54">
        <v>14</v>
      </c>
      <c r="J27" s="54">
        <v>15</v>
      </c>
      <c r="K27" s="54">
        <v>5</v>
      </c>
      <c r="L27" s="54">
        <v>0</v>
      </c>
      <c r="M27" s="54">
        <v>0</v>
      </c>
      <c r="N27" s="54">
        <v>0</v>
      </c>
      <c r="O27" s="58">
        <v>0</v>
      </c>
      <c r="P27" s="78">
        <v>3048</v>
      </c>
    </row>
    <row r="28" spans="1:16" ht="13.5" customHeight="1" x14ac:dyDescent="0.15">
      <c r="B28" s="35" t="s">
        <v>38</v>
      </c>
      <c r="C28" s="141">
        <f t="shared" si="14"/>
        <v>272</v>
      </c>
      <c r="D28" s="138">
        <v>0</v>
      </c>
      <c r="E28" s="54">
        <v>1</v>
      </c>
      <c r="F28" s="54">
        <v>3</v>
      </c>
      <c r="G28" s="54">
        <v>21</v>
      </c>
      <c r="H28" s="65">
        <f t="shared" ref="H28:H35" si="15">SUM(D28:G28)</f>
        <v>25</v>
      </c>
      <c r="I28" s="54">
        <v>117</v>
      </c>
      <c r="J28" s="54">
        <v>112</v>
      </c>
      <c r="K28" s="54">
        <v>16</v>
      </c>
      <c r="L28" s="54">
        <v>2</v>
      </c>
      <c r="M28" s="54">
        <v>0</v>
      </c>
      <c r="N28" s="54">
        <v>0</v>
      </c>
      <c r="O28" s="58">
        <v>0</v>
      </c>
      <c r="P28" s="78">
        <v>2974</v>
      </c>
    </row>
    <row r="29" spans="1:16" ht="13.5" customHeight="1" x14ac:dyDescent="0.15">
      <c r="B29" s="35" t="s">
        <v>39</v>
      </c>
      <c r="C29" s="141">
        <f t="shared" si="14"/>
        <v>854</v>
      </c>
      <c r="D29" s="138">
        <v>3</v>
      </c>
      <c r="E29" s="54">
        <v>2</v>
      </c>
      <c r="F29" s="54">
        <v>10</v>
      </c>
      <c r="G29" s="54">
        <v>73</v>
      </c>
      <c r="H29" s="65">
        <f t="shared" si="15"/>
        <v>88</v>
      </c>
      <c r="I29" s="54">
        <v>351</v>
      </c>
      <c r="J29" s="54">
        <v>352</v>
      </c>
      <c r="K29" s="54">
        <v>58</v>
      </c>
      <c r="L29" s="54">
        <v>5</v>
      </c>
      <c r="M29" s="54">
        <v>0</v>
      </c>
      <c r="N29" s="54">
        <v>0</v>
      </c>
      <c r="O29" s="58">
        <v>0</v>
      </c>
      <c r="P29" s="78">
        <v>2959</v>
      </c>
    </row>
    <row r="30" spans="1:16" ht="13.5" customHeight="1" x14ac:dyDescent="0.15">
      <c r="B30" s="35" t="s">
        <v>40</v>
      </c>
      <c r="C30" s="141">
        <f t="shared" si="14"/>
        <v>1108</v>
      </c>
      <c r="D30" s="138">
        <v>4</v>
      </c>
      <c r="E30" s="54">
        <v>1</v>
      </c>
      <c r="F30" s="54">
        <v>7</v>
      </c>
      <c r="G30" s="54">
        <v>98</v>
      </c>
      <c r="H30" s="65">
        <f t="shared" si="15"/>
        <v>110</v>
      </c>
      <c r="I30" s="54">
        <v>460</v>
      </c>
      <c r="J30" s="54">
        <v>453</v>
      </c>
      <c r="K30" s="54">
        <v>79</v>
      </c>
      <c r="L30" s="54">
        <v>6</v>
      </c>
      <c r="M30" s="54">
        <v>0</v>
      </c>
      <c r="N30" s="54">
        <v>0</v>
      </c>
      <c r="O30" s="58">
        <v>0</v>
      </c>
      <c r="P30" s="78">
        <v>2975</v>
      </c>
    </row>
    <row r="31" spans="1:16" ht="13.5" customHeight="1" x14ac:dyDescent="0.15">
      <c r="B31" s="35" t="s">
        <v>41</v>
      </c>
      <c r="C31" s="141">
        <f t="shared" si="14"/>
        <v>653</v>
      </c>
      <c r="D31" s="138">
        <v>0</v>
      </c>
      <c r="E31" s="54">
        <v>2</v>
      </c>
      <c r="F31" s="54">
        <v>10</v>
      </c>
      <c r="G31" s="54">
        <v>64</v>
      </c>
      <c r="H31" s="65">
        <f t="shared" si="15"/>
        <v>76</v>
      </c>
      <c r="I31" s="54">
        <v>268</v>
      </c>
      <c r="J31" s="54">
        <v>256</v>
      </c>
      <c r="K31" s="54">
        <v>48</v>
      </c>
      <c r="L31" s="54">
        <v>4</v>
      </c>
      <c r="M31" s="54">
        <v>1</v>
      </c>
      <c r="N31" s="54">
        <v>0</v>
      </c>
      <c r="O31" s="58">
        <v>0</v>
      </c>
      <c r="P31" s="78">
        <v>2962</v>
      </c>
    </row>
    <row r="32" spans="1:16" ht="13.5" customHeight="1" x14ac:dyDescent="0.15">
      <c r="B32" s="35" t="s">
        <v>42</v>
      </c>
      <c r="C32" s="141">
        <f t="shared" si="14"/>
        <v>139</v>
      </c>
      <c r="D32" s="138">
        <v>0</v>
      </c>
      <c r="E32" s="54">
        <v>0</v>
      </c>
      <c r="F32" s="54">
        <v>1</v>
      </c>
      <c r="G32" s="54">
        <v>11</v>
      </c>
      <c r="H32" s="65">
        <f t="shared" si="15"/>
        <v>12</v>
      </c>
      <c r="I32" s="54">
        <v>57</v>
      </c>
      <c r="J32" s="54">
        <v>53</v>
      </c>
      <c r="K32" s="54">
        <v>16</v>
      </c>
      <c r="L32" s="54">
        <v>1</v>
      </c>
      <c r="M32" s="54">
        <v>0</v>
      </c>
      <c r="N32" s="54">
        <v>0</v>
      </c>
      <c r="O32" s="58">
        <v>0</v>
      </c>
      <c r="P32" s="78">
        <v>3006</v>
      </c>
    </row>
    <row r="33" spans="2:16" ht="13.5" customHeight="1" x14ac:dyDescent="0.15">
      <c r="B33" s="35" t="s">
        <v>43</v>
      </c>
      <c r="C33" s="141">
        <f t="shared" si="14"/>
        <v>8</v>
      </c>
      <c r="D33" s="138">
        <v>0</v>
      </c>
      <c r="E33" s="54">
        <v>0</v>
      </c>
      <c r="F33" s="54">
        <v>0</v>
      </c>
      <c r="G33" s="54">
        <v>3</v>
      </c>
      <c r="H33" s="65">
        <f t="shared" si="15"/>
        <v>3</v>
      </c>
      <c r="I33" s="54">
        <v>2</v>
      </c>
      <c r="J33" s="54">
        <v>3</v>
      </c>
      <c r="K33" s="54">
        <v>0</v>
      </c>
      <c r="L33" s="54">
        <v>0</v>
      </c>
      <c r="M33" s="54">
        <v>0</v>
      </c>
      <c r="N33" s="54">
        <v>0</v>
      </c>
      <c r="O33" s="58">
        <v>0</v>
      </c>
      <c r="P33" s="78">
        <v>2699</v>
      </c>
    </row>
    <row r="34" spans="2:16" ht="13.5" customHeight="1" x14ac:dyDescent="0.15">
      <c r="B34" s="20" t="s">
        <v>52</v>
      </c>
      <c r="C34" s="141">
        <f t="shared" si="14"/>
        <v>0</v>
      </c>
      <c r="D34" s="138">
        <v>0</v>
      </c>
      <c r="E34" s="54">
        <v>0</v>
      </c>
      <c r="F34" s="54">
        <v>0</v>
      </c>
      <c r="G34" s="54">
        <v>0</v>
      </c>
      <c r="H34" s="65">
        <f t="shared" si="15"/>
        <v>0</v>
      </c>
      <c r="I34" s="54">
        <v>0</v>
      </c>
      <c r="J34" s="54">
        <v>0</v>
      </c>
      <c r="K34" s="54">
        <v>0</v>
      </c>
      <c r="L34" s="54">
        <v>0</v>
      </c>
      <c r="M34" s="54">
        <v>0</v>
      </c>
      <c r="N34" s="54">
        <v>0</v>
      </c>
      <c r="O34" s="58">
        <v>0</v>
      </c>
      <c r="P34" s="78">
        <v>0</v>
      </c>
    </row>
    <row r="35" spans="2:16" ht="13.5" customHeight="1" x14ac:dyDescent="0.15">
      <c r="B35" s="36" t="s">
        <v>46</v>
      </c>
      <c r="C35" s="142">
        <f t="shared" si="14"/>
        <v>0</v>
      </c>
      <c r="D35" s="139">
        <v>0</v>
      </c>
      <c r="E35" s="56">
        <v>0</v>
      </c>
      <c r="F35" s="56">
        <v>0</v>
      </c>
      <c r="G35" s="56">
        <v>0</v>
      </c>
      <c r="H35" s="71">
        <f t="shared" si="15"/>
        <v>0</v>
      </c>
      <c r="I35" s="56">
        <v>0</v>
      </c>
      <c r="J35" s="56">
        <v>0</v>
      </c>
      <c r="K35" s="56">
        <v>0</v>
      </c>
      <c r="L35" s="56">
        <v>0</v>
      </c>
      <c r="M35" s="56">
        <v>0</v>
      </c>
      <c r="N35" s="56">
        <v>0</v>
      </c>
      <c r="O35" s="59">
        <v>0</v>
      </c>
      <c r="P35" s="80">
        <v>0</v>
      </c>
    </row>
  </sheetData>
  <sheetProtection sheet="1" objects="1" scenarios="1"/>
  <mergeCells count="1">
    <mergeCell ref="A16:A19"/>
  </mergeCells>
  <phoneticPr fontId="5"/>
  <printOptions horizontalCentered="1" verticalCentered="1"/>
  <pageMargins left="0.51181102362204722" right="0.78740157480314965" top="0.98425196850393704" bottom="0.78740157480314965" header="0.51181102362204722" footer="0.51181102362204722"/>
  <pageSetup paperSize="9" orientation="landscape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0000"/>
    <pageSetUpPr fitToPage="1"/>
  </sheetPr>
  <dimension ref="A1:P23"/>
  <sheetViews>
    <sheetView view="pageBreakPreview" zoomScaleNormal="75" zoomScaleSheetLayoutView="100" workbookViewId="0">
      <selection activeCell="Q1" sqref="Q1:Q1048576"/>
    </sheetView>
  </sheetViews>
  <sheetFormatPr defaultRowHeight="13.5" x14ac:dyDescent="0.15"/>
  <cols>
    <col min="1" max="1" width="5.25" customWidth="1"/>
    <col min="2" max="16" width="8.625" customWidth="1"/>
  </cols>
  <sheetData>
    <row r="1" spans="1:16" ht="17.25" x14ac:dyDescent="0.2">
      <c r="B1" s="167" t="s">
        <v>184</v>
      </c>
    </row>
    <row r="2" spans="1:16" x14ac:dyDescent="0.15">
      <c r="C2" s="60" t="str">
        <f>IF(C4=表5!C4,"","総数エラー")</f>
        <v/>
      </c>
      <c r="D2" s="60" t="str">
        <f>IF(D4=表5!D4,"","総数エラー")</f>
        <v/>
      </c>
      <c r="E2" s="60" t="str">
        <f>IF(E4=表5!E4,"","総数エラー")</f>
        <v/>
      </c>
      <c r="F2" s="60" t="str">
        <f>IF(F4=表5!F4,"","総数エラー")</f>
        <v/>
      </c>
      <c r="G2" s="60" t="str">
        <f>IF(G4=表5!G4,"","総数エラー")</f>
        <v/>
      </c>
      <c r="H2" s="60" t="str">
        <f>IF(H4=表5!H4,"","総数エラー")</f>
        <v/>
      </c>
      <c r="I2" s="60" t="str">
        <f>IF(I4=表5!I4,"","総数エラー")</f>
        <v/>
      </c>
      <c r="J2" s="60" t="str">
        <f>IF(J4=表5!J4,"","総数エラー")</f>
        <v/>
      </c>
      <c r="K2" s="60" t="str">
        <f>IF(K4=表5!K4,"","総数エラー")</f>
        <v/>
      </c>
      <c r="L2" s="60" t="str">
        <f>IF(L4=表5!L4,"","総数エラー")</f>
        <v/>
      </c>
      <c r="M2" s="60" t="str">
        <f>IF(M4=表5!M4,"","総数エラー")</f>
        <v/>
      </c>
      <c r="N2" s="60" t="str">
        <f>IF(N4=表5!N4,"","総数エラー")</f>
        <v/>
      </c>
      <c r="O2" s="60" t="str">
        <f>IF(O4=表5!O4,"","総数エラー")</f>
        <v/>
      </c>
    </row>
    <row r="3" spans="1:16" ht="41.25" customHeight="1" x14ac:dyDescent="0.15">
      <c r="B3" s="16" t="s">
        <v>117</v>
      </c>
      <c r="C3" s="131" t="s">
        <v>113</v>
      </c>
      <c r="D3" s="128" t="s">
        <v>114</v>
      </c>
      <c r="E3" s="6" t="s">
        <v>95</v>
      </c>
      <c r="F3" s="6" t="s">
        <v>97</v>
      </c>
      <c r="G3" s="6" t="s">
        <v>99</v>
      </c>
      <c r="H3" s="6" t="s">
        <v>101</v>
      </c>
      <c r="I3" s="6" t="s">
        <v>103</v>
      </c>
      <c r="J3" s="6" t="s">
        <v>105</v>
      </c>
      <c r="K3" s="6" t="s">
        <v>107</v>
      </c>
      <c r="L3" s="6" t="s">
        <v>109</v>
      </c>
      <c r="M3" s="6" t="s">
        <v>111</v>
      </c>
      <c r="N3" s="6" t="s">
        <v>15</v>
      </c>
      <c r="O3" s="10" t="s">
        <v>0</v>
      </c>
      <c r="P3" s="11" t="s">
        <v>62</v>
      </c>
    </row>
    <row r="4" spans="1:16" ht="20.25" customHeight="1" x14ac:dyDescent="0.15">
      <c r="B4" s="43" t="s">
        <v>47</v>
      </c>
      <c r="C4" s="140">
        <f t="shared" ref="C4:C9" si="0">SUM(C11,C18)</f>
        <v>6304</v>
      </c>
      <c r="D4" s="52">
        <f t="shared" ref="D4:N4" si="1">SUM(D5:D9)</f>
        <v>19</v>
      </c>
      <c r="E4" s="52">
        <f t="shared" si="1"/>
        <v>20</v>
      </c>
      <c r="F4" s="52">
        <f t="shared" si="1"/>
        <v>71</v>
      </c>
      <c r="G4" s="52">
        <f t="shared" si="1"/>
        <v>475</v>
      </c>
      <c r="H4" s="52">
        <f t="shared" si="1"/>
        <v>585</v>
      </c>
      <c r="I4" s="52">
        <f t="shared" si="1"/>
        <v>2387</v>
      </c>
      <c r="J4" s="52">
        <f t="shared" si="1"/>
        <v>2684</v>
      </c>
      <c r="K4" s="52">
        <f t="shared" si="1"/>
        <v>592</v>
      </c>
      <c r="L4" s="52">
        <f t="shared" si="1"/>
        <v>53</v>
      </c>
      <c r="M4" s="52">
        <f t="shared" si="1"/>
        <v>3</v>
      </c>
      <c r="N4" s="52">
        <f t="shared" si="1"/>
        <v>0</v>
      </c>
      <c r="O4" s="87">
        <f t="shared" ref="O4:O9" si="2">SUM(O11,O18)</f>
        <v>0</v>
      </c>
      <c r="P4" s="84">
        <v>3010</v>
      </c>
    </row>
    <row r="5" spans="1:16" ht="20.25" customHeight="1" x14ac:dyDescent="0.15">
      <c r="B5" s="44" t="s">
        <v>118</v>
      </c>
      <c r="C5" s="141">
        <f t="shared" si="0"/>
        <v>2771</v>
      </c>
      <c r="D5" s="137">
        <f t="shared" ref="D5:G9" si="3">SUM(D12,D19)</f>
        <v>10</v>
      </c>
      <c r="E5" s="65">
        <f t="shared" si="3"/>
        <v>8</v>
      </c>
      <c r="F5" s="65">
        <f t="shared" si="3"/>
        <v>24</v>
      </c>
      <c r="G5" s="65">
        <f t="shared" si="3"/>
        <v>211</v>
      </c>
      <c r="H5" s="65">
        <f>SUM(D5:G5)</f>
        <v>253</v>
      </c>
      <c r="I5" s="65">
        <f t="shared" ref="I5:N9" si="4">SUM(I12,I19)</f>
        <v>1099</v>
      </c>
      <c r="J5" s="65">
        <f t="shared" si="4"/>
        <v>1167</v>
      </c>
      <c r="K5" s="65">
        <f t="shared" si="4"/>
        <v>235</v>
      </c>
      <c r="L5" s="65">
        <f t="shared" si="4"/>
        <v>17</v>
      </c>
      <c r="M5" s="65">
        <f t="shared" si="4"/>
        <v>0</v>
      </c>
      <c r="N5" s="65">
        <f t="shared" si="4"/>
        <v>0</v>
      </c>
      <c r="O5" s="88">
        <f t="shared" si="2"/>
        <v>0</v>
      </c>
      <c r="P5" s="85">
        <v>2993</v>
      </c>
    </row>
    <row r="6" spans="1:16" ht="20.25" customHeight="1" x14ac:dyDescent="0.15">
      <c r="B6" s="44" t="s">
        <v>119</v>
      </c>
      <c r="C6" s="141">
        <f t="shared" si="0"/>
        <v>2196</v>
      </c>
      <c r="D6" s="137">
        <f t="shared" si="3"/>
        <v>3</v>
      </c>
      <c r="E6" s="65">
        <f t="shared" si="3"/>
        <v>7</v>
      </c>
      <c r="F6" s="65">
        <f t="shared" si="3"/>
        <v>31</v>
      </c>
      <c r="G6" s="65">
        <f t="shared" si="3"/>
        <v>148</v>
      </c>
      <c r="H6" s="65">
        <f>SUM(D6:G6)</f>
        <v>189</v>
      </c>
      <c r="I6" s="65">
        <f t="shared" si="4"/>
        <v>831</v>
      </c>
      <c r="J6" s="65">
        <f t="shared" si="4"/>
        <v>927</v>
      </c>
      <c r="K6" s="65">
        <f t="shared" si="4"/>
        <v>227</v>
      </c>
      <c r="L6" s="65">
        <f t="shared" si="4"/>
        <v>20</v>
      </c>
      <c r="M6" s="65">
        <f t="shared" si="4"/>
        <v>2</v>
      </c>
      <c r="N6" s="65">
        <f t="shared" si="4"/>
        <v>0</v>
      </c>
      <c r="O6" s="88">
        <f t="shared" si="2"/>
        <v>0</v>
      </c>
      <c r="P6" s="85">
        <v>3026</v>
      </c>
    </row>
    <row r="7" spans="1:16" ht="20.25" customHeight="1" x14ac:dyDescent="0.15">
      <c r="B7" s="44" t="s">
        <v>120</v>
      </c>
      <c r="C7" s="141">
        <f t="shared" si="0"/>
        <v>935</v>
      </c>
      <c r="D7" s="137">
        <f t="shared" si="3"/>
        <v>4</v>
      </c>
      <c r="E7" s="65">
        <f t="shared" si="3"/>
        <v>3</v>
      </c>
      <c r="F7" s="65">
        <f t="shared" si="3"/>
        <v>8</v>
      </c>
      <c r="G7" s="65">
        <f t="shared" si="3"/>
        <v>86</v>
      </c>
      <c r="H7" s="65">
        <f>SUM(D7:G7)</f>
        <v>101</v>
      </c>
      <c r="I7" s="65">
        <f t="shared" si="4"/>
        <v>308</v>
      </c>
      <c r="J7" s="65">
        <f t="shared" si="4"/>
        <v>427</v>
      </c>
      <c r="K7" s="65">
        <f t="shared" si="4"/>
        <v>88</v>
      </c>
      <c r="L7" s="65">
        <f t="shared" si="4"/>
        <v>11</v>
      </c>
      <c r="M7" s="65">
        <f t="shared" si="4"/>
        <v>0</v>
      </c>
      <c r="N7" s="65">
        <f t="shared" si="4"/>
        <v>0</v>
      </c>
      <c r="O7" s="88">
        <f t="shared" si="2"/>
        <v>0</v>
      </c>
      <c r="P7" s="85">
        <v>3026</v>
      </c>
    </row>
    <row r="8" spans="1:16" ht="20.25" customHeight="1" x14ac:dyDescent="0.15">
      <c r="B8" s="44" t="s">
        <v>121</v>
      </c>
      <c r="C8" s="141">
        <f t="shared" si="0"/>
        <v>282</v>
      </c>
      <c r="D8" s="137">
        <f t="shared" si="3"/>
        <v>2</v>
      </c>
      <c r="E8" s="65">
        <f t="shared" si="3"/>
        <v>1</v>
      </c>
      <c r="F8" s="65">
        <f t="shared" si="3"/>
        <v>5</v>
      </c>
      <c r="G8" s="65">
        <f t="shared" si="3"/>
        <v>20</v>
      </c>
      <c r="H8" s="65">
        <f>SUM(D8:G8)</f>
        <v>28</v>
      </c>
      <c r="I8" s="65">
        <f t="shared" si="4"/>
        <v>108</v>
      </c>
      <c r="J8" s="65">
        <f t="shared" si="4"/>
        <v>116</v>
      </c>
      <c r="K8" s="65">
        <f t="shared" si="4"/>
        <v>28</v>
      </c>
      <c r="L8" s="65">
        <f t="shared" si="4"/>
        <v>2</v>
      </c>
      <c r="M8" s="65">
        <f t="shared" si="4"/>
        <v>0</v>
      </c>
      <c r="N8" s="65">
        <f t="shared" si="4"/>
        <v>0</v>
      </c>
      <c r="O8" s="88">
        <f t="shared" si="2"/>
        <v>0</v>
      </c>
      <c r="P8" s="85">
        <v>2990</v>
      </c>
    </row>
    <row r="9" spans="1:16" ht="20.25" customHeight="1" x14ac:dyDescent="0.15">
      <c r="B9" s="44" t="s">
        <v>122</v>
      </c>
      <c r="C9" s="141">
        <f t="shared" si="0"/>
        <v>120</v>
      </c>
      <c r="D9" s="137">
        <f t="shared" si="3"/>
        <v>0</v>
      </c>
      <c r="E9" s="65">
        <f t="shared" si="3"/>
        <v>1</v>
      </c>
      <c r="F9" s="65">
        <f t="shared" si="3"/>
        <v>3</v>
      </c>
      <c r="G9" s="65">
        <f t="shared" si="3"/>
        <v>10</v>
      </c>
      <c r="H9" s="65">
        <f>SUM(D9:G9)</f>
        <v>14</v>
      </c>
      <c r="I9" s="65">
        <f t="shared" si="4"/>
        <v>41</v>
      </c>
      <c r="J9" s="65">
        <f t="shared" si="4"/>
        <v>47</v>
      </c>
      <c r="K9" s="65">
        <f t="shared" si="4"/>
        <v>14</v>
      </c>
      <c r="L9" s="65">
        <f t="shared" si="4"/>
        <v>3</v>
      </c>
      <c r="M9" s="65">
        <f t="shared" si="4"/>
        <v>1</v>
      </c>
      <c r="N9" s="65">
        <f t="shared" si="4"/>
        <v>0</v>
      </c>
      <c r="O9" s="88">
        <f t="shared" si="2"/>
        <v>0</v>
      </c>
      <c r="P9" s="85">
        <v>3018</v>
      </c>
    </row>
    <row r="10" spans="1:16" ht="20.25" customHeight="1" x14ac:dyDescent="0.15">
      <c r="B10" s="37"/>
      <c r="C10" s="83" t="str">
        <f>IF(C11=表5!C5,"","男計エラー")</f>
        <v/>
      </c>
      <c r="D10" s="83" t="str">
        <f>IF(D11=表5!D5,"","男計エラー")</f>
        <v/>
      </c>
      <c r="E10" s="83" t="str">
        <f>IF(E11=表5!E5,"","男計エラー")</f>
        <v/>
      </c>
      <c r="F10" s="83" t="str">
        <f>IF(F11=表5!F5,"","男計エラー")</f>
        <v/>
      </c>
      <c r="G10" s="83" t="str">
        <f>IF(G11=表5!G5,"","男計エラー")</f>
        <v/>
      </c>
      <c r="H10" s="83" t="str">
        <f>IF(H11=表5!H5,"","男計エラー")</f>
        <v/>
      </c>
      <c r="I10" s="83" t="str">
        <f>IF(I11=表5!I5,"","男計エラー")</f>
        <v/>
      </c>
      <c r="J10" s="83" t="str">
        <f>IF(J11=表5!J5,"","男計エラー")</f>
        <v/>
      </c>
      <c r="K10" s="83" t="str">
        <f>IF(K11=表5!K5,"","男計エラー")</f>
        <v/>
      </c>
      <c r="L10" s="83" t="str">
        <f>IF(L11=表5!L5,"","男計エラー")</f>
        <v/>
      </c>
      <c r="M10" s="83" t="str">
        <f>IF(M11=表5!M5,"","男計エラー")</f>
        <v/>
      </c>
      <c r="N10" s="83" t="str">
        <f>IF(N11=表5!N5,"","男計エラー")</f>
        <v/>
      </c>
      <c r="O10" s="83" t="str">
        <f>IF(O11=表5!O5,"","男計エラー")</f>
        <v/>
      </c>
      <c r="P10" s="45"/>
    </row>
    <row r="11" spans="1:16" ht="20.25" customHeight="1" x14ac:dyDescent="0.15">
      <c r="A11" s="212"/>
      <c r="B11" s="46" t="s">
        <v>48</v>
      </c>
      <c r="C11" s="134">
        <f t="shared" ref="C11:O11" si="5">SUM(C12:C16)</f>
        <v>3234</v>
      </c>
      <c r="D11" s="130">
        <f t="shared" si="5"/>
        <v>12</v>
      </c>
      <c r="E11" s="61">
        <f t="shared" si="5"/>
        <v>14</v>
      </c>
      <c r="F11" s="61">
        <f t="shared" si="5"/>
        <v>40</v>
      </c>
      <c r="G11" s="61">
        <f t="shared" si="5"/>
        <v>203</v>
      </c>
      <c r="H11" s="61">
        <f t="shared" si="5"/>
        <v>269</v>
      </c>
      <c r="I11" s="61">
        <f t="shared" si="5"/>
        <v>1118</v>
      </c>
      <c r="J11" s="61">
        <f t="shared" si="5"/>
        <v>1440</v>
      </c>
      <c r="K11" s="61">
        <f t="shared" si="5"/>
        <v>370</v>
      </c>
      <c r="L11" s="61">
        <f t="shared" si="5"/>
        <v>35</v>
      </c>
      <c r="M11" s="61">
        <f t="shared" si="5"/>
        <v>2</v>
      </c>
      <c r="N11" s="61">
        <f t="shared" si="5"/>
        <v>0</v>
      </c>
      <c r="O11" s="62">
        <f t="shared" si="5"/>
        <v>0</v>
      </c>
      <c r="P11" s="84">
        <v>3049</v>
      </c>
    </row>
    <row r="12" spans="1:16" ht="20.25" customHeight="1" x14ac:dyDescent="0.15">
      <c r="A12" s="212"/>
      <c r="B12" s="44" t="s">
        <v>123</v>
      </c>
      <c r="C12" s="141">
        <f>SUM(D12:G12,I12:O12)</f>
        <v>1421</v>
      </c>
      <c r="D12" s="138">
        <v>5</v>
      </c>
      <c r="E12" s="54">
        <v>3</v>
      </c>
      <c r="F12" s="54">
        <v>13</v>
      </c>
      <c r="G12" s="54">
        <v>89</v>
      </c>
      <c r="H12" s="65">
        <f>SUM(D12:G12)</f>
        <v>110</v>
      </c>
      <c r="I12" s="54">
        <v>539</v>
      </c>
      <c r="J12" s="54">
        <v>616</v>
      </c>
      <c r="K12" s="54">
        <v>145</v>
      </c>
      <c r="L12" s="54">
        <v>11</v>
      </c>
      <c r="M12" s="54">
        <v>0</v>
      </c>
      <c r="N12" s="54">
        <v>0</v>
      </c>
      <c r="O12" s="58">
        <v>0</v>
      </c>
      <c r="P12" s="85">
        <v>3031</v>
      </c>
    </row>
    <row r="13" spans="1:16" ht="20.25" customHeight="1" x14ac:dyDescent="0.15">
      <c r="B13" s="44" t="s">
        <v>124</v>
      </c>
      <c r="C13" s="141">
        <f>SUM(D13:G13,I13:O13)</f>
        <v>1153</v>
      </c>
      <c r="D13" s="138">
        <v>3</v>
      </c>
      <c r="E13" s="54">
        <v>6</v>
      </c>
      <c r="F13" s="54">
        <v>19</v>
      </c>
      <c r="G13" s="54">
        <v>64</v>
      </c>
      <c r="H13" s="65">
        <f>SUM(D13:G13)</f>
        <v>92</v>
      </c>
      <c r="I13" s="54">
        <v>389</v>
      </c>
      <c r="J13" s="54">
        <v>508</v>
      </c>
      <c r="K13" s="54">
        <v>148</v>
      </c>
      <c r="L13" s="54">
        <v>15</v>
      </c>
      <c r="M13" s="54">
        <v>1</v>
      </c>
      <c r="N13" s="54">
        <v>0</v>
      </c>
      <c r="O13" s="58">
        <v>0</v>
      </c>
      <c r="P13" s="85">
        <v>3064</v>
      </c>
    </row>
    <row r="14" spans="1:16" ht="20.25" customHeight="1" x14ac:dyDescent="0.15">
      <c r="B14" s="44" t="s">
        <v>125</v>
      </c>
      <c r="C14" s="141">
        <f>SUM(D14:G14,I14:O14)</f>
        <v>468</v>
      </c>
      <c r="D14" s="138">
        <v>4</v>
      </c>
      <c r="E14" s="54">
        <v>3</v>
      </c>
      <c r="F14" s="54">
        <v>3</v>
      </c>
      <c r="G14" s="54">
        <v>38</v>
      </c>
      <c r="H14" s="65">
        <f>SUM(D14:G14)</f>
        <v>48</v>
      </c>
      <c r="I14" s="54">
        <v>128</v>
      </c>
      <c r="J14" s="54">
        <v>233</v>
      </c>
      <c r="K14" s="54">
        <v>53</v>
      </c>
      <c r="L14" s="54">
        <v>6</v>
      </c>
      <c r="M14" s="54">
        <v>0</v>
      </c>
      <c r="N14" s="54">
        <v>0</v>
      </c>
      <c r="O14" s="58">
        <v>0</v>
      </c>
      <c r="P14" s="85">
        <v>3063</v>
      </c>
    </row>
    <row r="15" spans="1:16" ht="20.25" customHeight="1" x14ac:dyDescent="0.15">
      <c r="B15" s="44" t="s">
        <v>126</v>
      </c>
      <c r="C15" s="141">
        <f>SUM(D15:G15,I15:O15)</f>
        <v>116</v>
      </c>
      <c r="D15" s="138">
        <v>0</v>
      </c>
      <c r="E15" s="54">
        <v>1</v>
      </c>
      <c r="F15" s="54">
        <v>3</v>
      </c>
      <c r="G15" s="54">
        <v>7</v>
      </c>
      <c r="H15" s="65">
        <f>SUM(D15:G15)</f>
        <v>11</v>
      </c>
      <c r="I15" s="54">
        <v>40</v>
      </c>
      <c r="J15" s="54">
        <v>50</v>
      </c>
      <c r="K15" s="54">
        <v>14</v>
      </c>
      <c r="L15" s="54">
        <v>1</v>
      </c>
      <c r="M15" s="54">
        <v>0</v>
      </c>
      <c r="N15" s="54">
        <v>0</v>
      </c>
      <c r="O15" s="58">
        <v>0</v>
      </c>
      <c r="P15" s="85">
        <v>3043</v>
      </c>
    </row>
    <row r="16" spans="1:16" ht="20.25" customHeight="1" x14ac:dyDescent="0.15">
      <c r="B16" s="44" t="s">
        <v>127</v>
      </c>
      <c r="C16" s="141">
        <f>SUM(D16:G16,I16:O16)</f>
        <v>76</v>
      </c>
      <c r="D16" s="138">
        <v>0</v>
      </c>
      <c r="E16" s="54">
        <v>1</v>
      </c>
      <c r="F16" s="54">
        <v>2</v>
      </c>
      <c r="G16" s="54">
        <v>5</v>
      </c>
      <c r="H16" s="65">
        <f>SUM(D16:G16)</f>
        <v>8</v>
      </c>
      <c r="I16" s="54">
        <v>22</v>
      </c>
      <c r="J16" s="54">
        <v>33</v>
      </c>
      <c r="K16" s="54">
        <v>10</v>
      </c>
      <c r="L16" s="54">
        <v>2</v>
      </c>
      <c r="M16" s="54">
        <v>1</v>
      </c>
      <c r="N16" s="54">
        <v>0</v>
      </c>
      <c r="O16" s="58">
        <v>0</v>
      </c>
      <c r="P16" s="85">
        <v>3071</v>
      </c>
    </row>
    <row r="17" spans="2:16" ht="20.25" customHeight="1" x14ac:dyDescent="0.15">
      <c r="B17" s="37"/>
      <c r="C17" s="83" t="str">
        <f>IF(C18=表5!C6,"","女計エラー")</f>
        <v/>
      </c>
      <c r="D17" s="83" t="str">
        <f>IF(D18=表5!D6,"","女計エラー")</f>
        <v/>
      </c>
      <c r="E17" s="83" t="str">
        <f>IF(E18=表5!E6,"","女計エラー")</f>
        <v/>
      </c>
      <c r="F17" s="83" t="str">
        <f>IF(F18=表5!F6,"","女計エラー")</f>
        <v/>
      </c>
      <c r="G17" s="83" t="str">
        <f>IF(G18=表5!G6,"","女計エラー")</f>
        <v/>
      </c>
      <c r="H17" s="83" t="str">
        <f>IF(H18=表5!H6,"","女計エラー")</f>
        <v/>
      </c>
      <c r="I17" s="83" t="str">
        <f>IF(I18=表5!I6,"","女計エラー")</f>
        <v/>
      </c>
      <c r="J17" s="83" t="str">
        <f>IF(J18=表5!J6,"","女計エラー")</f>
        <v/>
      </c>
      <c r="K17" s="83" t="str">
        <f>IF(K18=表5!K6,"","女計エラー")</f>
        <v/>
      </c>
      <c r="L17" s="83" t="str">
        <f>IF(L18=表5!L6,"","女計エラー")</f>
        <v/>
      </c>
      <c r="M17" s="83" t="str">
        <f>IF(M18=表5!M6,"","女計エラー")</f>
        <v/>
      </c>
      <c r="N17" s="83" t="str">
        <f>IF(N18=表5!N6,"","女計エラー")</f>
        <v/>
      </c>
      <c r="O17" s="83" t="str">
        <f>IF(O18=表5!O6,"","女計エラー")</f>
        <v/>
      </c>
      <c r="P17" s="45"/>
    </row>
    <row r="18" spans="2:16" ht="20.25" customHeight="1" x14ac:dyDescent="0.15">
      <c r="B18" s="46" t="s">
        <v>49</v>
      </c>
      <c r="C18" s="134">
        <f>SUM(C19:C23)</f>
        <v>3070</v>
      </c>
      <c r="D18" s="130">
        <f t="shared" ref="D18:O18" si="6">SUM(D19:D23)</f>
        <v>7</v>
      </c>
      <c r="E18" s="61">
        <f t="shared" si="6"/>
        <v>6</v>
      </c>
      <c r="F18" s="61">
        <f t="shared" si="6"/>
        <v>31</v>
      </c>
      <c r="G18" s="61">
        <f t="shared" si="6"/>
        <v>272</v>
      </c>
      <c r="H18" s="61">
        <f t="shared" si="6"/>
        <v>316</v>
      </c>
      <c r="I18" s="61">
        <f t="shared" si="6"/>
        <v>1269</v>
      </c>
      <c r="J18" s="61">
        <f t="shared" si="6"/>
        <v>1244</v>
      </c>
      <c r="K18" s="61">
        <f t="shared" si="6"/>
        <v>222</v>
      </c>
      <c r="L18" s="61">
        <f t="shared" si="6"/>
        <v>18</v>
      </c>
      <c r="M18" s="61">
        <f t="shared" si="6"/>
        <v>1</v>
      </c>
      <c r="N18" s="61">
        <f t="shared" si="6"/>
        <v>0</v>
      </c>
      <c r="O18" s="62">
        <f t="shared" si="6"/>
        <v>0</v>
      </c>
      <c r="P18" s="84">
        <v>2969</v>
      </c>
    </row>
    <row r="19" spans="2:16" ht="20.25" customHeight="1" x14ac:dyDescent="0.15">
      <c r="B19" s="44" t="s">
        <v>128</v>
      </c>
      <c r="C19" s="141">
        <f>SUM(D19:G19,I19:O19)</f>
        <v>1350</v>
      </c>
      <c r="D19" s="138">
        <v>5</v>
      </c>
      <c r="E19" s="54">
        <v>5</v>
      </c>
      <c r="F19" s="54">
        <v>11</v>
      </c>
      <c r="G19" s="54">
        <v>122</v>
      </c>
      <c r="H19" s="65">
        <f>SUM(D19:G19)</f>
        <v>143</v>
      </c>
      <c r="I19" s="54">
        <v>560</v>
      </c>
      <c r="J19" s="54">
        <v>551</v>
      </c>
      <c r="K19" s="54">
        <v>90</v>
      </c>
      <c r="L19" s="54">
        <v>6</v>
      </c>
      <c r="M19" s="54">
        <v>0</v>
      </c>
      <c r="N19" s="54">
        <v>0</v>
      </c>
      <c r="O19" s="58">
        <v>0</v>
      </c>
      <c r="P19" s="85">
        <v>2953</v>
      </c>
    </row>
    <row r="20" spans="2:16" ht="20.25" customHeight="1" x14ac:dyDescent="0.15">
      <c r="B20" s="44" t="s">
        <v>129</v>
      </c>
      <c r="C20" s="141">
        <f>SUM(D20:G20,I20:O20)</f>
        <v>1043</v>
      </c>
      <c r="D20" s="138">
        <v>0</v>
      </c>
      <c r="E20" s="54">
        <v>1</v>
      </c>
      <c r="F20" s="54">
        <v>12</v>
      </c>
      <c r="G20" s="54">
        <v>84</v>
      </c>
      <c r="H20" s="65">
        <f>SUM(D20:G20)</f>
        <v>97</v>
      </c>
      <c r="I20" s="54">
        <v>442</v>
      </c>
      <c r="J20" s="54">
        <v>419</v>
      </c>
      <c r="K20" s="54">
        <v>79</v>
      </c>
      <c r="L20" s="54">
        <v>5</v>
      </c>
      <c r="M20" s="54">
        <v>1</v>
      </c>
      <c r="N20" s="54">
        <v>0</v>
      </c>
      <c r="O20" s="58">
        <v>0</v>
      </c>
      <c r="P20" s="85">
        <v>2985</v>
      </c>
    </row>
    <row r="21" spans="2:16" ht="20.25" customHeight="1" x14ac:dyDescent="0.15">
      <c r="B21" s="44" t="s">
        <v>130</v>
      </c>
      <c r="C21" s="141">
        <f>SUM(D21:G21,I21:O21)</f>
        <v>467</v>
      </c>
      <c r="D21" s="138">
        <v>0</v>
      </c>
      <c r="E21" s="54">
        <v>0</v>
      </c>
      <c r="F21" s="54">
        <v>5</v>
      </c>
      <c r="G21" s="54">
        <v>48</v>
      </c>
      <c r="H21" s="65">
        <f>SUM(D21:G21)</f>
        <v>53</v>
      </c>
      <c r="I21" s="54">
        <v>180</v>
      </c>
      <c r="J21" s="54">
        <v>194</v>
      </c>
      <c r="K21" s="54">
        <v>35</v>
      </c>
      <c r="L21" s="54">
        <v>5</v>
      </c>
      <c r="M21" s="54">
        <v>0</v>
      </c>
      <c r="N21" s="54">
        <v>0</v>
      </c>
      <c r="O21" s="58">
        <v>0</v>
      </c>
      <c r="P21" s="85">
        <v>2990</v>
      </c>
    </row>
    <row r="22" spans="2:16" ht="20.25" customHeight="1" x14ac:dyDescent="0.15">
      <c r="B22" s="44" t="s">
        <v>131</v>
      </c>
      <c r="C22" s="141">
        <f>SUM(D22:G22,I22:O22)</f>
        <v>166</v>
      </c>
      <c r="D22" s="138">
        <v>2</v>
      </c>
      <c r="E22" s="54">
        <v>0</v>
      </c>
      <c r="F22" s="54">
        <v>2</v>
      </c>
      <c r="G22" s="54">
        <v>13</v>
      </c>
      <c r="H22" s="65">
        <f>SUM(D22:G22)</f>
        <v>17</v>
      </c>
      <c r="I22" s="54">
        <v>68</v>
      </c>
      <c r="J22" s="54">
        <v>66</v>
      </c>
      <c r="K22" s="54">
        <v>14</v>
      </c>
      <c r="L22" s="54">
        <v>1</v>
      </c>
      <c r="M22" s="54">
        <v>0</v>
      </c>
      <c r="N22" s="54">
        <v>0</v>
      </c>
      <c r="O22" s="58">
        <v>0</v>
      </c>
      <c r="P22" s="85">
        <v>2952</v>
      </c>
    </row>
    <row r="23" spans="2:16" ht="20.25" customHeight="1" x14ac:dyDescent="0.15">
      <c r="B23" s="47" t="s">
        <v>132</v>
      </c>
      <c r="C23" s="142">
        <f>SUM(D23:G23,I23:O23)</f>
        <v>44</v>
      </c>
      <c r="D23" s="56">
        <v>0</v>
      </c>
      <c r="E23" s="56">
        <v>0</v>
      </c>
      <c r="F23" s="56">
        <v>1</v>
      </c>
      <c r="G23" s="56">
        <v>5</v>
      </c>
      <c r="H23" s="71">
        <f>SUM(D23:G23)</f>
        <v>6</v>
      </c>
      <c r="I23" s="56">
        <v>19</v>
      </c>
      <c r="J23" s="56">
        <v>14</v>
      </c>
      <c r="K23" s="56">
        <v>4</v>
      </c>
      <c r="L23" s="56">
        <v>1</v>
      </c>
      <c r="M23" s="56">
        <v>0</v>
      </c>
      <c r="N23" s="56">
        <v>0</v>
      </c>
      <c r="O23" s="59">
        <v>0</v>
      </c>
      <c r="P23" s="86">
        <v>2925</v>
      </c>
    </row>
  </sheetData>
  <mergeCells count="1">
    <mergeCell ref="A11:A12"/>
  </mergeCells>
  <phoneticPr fontId="5"/>
  <printOptions horizontalCentered="1" verticalCentered="1"/>
  <pageMargins left="0.51181102362204722" right="0.78740157480314965" top="0.98425196850393704" bottom="0.98425196850393704" header="0.51181102362204722" footer="0.51181102362204722"/>
  <pageSetup paperSize="9" orientation="landscape" blackAndWhite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00"/>
    <pageSetUpPr fitToPage="1"/>
  </sheetPr>
  <dimension ref="A1:G27"/>
  <sheetViews>
    <sheetView tabSelected="1" showWhiteSpace="0" view="pageBreakPreview" zoomScaleNormal="100" zoomScaleSheetLayoutView="100" workbookViewId="0">
      <selection activeCell="E11" sqref="E11"/>
    </sheetView>
  </sheetViews>
  <sheetFormatPr defaultRowHeight="13.5" x14ac:dyDescent="0.15"/>
  <cols>
    <col min="1" max="5" width="16" customWidth="1"/>
  </cols>
  <sheetData>
    <row r="1" spans="1:6" ht="17.25" x14ac:dyDescent="0.2">
      <c r="A1" s="167" t="s">
        <v>185</v>
      </c>
    </row>
    <row r="3" spans="1:6" ht="20.25" customHeight="1" x14ac:dyDescent="0.15">
      <c r="A3" s="7"/>
      <c r="B3" s="16" t="s">
        <v>47</v>
      </c>
      <c r="C3" s="48" t="s">
        <v>151</v>
      </c>
      <c r="D3" s="16" t="s">
        <v>147</v>
      </c>
      <c r="E3" s="16" t="s">
        <v>152</v>
      </c>
    </row>
    <row r="4" spans="1:6" ht="20.25" customHeight="1" x14ac:dyDescent="0.15">
      <c r="A4" s="105" t="s">
        <v>153</v>
      </c>
      <c r="B4" s="89">
        <f t="shared" ref="B4:B27" si="0">SUM(C4:E4)</f>
        <v>6304</v>
      </c>
      <c r="C4" s="90">
        <f>SUM(C5:C6)</f>
        <v>6167</v>
      </c>
      <c r="D4" s="89">
        <f>SUM(D5:D6)</f>
        <v>131</v>
      </c>
      <c r="E4" s="89">
        <f>SUM(E5:E6)</f>
        <v>6</v>
      </c>
      <c r="F4" s="50" t="str">
        <f>IF(B4=表5!C4,"","表11不突合")</f>
        <v/>
      </c>
    </row>
    <row r="5" spans="1:6" ht="20.25" customHeight="1" x14ac:dyDescent="0.15">
      <c r="A5" s="105" t="s">
        <v>163</v>
      </c>
      <c r="B5" s="89">
        <f t="shared" si="0"/>
        <v>3234</v>
      </c>
      <c r="C5" s="90">
        <f t="shared" ref="C5:E6" si="1">SUM(C8,C11,C14,C17,C20,C23,C26)</f>
        <v>3172</v>
      </c>
      <c r="D5" s="89">
        <f t="shared" si="1"/>
        <v>59</v>
      </c>
      <c r="E5" s="89">
        <f t="shared" si="1"/>
        <v>3</v>
      </c>
      <c r="F5" s="50" t="str">
        <f>IF(B5=表5!C5,"","表11不突合")</f>
        <v/>
      </c>
    </row>
    <row r="6" spans="1:6" ht="20.25" customHeight="1" x14ac:dyDescent="0.15">
      <c r="A6" s="105" t="s">
        <v>164</v>
      </c>
      <c r="B6" s="89">
        <f t="shared" si="0"/>
        <v>3070</v>
      </c>
      <c r="C6" s="90">
        <f t="shared" si="1"/>
        <v>2995</v>
      </c>
      <c r="D6" s="89">
        <f t="shared" si="1"/>
        <v>72</v>
      </c>
      <c r="E6" s="89">
        <f t="shared" si="1"/>
        <v>3</v>
      </c>
      <c r="F6" s="50" t="str">
        <f>IF(B6=表5!C6,"","表11不突合")</f>
        <v/>
      </c>
    </row>
    <row r="7" spans="1:6" ht="20.25" customHeight="1" x14ac:dyDescent="0.15">
      <c r="A7" s="106" t="s">
        <v>165</v>
      </c>
      <c r="B7" s="91">
        <f t="shared" si="0"/>
        <v>479</v>
      </c>
      <c r="C7" s="92">
        <f>SUM(C8:C9)</f>
        <v>471</v>
      </c>
      <c r="D7" s="91">
        <f>SUM(D8:D9)</f>
        <v>8</v>
      </c>
      <c r="E7" s="91">
        <f>SUM(E8:E9)</f>
        <v>0</v>
      </c>
      <c r="F7" s="50" t="str">
        <f>IF(B7=表5!C7,"","表11不突合")</f>
        <v/>
      </c>
    </row>
    <row r="8" spans="1:6" ht="20.25" customHeight="1" x14ac:dyDescent="0.15">
      <c r="A8" s="103" t="s">
        <v>163</v>
      </c>
      <c r="B8" s="93">
        <f t="shared" si="0"/>
        <v>236</v>
      </c>
      <c r="C8" s="94">
        <v>231</v>
      </c>
      <c r="D8" s="95">
        <v>5</v>
      </c>
      <c r="E8" s="95">
        <v>0</v>
      </c>
      <c r="F8" s="50" t="str">
        <f>IF(B8=表5!C8,"","表11不突合")</f>
        <v/>
      </c>
    </row>
    <row r="9" spans="1:6" ht="20.25" customHeight="1" x14ac:dyDescent="0.15">
      <c r="A9" s="107" t="s">
        <v>164</v>
      </c>
      <c r="B9" s="96">
        <f t="shared" si="0"/>
        <v>243</v>
      </c>
      <c r="C9" s="97">
        <v>240</v>
      </c>
      <c r="D9" s="98">
        <v>3</v>
      </c>
      <c r="E9" s="98">
        <v>0</v>
      </c>
      <c r="F9" s="50" t="str">
        <f>IF(B9=表5!C9,"","表11不突合")</f>
        <v/>
      </c>
    </row>
    <row r="10" spans="1:6" ht="20.25" customHeight="1" x14ac:dyDescent="0.15">
      <c r="A10" s="103" t="s">
        <v>154</v>
      </c>
      <c r="B10" s="93">
        <f t="shared" si="0"/>
        <v>1349</v>
      </c>
      <c r="C10" s="99">
        <f>SUM(C11:C12)</f>
        <v>1328</v>
      </c>
      <c r="D10" s="93">
        <f>SUM(D11:D12)</f>
        <v>21</v>
      </c>
      <c r="E10" s="93">
        <f>SUM(E11:E12)</f>
        <v>0</v>
      </c>
      <c r="F10" s="50" t="str">
        <f>IF(B10=表5!C10,"","表11不突合")</f>
        <v/>
      </c>
    </row>
    <row r="11" spans="1:6" ht="20.25" customHeight="1" x14ac:dyDescent="0.15">
      <c r="A11" s="103" t="s">
        <v>155</v>
      </c>
      <c r="B11" s="93">
        <f t="shared" si="0"/>
        <v>721</v>
      </c>
      <c r="C11" s="94">
        <v>716</v>
      </c>
      <c r="D11" s="95">
        <v>5</v>
      </c>
      <c r="E11" s="95">
        <v>0</v>
      </c>
      <c r="F11" s="50" t="str">
        <f>IF(B11=表5!C11,"","表11不突合")</f>
        <v/>
      </c>
    </row>
    <row r="12" spans="1:6" ht="20.25" customHeight="1" x14ac:dyDescent="0.15">
      <c r="A12" s="103" t="s">
        <v>156</v>
      </c>
      <c r="B12" s="93">
        <f t="shared" si="0"/>
        <v>628</v>
      </c>
      <c r="C12" s="94">
        <v>612</v>
      </c>
      <c r="D12" s="95">
        <v>16</v>
      </c>
      <c r="E12" s="95">
        <v>0</v>
      </c>
      <c r="F12" s="50" t="str">
        <f>IF(B12=表5!C12,"","表11不突合")</f>
        <v/>
      </c>
    </row>
    <row r="13" spans="1:6" ht="20.25" customHeight="1" x14ac:dyDescent="0.15">
      <c r="A13" s="106" t="s">
        <v>157</v>
      </c>
      <c r="B13" s="91">
        <f t="shared" si="0"/>
        <v>1531</v>
      </c>
      <c r="C13" s="92">
        <f>SUM(C14:C15)</f>
        <v>1501</v>
      </c>
      <c r="D13" s="91">
        <f>SUM(D14:D15)</f>
        <v>30</v>
      </c>
      <c r="E13" s="91">
        <f>SUM(E14:E15)</f>
        <v>0</v>
      </c>
      <c r="F13" s="50" t="str">
        <f>IF(B13=表5!C13,"","表11不突合")</f>
        <v/>
      </c>
    </row>
    <row r="14" spans="1:6" ht="20.25" customHeight="1" x14ac:dyDescent="0.15">
      <c r="A14" s="103" t="s">
        <v>158</v>
      </c>
      <c r="B14" s="93">
        <f t="shared" si="0"/>
        <v>778</v>
      </c>
      <c r="C14" s="94">
        <v>764</v>
      </c>
      <c r="D14" s="95">
        <v>14</v>
      </c>
      <c r="E14" s="95">
        <v>0</v>
      </c>
      <c r="F14" s="50" t="str">
        <f>IF(B14=表5!C14,"","表11不突合")</f>
        <v/>
      </c>
    </row>
    <row r="15" spans="1:6" ht="20.25" customHeight="1" x14ac:dyDescent="0.15">
      <c r="A15" s="107" t="s">
        <v>159</v>
      </c>
      <c r="B15" s="96">
        <f t="shared" si="0"/>
        <v>753</v>
      </c>
      <c r="C15" s="97">
        <v>737</v>
      </c>
      <c r="D15" s="98">
        <v>16</v>
      </c>
      <c r="E15" s="98">
        <v>0</v>
      </c>
      <c r="F15" s="50" t="str">
        <f>IF(B15=表5!C15,"","表11不突合")</f>
        <v/>
      </c>
    </row>
    <row r="16" spans="1:6" ht="20.25" customHeight="1" x14ac:dyDescent="0.15">
      <c r="A16" s="103" t="s">
        <v>166</v>
      </c>
      <c r="B16" s="93">
        <f t="shared" si="0"/>
        <v>503</v>
      </c>
      <c r="C16" s="99">
        <f>SUM(C17:C18)</f>
        <v>486</v>
      </c>
      <c r="D16" s="93">
        <f>SUM(D17:D18)</f>
        <v>14</v>
      </c>
      <c r="E16" s="93">
        <f>SUM(E17:E18)</f>
        <v>3</v>
      </c>
      <c r="F16" s="50" t="str">
        <f>IF(B16=表5!C16,"","表11不突合")</f>
        <v/>
      </c>
    </row>
    <row r="17" spans="1:7" ht="20.25" customHeight="1" x14ac:dyDescent="0.15">
      <c r="A17" s="103" t="s">
        <v>160</v>
      </c>
      <c r="B17" s="93">
        <f t="shared" si="0"/>
        <v>247</v>
      </c>
      <c r="C17" s="94">
        <v>239</v>
      </c>
      <c r="D17" s="95">
        <v>7</v>
      </c>
      <c r="E17" s="95">
        <v>1</v>
      </c>
      <c r="F17" s="50" t="str">
        <f>IF(B17=表5!C17,"","表11不突合")</f>
        <v/>
      </c>
      <c r="G17" s="49"/>
    </row>
    <row r="18" spans="1:7" ht="20.25" customHeight="1" x14ac:dyDescent="0.15">
      <c r="A18" s="103" t="s">
        <v>161</v>
      </c>
      <c r="B18" s="93">
        <f t="shared" si="0"/>
        <v>256</v>
      </c>
      <c r="C18" s="94">
        <v>247</v>
      </c>
      <c r="D18" s="95">
        <v>7</v>
      </c>
      <c r="E18" s="95">
        <v>2</v>
      </c>
      <c r="F18" s="50" t="str">
        <f>IF(B18=表5!C18,"","表11不突合")</f>
        <v/>
      </c>
    </row>
    <row r="19" spans="1:7" ht="20.25" customHeight="1" x14ac:dyDescent="0.15">
      <c r="A19" s="106" t="s">
        <v>167</v>
      </c>
      <c r="B19" s="91">
        <f t="shared" si="0"/>
        <v>328</v>
      </c>
      <c r="C19" s="92">
        <f>SUM(C20:C21)</f>
        <v>320</v>
      </c>
      <c r="D19" s="91">
        <f>SUM(D20:D21)</f>
        <v>8</v>
      </c>
      <c r="E19" s="91">
        <f>SUM(E20:E21)</f>
        <v>0</v>
      </c>
      <c r="F19" s="50" t="str">
        <f>IF(B19=表5!C19,"","表11不突合")</f>
        <v/>
      </c>
    </row>
    <row r="20" spans="1:7" ht="20.25" customHeight="1" x14ac:dyDescent="0.15">
      <c r="A20" s="103" t="s">
        <v>158</v>
      </c>
      <c r="B20" s="93">
        <f t="shared" si="0"/>
        <v>167</v>
      </c>
      <c r="C20" s="94">
        <v>164</v>
      </c>
      <c r="D20" s="95">
        <v>3</v>
      </c>
      <c r="E20" s="95">
        <v>0</v>
      </c>
      <c r="F20" s="50" t="str">
        <f>IF(B20=表5!C20,"","表11不突合")</f>
        <v/>
      </c>
    </row>
    <row r="21" spans="1:7" ht="20.25" customHeight="1" x14ac:dyDescent="0.15">
      <c r="A21" s="107" t="s">
        <v>159</v>
      </c>
      <c r="B21" s="96">
        <f t="shared" si="0"/>
        <v>161</v>
      </c>
      <c r="C21" s="97">
        <v>156</v>
      </c>
      <c r="D21" s="98">
        <v>5</v>
      </c>
      <c r="E21" s="98">
        <v>0</v>
      </c>
      <c r="F21" s="50" t="str">
        <f>IF(B21=表5!C21,"","表11不突合")</f>
        <v/>
      </c>
    </row>
    <row r="22" spans="1:7" ht="20.25" customHeight="1" x14ac:dyDescent="0.15">
      <c r="A22" s="103" t="s">
        <v>148</v>
      </c>
      <c r="B22" s="93">
        <f t="shared" si="0"/>
        <v>1755</v>
      </c>
      <c r="C22" s="99">
        <f>SUM(C23:C24)</f>
        <v>1710</v>
      </c>
      <c r="D22" s="93">
        <f>SUM(D23:D24)</f>
        <v>42</v>
      </c>
      <c r="E22" s="93">
        <f>SUM(E23:E24)</f>
        <v>3</v>
      </c>
      <c r="F22" s="50" t="str">
        <f>IF(B22=表5!C22,"","表11不突合")</f>
        <v/>
      </c>
    </row>
    <row r="23" spans="1:7" ht="20.25" customHeight="1" x14ac:dyDescent="0.15">
      <c r="A23" s="103" t="s">
        <v>155</v>
      </c>
      <c r="B23" s="93">
        <f t="shared" si="0"/>
        <v>902</v>
      </c>
      <c r="C23" s="94">
        <v>878</v>
      </c>
      <c r="D23" s="95">
        <v>22</v>
      </c>
      <c r="E23" s="95">
        <v>2</v>
      </c>
      <c r="F23" s="50" t="str">
        <f>IF(B23=表5!C23,"","表11不突合")</f>
        <v/>
      </c>
    </row>
    <row r="24" spans="1:7" ht="20.25" customHeight="1" x14ac:dyDescent="0.15">
      <c r="A24" s="103" t="s">
        <v>156</v>
      </c>
      <c r="B24" s="93">
        <f t="shared" si="0"/>
        <v>853</v>
      </c>
      <c r="C24" s="94">
        <v>832</v>
      </c>
      <c r="D24" s="95">
        <v>20</v>
      </c>
      <c r="E24" s="95">
        <v>1</v>
      </c>
      <c r="F24" s="50" t="str">
        <f>IF(B24=表5!C24,"","表11不突合")</f>
        <v/>
      </c>
    </row>
    <row r="25" spans="1:7" ht="20.25" customHeight="1" x14ac:dyDescent="0.15">
      <c r="A25" s="106" t="s">
        <v>162</v>
      </c>
      <c r="B25" s="91">
        <f t="shared" si="0"/>
        <v>359</v>
      </c>
      <c r="C25" s="92">
        <f>SUM(C26:C27)</f>
        <v>351</v>
      </c>
      <c r="D25" s="91">
        <f>SUM(D26:D27)</f>
        <v>8</v>
      </c>
      <c r="E25" s="91">
        <f>SUM(E26:E27)</f>
        <v>0</v>
      </c>
      <c r="F25" s="50" t="str">
        <f>IF(B25=表5!C25,"","表11不突合")</f>
        <v/>
      </c>
    </row>
    <row r="26" spans="1:7" ht="20.25" customHeight="1" x14ac:dyDescent="0.15">
      <c r="A26" s="103" t="s">
        <v>149</v>
      </c>
      <c r="B26" s="93">
        <f t="shared" si="0"/>
        <v>183</v>
      </c>
      <c r="C26" s="94">
        <v>180</v>
      </c>
      <c r="D26" s="95">
        <v>3</v>
      </c>
      <c r="E26" s="95">
        <v>0</v>
      </c>
      <c r="F26" s="50" t="str">
        <f>IF(B26=表5!C26,"","表11不突合")</f>
        <v/>
      </c>
    </row>
    <row r="27" spans="1:7" ht="20.25" customHeight="1" x14ac:dyDescent="0.15">
      <c r="A27" s="104" t="s">
        <v>150</v>
      </c>
      <c r="B27" s="100">
        <f t="shared" si="0"/>
        <v>176</v>
      </c>
      <c r="C27" s="101">
        <v>171</v>
      </c>
      <c r="D27" s="102">
        <v>5</v>
      </c>
      <c r="E27" s="102">
        <v>0</v>
      </c>
      <c r="F27" s="50" t="str">
        <f>IF(B27=表5!C27,"","表11不突合")</f>
        <v/>
      </c>
    </row>
  </sheetData>
  <sheetProtection password="CC6D" sheet="1" objects="1" scenarios="1"/>
  <phoneticPr fontId="5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表1,2</vt:lpstr>
      <vt:lpstr>表3、4</vt:lpstr>
      <vt:lpstr>表5</vt:lpstr>
      <vt:lpstr>表６</vt:lpstr>
      <vt:lpstr>表7</vt:lpstr>
      <vt:lpstr>表8</vt:lpstr>
      <vt:lpstr>表９</vt:lpstr>
      <vt:lpstr>'表1,2'!Print_Area</vt:lpstr>
      <vt:lpstr>'表3、4'!Print_Area</vt:lpstr>
      <vt:lpstr>表5!Print_Area</vt:lpstr>
      <vt:lpstr>表６!Print_Area</vt:lpstr>
      <vt:lpstr>表7!Print_Area</vt:lpstr>
      <vt:lpstr>表8!Print_Area</vt:lpstr>
      <vt:lpstr>表９!Print_Area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川村　尚也</dc:creator>
  <cp:lastModifiedBy>業務補助者08314  </cp:lastModifiedBy>
  <cp:lastPrinted>2023-09-05T06:26:27Z</cp:lastPrinted>
  <dcterms:created xsi:type="dcterms:W3CDTF">1998-10-21T05:47:34Z</dcterms:created>
  <dcterms:modified xsi:type="dcterms:W3CDTF">2024-01-17T01:04:48Z</dcterms:modified>
</cp:coreProperties>
</file>