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veryone\Desktop\令和5年度版衛生統計年報(令和3年)\"/>
    </mc:Choice>
  </mc:AlternateContent>
  <xr:revisionPtr revIDLastSave="0" documentId="13_ncr:1_{976ECDF0-A115-4D2A-B97D-4F3892437E3F}" xr6:coauthVersionLast="47" xr6:coauthVersionMax="47" xr10:uidLastSave="{00000000-0000-0000-0000-000000000000}"/>
  <bookViews>
    <workbookView xWindow="-120" yWindow="-120" windowWidth="20730" windowHeight="11040" activeTab="6" xr2:uid="{00000000-000D-0000-FFFF-FFFF00000000}"/>
  </bookViews>
  <sheets>
    <sheet name="表１、2" sheetId="1" r:id="rId1"/>
    <sheet name="表３、4" sheetId="2" r:id="rId2"/>
    <sheet name="表5、6" sheetId="3" r:id="rId3"/>
    <sheet name="表7" sheetId="4" r:id="rId4"/>
    <sheet name="表8" sheetId="5" r:id="rId5"/>
    <sheet name="表９" sheetId="6" r:id="rId6"/>
    <sheet name="表10" sheetId="7" r:id="rId7"/>
    <sheet name="表11" sheetId="8" r:id="rId8"/>
  </sheets>
  <externalReferences>
    <externalReference r:id="rId9"/>
  </externalReferences>
  <definedNames>
    <definedName name="_xlnm.Print_Area" localSheetId="0">'表１、2'!$A$1:$J$43</definedName>
    <definedName name="_xlnm.Print_Area" localSheetId="6">表10!$A$1:$AD$27</definedName>
    <definedName name="_xlnm.Print_Area" localSheetId="7">表11!$A$1:$E$40</definedName>
    <definedName name="_xlnm.Print_Area" localSheetId="1">'表３、4'!$A$1:$N$41</definedName>
    <definedName name="_xlnm.Print_Area" localSheetId="2">'表5、6'!$A$1:$O$46</definedName>
    <definedName name="_xlnm.Print_Area" localSheetId="3">表7!$A$1:$L$34</definedName>
    <definedName name="_xlnm.Print_Area" localSheetId="4">表8!$A$1:$L$34</definedName>
    <definedName name="_xlnm.Print_Area" localSheetId="5">表９!$A$1:$AA$399</definedName>
    <definedName name="_xlnm.Print_Titles" localSheetId="5">表９!$1:$3</definedName>
    <definedName name="病名男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5" l="1"/>
  <c r="V6" i="5"/>
  <c r="Q7" i="5"/>
  <c r="U7" i="5"/>
  <c r="V7" i="5"/>
  <c r="W7" i="5"/>
  <c r="V8" i="5"/>
  <c r="N9" i="5"/>
  <c r="R9" i="5"/>
  <c r="S9" i="5"/>
  <c r="V9" i="5"/>
  <c r="S10" i="5"/>
  <c r="T10" i="5"/>
  <c r="R11" i="5"/>
  <c r="S11" i="5"/>
  <c r="W11" i="5"/>
  <c r="O12" i="5"/>
  <c r="P12" i="5"/>
  <c r="Q12" i="5"/>
  <c r="U12" i="5"/>
  <c r="V12" i="5"/>
  <c r="P13" i="5"/>
  <c r="T13" i="5"/>
  <c r="U13" i="5"/>
  <c r="V13" i="5"/>
  <c r="W13" i="5"/>
  <c r="V14" i="5"/>
  <c r="Q15" i="5"/>
  <c r="R15" i="5"/>
  <c r="S15" i="5"/>
  <c r="T15" i="5"/>
  <c r="S16" i="5"/>
  <c r="T16" i="5"/>
  <c r="U16" i="5"/>
  <c r="V16" i="5"/>
  <c r="P17" i="5"/>
  <c r="R17" i="5"/>
  <c r="T18" i="5"/>
  <c r="U18" i="5"/>
  <c r="V18" i="5"/>
  <c r="O19" i="5"/>
  <c r="T19" i="5"/>
  <c r="W19" i="5"/>
  <c r="Q20" i="5"/>
  <c r="R20" i="5"/>
  <c r="S20" i="5"/>
  <c r="T20" i="5"/>
  <c r="U20" i="5"/>
  <c r="V20" i="5"/>
  <c r="R21" i="5"/>
  <c r="S21" i="5"/>
  <c r="T21" i="5"/>
  <c r="P22" i="5"/>
  <c r="Q22" i="5"/>
  <c r="R22" i="5"/>
  <c r="U22" i="5"/>
  <c r="V22" i="5"/>
  <c r="Q23" i="5"/>
  <c r="U23" i="5"/>
  <c r="V23" i="5"/>
  <c r="O24" i="5"/>
  <c r="S24" i="5"/>
  <c r="T24" i="5"/>
  <c r="U24" i="5"/>
  <c r="V24" i="5"/>
  <c r="N25" i="5"/>
  <c r="T25" i="5"/>
  <c r="U25" i="5"/>
  <c r="V25" i="5"/>
  <c r="R26" i="5"/>
  <c r="S26" i="5"/>
  <c r="T26" i="5"/>
  <c r="Q27" i="5"/>
  <c r="R27" i="5"/>
  <c r="S27" i="5"/>
  <c r="O29" i="5"/>
  <c r="P29" i="5"/>
  <c r="S29" i="5"/>
  <c r="T29" i="5"/>
  <c r="U30" i="5"/>
  <c r="V30" i="5"/>
  <c r="Q31" i="5"/>
  <c r="U31" i="5"/>
  <c r="R32" i="5"/>
  <c r="S32" i="5"/>
  <c r="V32" i="5"/>
  <c r="R33" i="5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7" i="8"/>
  <c r="D27" i="8"/>
  <c r="C27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E13" i="8"/>
  <c r="D13" i="8"/>
  <c r="C13" i="8"/>
  <c r="E12" i="8"/>
  <c r="D12" i="8"/>
  <c r="C12" i="8"/>
  <c r="E11" i="8"/>
  <c r="D11" i="8"/>
  <c r="C11" i="8"/>
  <c r="E10" i="8"/>
  <c r="D10" i="8"/>
  <c r="C10" i="8"/>
  <c r="E9" i="8"/>
  <c r="D9" i="8"/>
  <c r="C9" i="8"/>
  <c r="E8" i="8"/>
  <c r="D8" i="8"/>
  <c r="C8" i="8"/>
  <c r="E7" i="8"/>
  <c r="D7" i="8"/>
  <c r="C7" i="8"/>
  <c r="E6" i="8"/>
  <c r="D6" i="8"/>
  <c r="C6" i="8"/>
  <c r="E5" i="8"/>
  <c r="D5" i="8"/>
  <c r="C5" i="8"/>
  <c r="E4" i="8"/>
  <c r="D4" i="8"/>
  <c r="C4" i="8"/>
  <c r="I27" i="7"/>
  <c r="C27" i="7" s="1"/>
  <c r="I26" i="7"/>
  <c r="I25" i="7" s="1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H25" i="7"/>
  <c r="G25" i="7"/>
  <c r="F25" i="7"/>
  <c r="E25" i="7"/>
  <c r="D25" i="7"/>
  <c r="I24" i="7"/>
  <c r="C24" i="7" s="1"/>
  <c r="I23" i="7"/>
  <c r="C23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H22" i="7"/>
  <c r="G22" i="7"/>
  <c r="F22" i="7"/>
  <c r="E22" i="7"/>
  <c r="D22" i="7"/>
  <c r="I21" i="7"/>
  <c r="C21" i="7" s="1"/>
  <c r="I20" i="7"/>
  <c r="C20" i="7" s="1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H19" i="7"/>
  <c r="G19" i="7"/>
  <c r="F19" i="7"/>
  <c r="E19" i="7"/>
  <c r="D19" i="7"/>
  <c r="I18" i="7"/>
  <c r="C18" i="7" s="1"/>
  <c r="I17" i="7"/>
  <c r="I16" i="7" s="1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H16" i="7"/>
  <c r="G16" i="7"/>
  <c r="F16" i="7"/>
  <c r="E16" i="7"/>
  <c r="D16" i="7"/>
  <c r="I15" i="7"/>
  <c r="C15" i="7" s="1"/>
  <c r="I14" i="7"/>
  <c r="C14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H13" i="7"/>
  <c r="G13" i="7"/>
  <c r="F13" i="7"/>
  <c r="E13" i="7"/>
  <c r="D13" i="7"/>
  <c r="I12" i="7"/>
  <c r="C12" i="7"/>
  <c r="I11" i="7"/>
  <c r="I10" i="7" s="1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H10" i="7"/>
  <c r="G10" i="7"/>
  <c r="F10" i="7"/>
  <c r="E10" i="7"/>
  <c r="D10" i="7"/>
  <c r="I9" i="7"/>
  <c r="C9" i="7" s="1"/>
  <c r="I8" i="7"/>
  <c r="C8" i="7" s="1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H7" i="7"/>
  <c r="G7" i="7"/>
  <c r="F7" i="7"/>
  <c r="E7" i="7"/>
  <c r="D7" i="7"/>
  <c r="AD6" i="7"/>
  <c r="AC6" i="7"/>
  <c r="AB6" i="7"/>
  <c r="AB4" i="7" s="1"/>
  <c r="AB2" i="7" s="1"/>
  <c r="AA6" i="7"/>
  <c r="Z6" i="7"/>
  <c r="Y6" i="7"/>
  <c r="X6" i="7"/>
  <c r="W6" i="7"/>
  <c r="V6" i="7"/>
  <c r="U6" i="7"/>
  <c r="T6" i="7"/>
  <c r="T4" i="7" s="1"/>
  <c r="T2" i="7" s="1"/>
  <c r="S6" i="7"/>
  <c r="R6" i="7"/>
  <c r="Q6" i="7"/>
  <c r="P6" i="7"/>
  <c r="O6" i="7"/>
  <c r="N6" i="7"/>
  <c r="M6" i="7"/>
  <c r="L6" i="7"/>
  <c r="L4" i="7" s="1"/>
  <c r="L2" i="7" s="1"/>
  <c r="K6" i="7"/>
  <c r="J6" i="7"/>
  <c r="H6" i="7"/>
  <c r="G6" i="7"/>
  <c r="F6" i="7"/>
  <c r="E6" i="7"/>
  <c r="D6" i="7"/>
  <c r="AD5" i="7"/>
  <c r="AC5" i="7"/>
  <c r="AB5" i="7"/>
  <c r="AA5" i="7"/>
  <c r="Z5" i="7"/>
  <c r="Z4" i="7" s="1"/>
  <c r="Z2" i="7" s="1"/>
  <c r="Y5" i="7"/>
  <c r="Y4" i="7" s="1"/>
  <c r="Y2" i="7" s="1"/>
  <c r="X5" i="7"/>
  <c r="W5" i="7"/>
  <c r="W4" i="7" s="1"/>
  <c r="W2" i="7" s="1"/>
  <c r="V5" i="7"/>
  <c r="U5" i="7"/>
  <c r="T5" i="7"/>
  <c r="S5" i="7"/>
  <c r="R5" i="7"/>
  <c r="Q5" i="7"/>
  <c r="Q4" i="7" s="1"/>
  <c r="Q2" i="7" s="1"/>
  <c r="P5" i="7"/>
  <c r="O5" i="7"/>
  <c r="O4" i="7" s="1"/>
  <c r="O2" i="7" s="1"/>
  <c r="N5" i="7"/>
  <c r="M5" i="7"/>
  <c r="L5" i="7"/>
  <c r="K5" i="7"/>
  <c r="J5" i="7"/>
  <c r="J4" i="7" s="1"/>
  <c r="J2" i="7" s="1"/>
  <c r="H5" i="7"/>
  <c r="H4" i="7" s="1"/>
  <c r="G5" i="7"/>
  <c r="G4" i="7" s="1"/>
  <c r="F5" i="7"/>
  <c r="F4" i="7" s="1"/>
  <c r="E5" i="7"/>
  <c r="D5" i="7"/>
  <c r="R4" i="7"/>
  <c r="R2" i="7" s="1"/>
  <c r="D399" i="6"/>
  <c r="D398" i="6"/>
  <c r="AA397" i="6"/>
  <c r="Z397" i="6"/>
  <c r="Y397" i="6"/>
  <c r="X397" i="6"/>
  <c r="W397" i="6"/>
  <c r="V397" i="6"/>
  <c r="U397" i="6"/>
  <c r="T397" i="6"/>
  <c r="S397" i="6"/>
  <c r="R397" i="6"/>
  <c r="Q397" i="6"/>
  <c r="P397" i="6"/>
  <c r="O397" i="6"/>
  <c r="N397" i="6"/>
  <c r="M397" i="6"/>
  <c r="L397" i="6"/>
  <c r="K397" i="6"/>
  <c r="J397" i="6"/>
  <c r="I397" i="6"/>
  <c r="H397" i="6"/>
  <c r="G397" i="6"/>
  <c r="F397" i="6"/>
  <c r="E397" i="6"/>
  <c r="B397" i="6"/>
  <c r="D396" i="6"/>
  <c r="D395" i="6"/>
  <c r="AA394" i="6"/>
  <c r="Z394" i="6"/>
  <c r="Y394" i="6"/>
  <c r="X394" i="6"/>
  <c r="W394" i="6"/>
  <c r="V394" i="6"/>
  <c r="U394" i="6"/>
  <c r="T394" i="6"/>
  <c r="S394" i="6"/>
  <c r="R394" i="6"/>
  <c r="Q394" i="6"/>
  <c r="P394" i="6"/>
  <c r="O394" i="6"/>
  <c r="N394" i="6"/>
  <c r="M394" i="6"/>
  <c r="L394" i="6"/>
  <c r="K394" i="6"/>
  <c r="J394" i="6"/>
  <c r="I394" i="6"/>
  <c r="H394" i="6"/>
  <c r="G394" i="6"/>
  <c r="F394" i="6"/>
  <c r="E394" i="6"/>
  <c r="B394" i="6"/>
  <c r="D393" i="6"/>
  <c r="D392" i="6"/>
  <c r="AA391" i="6"/>
  <c r="Z391" i="6"/>
  <c r="Y391" i="6"/>
  <c r="X391" i="6"/>
  <c r="W391" i="6"/>
  <c r="V391" i="6"/>
  <c r="U391" i="6"/>
  <c r="T391" i="6"/>
  <c r="S391" i="6"/>
  <c r="R391" i="6"/>
  <c r="Q391" i="6"/>
  <c r="P391" i="6"/>
  <c r="O391" i="6"/>
  <c r="N391" i="6"/>
  <c r="M391" i="6"/>
  <c r="L391" i="6"/>
  <c r="K391" i="6"/>
  <c r="J391" i="6"/>
  <c r="I391" i="6"/>
  <c r="H391" i="6"/>
  <c r="G391" i="6"/>
  <c r="F391" i="6"/>
  <c r="E391" i="6"/>
  <c r="B391" i="6"/>
  <c r="D390" i="6"/>
  <c r="D389" i="6"/>
  <c r="AA388" i="6"/>
  <c r="Z388" i="6"/>
  <c r="Y388" i="6"/>
  <c r="X388" i="6"/>
  <c r="W388" i="6"/>
  <c r="V388" i="6"/>
  <c r="U388" i="6"/>
  <c r="T388" i="6"/>
  <c r="S388" i="6"/>
  <c r="R388" i="6"/>
  <c r="Q388" i="6"/>
  <c r="P388" i="6"/>
  <c r="O388" i="6"/>
  <c r="N388" i="6"/>
  <c r="M388" i="6"/>
  <c r="L388" i="6"/>
  <c r="K388" i="6"/>
  <c r="J388" i="6"/>
  <c r="I388" i="6"/>
  <c r="H388" i="6"/>
  <c r="G388" i="6"/>
  <c r="F388" i="6"/>
  <c r="E388" i="6"/>
  <c r="B388" i="6"/>
  <c r="D387" i="6"/>
  <c r="D386" i="6"/>
  <c r="AA385" i="6"/>
  <c r="Z385" i="6"/>
  <c r="Y385" i="6"/>
  <c r="X385" i="6"/>
  <c r="W385" i="6"/>
  <c r="V385" i="6"/>
  <c r="U385" i="6"/>
  <c r="T385" i="6"/>
  <c r="S385" i="6"/>
  <c r="R385" i="6"/>
  <c r="Q385" i="6"/>
  <c r="P385" i="6"/>
  <c r="O385" i="6"/>
  <c r="N385" i="6"/>
  <c r="M385" i="6"/>
  <c r="L385" i="6"/>
  <c r="K385" i="6"/>
  <c r="J385" i="6"/>
  <c r="I385" i="6"/>
  <c r="H385" i="6"/>
  <c r="G385" i="6"/>
  <c r="F385" i="6"/>
  <c r="E385" i="6"/>
  <c r="B385" i="6"/>
  <c r="D384" i="6"/>
  <c r="D383" i="6"/>
  <c r="AA382" i="6"/>
  <c r="Z382" i="6"/>
  <c r="Y382" i="6"/>
  <c r="X382" i="6"/>
  <c r="W382" i="6"/>
  <c r="V382" i="6"/>
  <c r="U382" i="6"/>
  <c r="T382" i="6"/>
  <c r="S382" i="6"/>
  <c r="R382" i="6"/>
  <c r="Q382" i="6"/>
  <c r="P382" i="6"/>
  <c r="O382" i="6"/>
  <c r="N382" i="6"/>
  <c r="M382" i="6"/>
  <c r="L382" i="6"/>
  <c r="K382" i="6"/>
  <c r="J382" i="6"/>
  <c r="I382" i="6"/>
  <c r="H382" i="6"/>
  <c r="G382" i="6"/>
  <c r="F382" i="6"/>
  <c r="E382" i="6"/>
  <c r="B382" i="6"/>
  <c r="D381" i="6"/>
  <c r="D380" i="6"/>
  <c r="AA379" i="6"/>
  <c r="Z379" i="6"/>
  <c r="Y379" i="6"/>
  <c r="X379" i="6"/>
  <c r="W379" i="6"/>
  <c r="V379" i="6"/>
  <c r="U379" i="6"/>
  <c r="T379" i="6"/>
  <c r="S379" i="6"/>
  <c r="R379" i="6"/>
  <c r="Q379" i="6"/>
  <c r="P379" i="6"/>
  <c r="O379" i="6"/>
  <c r="N379" i="6"/>
  <c r="M379" i="6"/>
  <c r="L379" i="6"/>
  <c r="K379" i="6"/>
  <c r="J379" i="6"/>
  <c r="I379" i="6"/>
  <c r="H379" i="6"/>
  <c r="G379" i="6"/>
  <c r="F379" i="6"/>
  <c r="E379" i="6"/>
  <c r="B379" i="6"/>
  <c r="D378" i="6"/>
  <c r="D377" i="6"/>
  <c r="AA376" i="6"/>
  <c r="Z376" i="6"/>
  <c r="Y376" i="6"/>
  <c r="X376" i="6"/>
  <c r="W376" i="6"/>
  <c r="V376" i="6"/>
  <c r="U376" i="6"/>
  <c r="T376" i="6"/>
  <c r="S376" i="6"/>
  <c r="R376" i="6"/>
  <c r="Q376" i="6"/>
  <c r="P376" i="6"/>
  <c r="O376" i="6"/>
  <c r="N376" i="6"/>
  <c r="M376" i="6"/>
  <c r="L376" i="6"/>
  <c r="K376" i="6"/>
  <c r="J376" i="6"/>
  <c r="I376" i="6"/>
  <c r="H376" i="6"/>
  <c r="G376" i="6"/>
  <c r="F376" i="6"/>
  <c r="E376" i="6"/>
  <c r="B376" i="6"/>
  <c r="D375" i="6"/>
  <c r="D374" i="6"/>
  <c r="AA373" i="6"/>
  <c r="Z373" i="6"/>
  <c r="Y373" i="6"/>
  <c r="X373" i="6"/>
  <c r="W373" i="6"/>
  <c r="V373" i="6"/>
  <c r="U373" i="6"/>
  <c r="T373" i="6"/>
  <c r="S373" i="6"/>
  <c r="R373" i="6"/>
  <c r="Q373" i="6"/>
  <c r="P373" i="6"/>
  <c r="O373" i="6"/>
  <c r="N373" i="6"/>
  <c r="M373" i="6"/>
  <c r="L373" i="6"/>
  <c r="K373" i="6"/>
  <c r="J373" i="6"/>
  <c r="I373" i="6"/>
  <c r="H373" i="6"/>
  <c r="G373" i="6"/>
  <c r="F373" i="6"/>
  <c r="E373" i="6"/>
  <c r="B373" i="6"/>
  <c r="D372" i="6"/>
  <c r="D371" i="6"/>
  <c r="AA370" i="6"/>
  <c r="Z370" i="6"/>
  <c r="Y370" i="6"/>
  <c r="X370" i="6"/>
  <c r="W370" i="6"/>
  <c r="V370" i="6"/>
  <c r="U370" i="6"/>
  <c r="T370" i="6"/>
  <c r="S370" i="6"/>
  <c r="R370" i="6"/>
  <c r="Q370" i="6"/>
  <c r="P370" i="6"/>
  <c r="O370" i="6"/>
  <c r="N370" i="6"/>
  <c r="M370" i="6"/>
  <c r="L370" i="6"/>
  <c r="K370" i="6"/>
  <c r="J370" i="6"/>
  <c r="I370" i="6"/>
  <c r="H370" i="6"/>
  <c r="G370" i="6"/>
  <c r="F370" i="6"/>
  <c r="E370" i="6"/>
  <c r="B370" i="6"/>
  <c r="D369" i="6"/>
  <c r="D368" i="6"/>
  <c r="AA367" i="6"/>
  <c r="Z367" i="6"/>
  <c r="Y367" i="6"/>
  <c r="X367" i="6"/>
  <c r="W367" i="6"/>
  <c r="V367" i="6"/>
  <c r="U367" i="6"/>
  <c r="T367" i="6"/>
  <c r="S367" i="6"/>
  <c r="R367" i="6"/>
  <c r="Q367" i="6"/>
  <c r="P367" i="6"/>
  <c r="O367" i="6"/>
  <c r="N367" i="6"/>
  <c r="M367" i="6"/>
  <c r="L367" i="6"/>
  <c r="K367" i="6"/>
  <c r="J367" i="6"/>
  <c r="I367" i="6"/>
  <c r="H367" i="6"/>
  <c r="G367" i="6"/>
  <c r="F367" i="6"/>
  <c r="E367" i="6"/>
  <c r="B367" i="6"/>
  <c r="AA366" i="6"/>
  <c r="Z366" i="6"/>
  <c r="Y366" i="6"/>
  <c r="X366" i="6"/>
  <c r="X363" i="6" s="1"/>
  <c r="W366" i="6"/>
  <c r="W363" i="6" s="1"/>
  <c r="V366" i="6"/>
  <c r="V363" i="6" s="1"/>
  <c r="U366" i="6"/>
  <c r="T366" i="6"/>
  <c r="T363" i="6" s="1"/>
  <c r="S366" i="6"/>
  <c r="S363" i="6" s="1"/>
  <c r="R366" i="6"/>
  <c r="R364" i="6" s="1"/>
  <c r="Q366" i="6"/>
  <c r="P366" i="6"/>
  <c r="P363" i="6" s="1"/>
  <c r="O366" i="6"/>
  <c r="N366" i="6"/>
  <c r="N364" i="6" s="1"/>
  <c r="M366" i="6"/>
  <c r="L366" i="6"/>
  <c r="L363" i="6" s="1"/>
  <c r="K366" i="6"/>
  <c r="K363" i="6" s="1"/>
  <c r="J366" i="6"/>
  <c r="J364" i="6" s="1"/>
  <c r="I366" i="6"/>
  <c r="H366" i="6"/>
  <c r="H363" i="6" s="1"/>
  <c r="G366" i="6"/>
  <c r="G363" i="6" s="1"/>
  <c r="F366" i="6"/>
  <c r="F363" i="6" s="1"/>
  <c r="F361" i="6" s="1"/>
  <c r="E366" i="6"/>
  <c r="AA365" i="6"/>
  <c r="Z365" i="6"/>
  <c r="Y365" i="6"/>
  <c r="Y362" i="6" s="1"/>
  <c r="X365" i="6"/>
  <c r="W365" i="6"/>
  <c r="V365" i="6"/>
  <c r="V362" i="6" s="1"/>
  <c r="U365" i="6"/>
  <c r="U362" i="6" s="1"/>
  <c r="T365" i="6"/>
  <c r="T362" i="6" s="1"/>
  <c r="S365" i="6"/>
  <c r="R365" i="6"/>
  <c r="Q365" i="6"/>
  <c r="Q362" i="6" s="1"/>
  <c r="P365" i="6"/>
  <c r="P362" i="6" s="1"/>
  <c r="O365" i="6"/>
  <c r="N365" i="6"/>
  <c r="N362" i="6" s="1"/>
  <c r="M365" i="6"/>
  <c r="M362" i="6" s="1"/>
  <c r="L365" i="6"/>
  <c r="K365" i="6"/>
  <c r="J365" i="6"/>
  <c r="J362" i="6" s="1"/>
  <c r="I365" i="6"/>
  <c r="I362" i="6" s="1"/>
  <c r="H365" i="6"/>
  <c r="H362" i="6" s="1"/>
  <c r="G365" i="6"/>
  <c r="G362" i="6" s="1"/>
  <c r="F365" i="6"/>
  <c r="F362" i="6" s="1"/>
  <c r="E365" i="6"/>
  <c r="V364" i="6"/>
  <c r="T364" i="6"/>
  <c r="B364" i="6"/>
  <c r="AA363" i="6"/>
  <c r="Z363" i="6"/>
  <c r="R363" i="6"/>
  <c r="O363" i="6"/>
  <c r="J363" i="6"/>
  <c r="Z362" i="6"/>
  <c r="R362" i="6"/>
  <c r="B361" i="6"/>
  <c r="D360" i="6"/>
  <c r="D359" i="6"/>
  <c r="AA358" i="6"/>
  <c r="Z358" i="6"/>
  <c r="Y358" i="6"/>
  <c r="X358" i="6"/>
  <c r="W358" i="6"/>
  <c r="V358" i="6"/>
  <c r="U358" i="6"/>
  <c r="T358" i="6"/>
  <c r="S358" i="6"/>
  <c r="R358" i="6"/>
  <c r="Q358" i="6"/>
  <c r="P358" i="6"/>
  <c r="O358" i="6"/>
  <c r="N358" i="6"/>
  <c r="M358" i="6"/>
  <c r="L358" i="6"/>
  <c r="K358" i="6"/>
  <c r="J358" i="6"/>
  <c r="I358" i="6"/>
  <c r="H358" i="6"/>
  <c r="G358" i="6"/>
  <c r="F358" i="6"/>
  <c r="E358" i="6"/>
  <c r="B358" i="6"/>
  <c r="D357" i="6"/>
  <c r="D356" i="6"/>
  <c r="AA355" i="6"/>
  <c r="Z355" i="6"/>
  <c r="Y355" i="6"/>
  <c r="X355" i="6"/>
  <c r="W355" i="6"/>
  <c r="V355" i="6"/>
  <c r="U355" i="6"/>
  <c r="T355" i="6"/>
  <c r="S355" i="6"/>
  <c r="R355" i="6"/>
  <c r="Q355" i="6"/>
  <c r="P355" i="6"/>
  <c r="O355" i="6"/>
  <c r="N355" i="6"/>
  <c r="M355" i="6"/>
  <c r="L355" i="6"/>
  <c r="K355" i="6"/>
  <c r="J355" i="6"/>
  <c r="I355" i="6"/>
  <c r="H355" i="6"/>
  <c r="G355" i="6"/>
  <c r="F355" i="6"/>
  <c r="E355" i="6"/>
  <c r="B355" i="6"/>
  <c r="D354" i="6"/>
  <c r="D353" i="6"/>
  <c r="AA352" i="6"/>
  <c r="Z352" i="6"/>
  <c r="Y352" i="6"/>
  <c r="X352" i="6"/>
  <c r="W352" i="6"/>
  <c r="V352" i="6"/>
  <c r="U352" i="6"/>
  <c r="T352" i="6"/>
  <c r="S352" i="6"/>
  <c r="R352" i="6"/>
  <c r="Q352" i="6"/>
  <c r="P352" i="6"/>
  <c r="O352" i="6"/>
  <c r="N352" i="6"/>
  <c r="M352" i="6"/>
  <c r="L352" i="6"/>
  <c r="K352" i="6"/>
  <c r="J352" i="6"/>
  <c r="I352" i="6"/>
  <c r="H352" i="6"/>
  <c r="G352" i="6"/>
  <c r="F352" i="6"/>
  <c r="E352" i="6"/>
  <c r="B352" i="6"/>
  <c r="AA351" i="6"/>
  <c r="Z351" i="6"/>
  <c r="Y351" i="6"/>
  <c r="X351" i="6"/>
  <c r="W351" i="6"/>
  <c r="V351" i="6"/>
  <c r="U351" i="6"/>
  <c r="T351" i="6"/>
  <c r="S351" i="6"/>
  <c r="R351" i="6"/>
  <c r="Q351" i="6"/>
  <c r="P351" i="6"/>
  <c r="O351" i="6"/>
  <c r="N351" i="6"/>
  <c r="M351" i="6"/>
  <c r="L351" i="6"/>
  <c r="K351" i="6"/>
  <c r="J351" i="6"/>
  <c r="I351" i="6"/>
  <c r="I349" i="6" s="1"/>
  <c r="H351" i="6"/>
  <c r="G351" i="6"/>
  <c r="F351" i="6"/>
  <c r="E351" i="6"/>
  <c r="AA350" i="6"/>
  <c r="Z350" i="6"/>
  <c r="Y350" i="6"/>
  <c r="X350" i="6"/>
  <c r="W350" i="6"/>
  <c r="V350" i="6"/>
  <c r="U350" i="6"/>
  <c r="U349" i="6" s="1"/>
  <c r="T350" i="6"/>
  <c r="S350" i="6"/>
  <c r="R350" i="6"/>
  <c r="Q350" i="6"/>
  <c r="P350" i="6"/>
  <c r="O350" i="6"/>
  <c r="N350" i="6"/>
  <c r="M350" i="6"/>
  <c r="L350" i="6"/>
  <c r="K350" i="6"/>
  <c r="J350" i="6"/>
  <c r="I350" i="6"/>
  <c r="H350" i="6"/>
  <c r="G350" i="6"/>
  <c r="F350" i="6"/>
  <c r="E350" i="6"/>
  <c r="E349" i="6" s="1"/>
  <c r="T349" i="6"/>
  <c r="M349" i="6"/>
  <c r="L349" i="6"/>
  <c r="B349" i="6"/>
  <c r="D348" i="6"/>
  <c r="D347" i="6"/>
  <c r="AA346" i="6"/>
  <c r="Z346" i="6"/>
  <c r="Y346" i="6"/>
  <c r="X346" i="6"/>
  <c r="W346" i="6"/>
  <c r="V346" i="6"/>
  <c r="U346" i="6"/>
  <c r="T346" i="6"/>
  <c r="S346" i="6"/>
  <c r="R346" i="6"/>
  <c r="Q346" i="6"/>
  <c r="P346" i="6"/>
  <c r="O346" i="6"/>
  <c r="N346" i="6"/>
  <c r="M346" i="6"/>
  <c r="L346" i="6"/>
  <c r="K346" i="6"/>
  <c r="J346" i="6"/>
  <c r="I346" i="6"/>
  <c r="H346" i="6"/>
  <c r="G346" i="6"/>
  <c r="F346" i="6"/>
  <c r="E346" i="6"/>
  <c r="B346" i="6"/>
  <c r="D345" i="6"/>
  <c r="D344" i="6"/>
  <c r="AA343" i="6"/>
  <c r="Z343" i="6"/>
  <c r="Y343" i="6"/>
  <c r="X343" i="6"/>
  <c r="W343" i="6"/>
  <c r="V343" i="6"/>
  <c r="U343" i="6"/>
  <c r="T343" i="6"/>
  <c r="S343" i="6"/>
  <c r="R343" i="6"/>
  <c r="Q343" i="6"/>
  <c r="P343" i="6"/>
  <c r="O343" i="6"/>
  <c r="N343" i="6"/>
  <c r="M343" i="6"/>
  <c r="L343" i="6"/>
  <c r="K343" i="6"/>
  <c r="J343" i="6"/>
  <c r="I343" i="6"/>
  <c r="H343" i="6"/>
  <c r="G343" i="6"/>
  <c r="F343" i="6"/>
  <c r="E343" i="6"/>
  <c r="B343" i="6"/>
  <c r="D342" i="6"/>
  <c r="D341" i="6"/>
  <c r="AA340" i="6"/>
  <c r="Z340" i="6"/>
  <c r="Y340" i="6"/>
  <c r="X340" i="6"/>
  <c r="W340" i="6"/>
  <c r="V340" i="6"/>
  <c r="U340" i="6"/>
  <c r="T340" i="6"/>
  <c r="S340" i="6"/>
  <c r="R340" i="6"/>
  <c r="Q340" i="6"/>
  <c r="P340" i="6"/>
  <c r="O340" i="6"/>
  <c r="N340" i="6"/>
  <c r="M340" i="6"/>
  <c r="L340" i="6"/>
  <c r="K340" i="6"/>
  <c r="J340" i="6"/>
  <c r="I340" i="6"/>
  <c r="H340" i="6"/>
  <c r="G340" i="6"/>
  <c r="F340" i="6"/>
  <c r="E340" i="6"/>
  <c r="B340" i="6"/>
  <c r="D339" i="6"/>
  <c r="D338" i="6"/>
  <c r="AA337" i="6"/>
  <c r="Z337" i="6"/>
  <c r="Y337" i="6"/>
  <c r="X337" i="6"/>
  <c r="W337" i="6"/>
  <c r="V337" i="6"/>
  <c r="U337" i="6"/>
  <c r="T337" i="6"/>
  <c r="S337" i="6"/>
  <c r="R337" i="6"/>
  <c r="Q337" i="6"/>
  <c r="P337" i="6"/>
  <c r="O337" i="6"/>
  <c r="N337" i="6"/>
  <c r="M337" i="6"/>
  <c r="L337" i="6"/>
  <c r="K337" i="6"/>
  <c r="J337" i="6"/>
  <c r="I337" i="6"/>
  <c r="H337" i="6"/>
  <c r="G337" i="6"/>
  <c r="F337" i="6"/>
  <c r="E337" i="6"/>
  <c r="B337" i="6"/>
  <c r="D336" i="6"/>
  <c r="D335" i="6"/>
  <c r="AA334" i="6"/>
  <c r="Z334" i="6"/>
  <c r="Y334" i="6"/>
  <c r="X334" i="6"/>
  <c r="W334" i="6"/>
  <c r="V334" i="6"/>
  <c r="U334" i="6"/>
  <c r="T334" i="6"/>
  <c r="S334" i="6"/>
  <c r="R334" i="6"/>
  <c r="Q334" i="6"/>
  <c r="P334" i="6"/>
  <c r="O334" i="6"/>
  <c r="N334" i="6"/>
  <c r="M334" i="6"/>
  <c r="L334" i="6"/>
  <c r="K334" i="6"/>
  <c r="J334" i="6"/>
  <c r="I334" i="6"/>
  <c r="H334" i="6"/>
  <c r="G334" i="6"/>
  <c r="F334" i="6"/>
  <c r="E334" i="6"/>
  <c r="B334" i="6"/>
  <c r="AA333" i="6"/>
  <c r="AA327" i="6" s="1"/>
  <c r="Z333" i="6"/>
  <c r="Z327" i="6" s="1"/>
  <c r="Y333" i="6"/>
  <c r="Y327" i="6" s="1"/>
  <c r="X333" i="6"/>
  <c r="X327" i="6" s="1"/>
  <c r="W333" i="6"/>
  <c r="W327" i="6" s="1"/>
  <c r="V333" i="6"/>
  <c r="V327" i="6" s="1"/>
  <c r="U333" i="6"/>
  <c r="T333" i="6"/>
  <c r="T327" i="6" s="1"/>
  <c r="S333" i="6"/>
  <c r="S331" i="6" s="1"/>
  <c r="R333" i="6"/>
  <c r="R327" i="6" s="1"/>
  <c r="Q333" i="6"/>
  <c r="Q327" i="6" s="1"/>
  <c r="P333" i="6"/>
  <c r="P327" i="6" s="1"/>
  <c r="O333" i="6"/>
  <c r="N333" i="6"/>
  <c r="N327" i="6" s="1"/>
  <c r="M333" i="6"/>
  <c r="L333" i="6"/>
  <c r="L327" i="6" s="1"/>
  <c r="K333" i="6"/>
  <c r="K327" i="6" s="1"/>
  <c r="J333" i="6"/>
  <c r="J327" i="6" s="1"/>
  <c r="I333" i="6"/>
  <c r="I327" i="6" s="1"/>
  <c r="H333" i="6"/>
  <c r="H327" i="6" s="1"/>
  <c r="G333" i="6"/>
  <c r="G327" i="6" s="1"/>
  <c r="F333" i="6"/>
  <c r="F327" i="6" s="1"/>
  <c r="E333" i="6"/>
  <c r="AA332" i="6"/>
  <c r="AA326" i="6" s="1"/>
  <c r="Z332" i="6"/>
  <c r="Z326" i="6" s="1"/>
  <c r="Y332" i="6"/>
  <c r="X332" i="6"/>
  <c r="W332" i="6"/>
  <c r="V332" i="6"/>
  <c r="U332" i="6"/>
  <c r="T332" i="6"/>
  <c r="T326" i="6" s="1"/>
  <c r="S332" i="6"/>
  <c r="R332" i="6"/>
  <c r="R326" i="6" s="1"/>
  <c r="Q332" i="6"/>
  <c r="P332" i="6"/>
  <c r="O332" i="6"/>
  <c r="N332" i="6"/>
  <c r="N326" i="6" s="1"/>
  <c r="M332" i="6"/>
  <c r="M326" i="6" s="1"/>
  <c r="L332" i="6"/>
  <c r="L326" i="6" s="1"/>
  <c r="K332" i="6"/>
  <c r="J332" i="6"/>
  <c r="J326" i="6" s="1"/>
  <c r="I332" i="6"/>
  <c r="I326" i="6" s="1"/>
  <c r="H332" i="6"/>
  <c r="G332" i="6"/>
  <c r="F332" i="6"/>
  <c r="E332" i="6"/>
  <c r="E331" i="6" s="1"/>
  <c r="T331" i="6"/>
  <c r="N331" i="6"/>
  <c r="M331" i="6"/>
  <c r="L331" i="6"/>
  <c r="B331" i="6"/>
  <c r="D330" i="6"/>
  <c r="D329" i="6"/>
  <c r="AA328" i="6"/>
  <c r="Z328" i="6"/>
  <c r="Y328" i="6"/>
  <c r="X328" i="6"/>
  <c r="W328" i="6"/>
  <c r="V328" i="6"/>
  <c r="U328" i="6"/>
  <c r="T328" i="6"/>
  <c r="S328" i="6"/>
  <c r="R328" i="6"/>
  <c r="Q328" i="6"/>
  <c r="P328" i="6"/>
  <c r="O328" i="6"/>
  <c r="N328" i="6"/>
  <c r="M328" i="6"/>
  <c r="L328" i="6"/>
  <c r="K328" i="6"/>
  <c r="J328" i="6"/>
  <c r="I328" i="6"/>
  <c r="H328" i="6"/>
  <c r="G328" i="6"/>
  <c r="F328" i="6"/>
  <c r="E328" i="6"/>
  <c r="B328" i="6"/>
  <c r="U327" i="6"/>
  <c r="O327" i="6"/>
  <c r="M327" i="6"/>
  <c r="W326" i="6"/>
  <c r="W325" i="6" s="1"/>
  <c r="S326" i="6"/>
  <c r="K326" i="6"/>
  <c r="G326" i="6"/>
  <c r="F326" i="6"/>
  <c r="F325" i="6" s="1"/>
  <c r="E326" i="6"/>
  <c r="B325" i="6"/>
  <c r="D324" i="6"/>
  <c r="D323" i="6"/>
  <c r="AA322" i="6"/>
  <c r="Z322" i="6"/>
  <c r="Y322" i="6"/>
  <c r="X322" i="6"/>
  <c r="W322" i="6"/>
  <c r="V322" i="6"/>
  <c r="U322" i="6"/>
  <c r="T322" i="6"/>
  <c r="S322" i="6"/>
  <c r="R322" i="6"/>
  <c r="Q322" i="6"/>
  <c r="P322" i="6"/>
  <c r="O322" i="6"/>
  <c r="N322" i="6"/>
  <c r="M322" i="6"/>
  <c r="L322" i="6"/>
  <c r="K322" i="6"/>
  <c r="J322" i="6"/>
  <c r="I322" i="6"/>
  <c r="H322" i="6"/>
  <c r="G322" i="6"/>
  <c r="F322" i="6"/>
  <c r="E322" i="6"/>
  <c r="B322" i="6"/>
  <c r="D321" i="6"/>
  <c r="D320" i="6"/>
  <c r="AA319" i="6"/>
  <c r="Z319" i="6"/>
  <c r="Y319" i="6"/>
  <c r="X319" i="6"/>
  <c r="W319" i="6"/>
  <c r="V319" i="6"/>
  <c r="U319" i="6"/>
  <c r="T319" i="6"/>
  <c r="S319" i="6"/>
  <c r="R319" i="6"/>
  <c r="Q319" i="6"/>
  <c r="P319" i="6"/>
  <c r="O319" i="6"/>
  <c r="N319" i="6"/>
  <c r="M319" i="6"/>
  <c r="L319" i="6"/>
  <c r="K319" i="6"/>
  <c r="J319" i="6"/>
  <c r="I319" i="6"/>
  <c r="H319" i="6"/>
  <c r="G319" i="6"/>
  <c r="F319" i="6"/>
  <c r="E319" i="6"/>
  <c r="B319" i="6"/>
  <c r="D318" i="6"/>
  <c r="D317" i="6"/>
  <c r="AA316" i="6"/>
  <c r="Z316" i="6"/>
  <c r="Y316" i="6"/>
  <c r="X316" i="6"/>
  <c r="W316" i="6"/>
  <c r="V316" i="6"/>
  <c r="U316" i="6"/>
  <c r="T316" i="6"/>
  <c r="S316" i="6"/>
  <c r="R316" i="6"/>
  <c r="Q316" i="6"/>
  <c r="P316" i="6"/>
  <c r="O316" i="6"/>
  <c r="N316" i="6"/>
  <c r="M316" i="6"/>
  <c r="L316" i="6"/>
  <c r="K316" i="6"/>
  <c r="J316" i="6"/>
  <c r="I316" i="6"/>
  <c r="H316" i="6"/>
  <c r="G316" i="6"/>
  <c r="F316" i="6"/>
  <c r="E316" i="6"/>
  <c r="B316" i="6"/>
  <c r="D315" i="6"/>
  <c r="D314" i="6"/>
  <c r="AA313" i="6"/>
  <c r="Z313" i="6"/>
  <c r="Y313" i="6"/>
  <c r="X313" i="6"/>
  <c r="W313" i="6"/>
  <c r="V313" i="6"/>
  <c r="U313" i="6"/>
  <c r="T313" i="6"/>
  <c r="S313" i="6"/>
  <c r="R313" i="6"/>
  <c r="Q313" i="6"/>
  <c r="P313" i="6"/>
  <c r="O313" i="6"/>
  <c r="N313" i="6"/>
  <c r="M313" i="6"/>
  <c r="L313" i="6"/>
  <c r="K313" i="6"/>
  <c r="J313" i="6"/>
  <c r="I313" i="6"/>
  <c r="H313" i="6"/>
  <c r="G313" i="6"/>
  <c r="F313" i="6"/>
  <c r="E313" i="6"/>
  <c r="B313" i="6"/>
  <c r="D312" i="6"/>
  <c r="D311" i="6"/>
  <c r="AA310" i="6"/>
  <c r="Z310" i="6"/>
  <c r="Y310" i="6"/>
  <c r="X310" i="6"/>
  <c r="W310" i="6"/>
  <c r="V310" i="6"/>
  <c r="U310" i="6"/>
  <c r="T310" i="6"/>
  <c r="S310" i="6"/>
  <c r="R310" i="6"/>
  <c r="Q310" i="6"/>
  <c r="P310" i="6"/>
  <c r="O310" i="6"/>
  <c r="N310" i="6"/>
  <c r="M310" i="6"/>
  <c r="L310" i="6"/>
  <c r="K310" i="6"/>
  <c r="J310" i="6"/>
  <c r="I310" i="6"/>
  <c r="H310" i="6"/>
  <c r="G310" i="6"/>
  <c r="F310" i="6"/>
  <c r="E310" i="6"/>
  <c r="B310" i="6"/>
  <c r="D309" i="6"/>
  <c r="D308" i="6"/>
  <c r="AA307" i="6"/>
  <c r="Z307" i="6"/>
  <c r="Y307" i="6"/>
  <c r="X307" i="6"/>
  <c r="W307" i="6"/>
  <c r="V307" i="6"/>
  <c r="U307" i="6"/>
  <c r="T307" i="6"/>
  <c r="S307" i="6"/>
  <c r="R307" i="6"/>
  <c r="Q307" i="6"/>
  <c r="P307" i="6"/>
  <c r="O307" i="6"/>
  <c r="N307" i="6"/>
  <c r="M307" i="6"/>
  <c r="L307" i="6"/>
  <c r="K307" i="6"/>
  <c r="J307" i="6"/>
  <c r="I307" i="6"/>
  <c r="H307" i="6"/>
  <c r="G307" i="6"/>
  <c r="F307" i="6"/>
  <c r="E307" i="6"/>
  <c r="B307" i="6"/>
  <c r="AA306" i="6"/>
  <c r="Z306" i="6"/>
  <c r="Y306" i="6"/>
  <c r="Y304" i="6" s="1"/>
  <c r="X306" i="6"/>
  <c r="W306" i="6"/>
  <c r="V306" i="6"/>
  <c r="U306" i="6"/>
  <c r="T306" i="6"/>
  <c r="S306" i="6"/>
  <c r="R306" i="6"/>
  <c r="Q306" i="6"/>
  <c r="P306" i="6"/>
  <c r="O306" i="6"/>
  <c r="N306" i="6"/>
  <c r="M306" i="6"/>
  <c r="M304" i="6" s="1"/>
  <c r="L306" i="6"/>
  <c r="L304" i="6" s="1"/>
  <c r="K306" i="6"/>
  <c r="J306" i="6"/>
  <c r="I306" i="6"/>
  <c r="H306" i="6"/>
  <c r="G306" i="6"/>
  <c r="F306" i="6"/>
  <c r="E306" i="6"/>
  <c r="AA305" i="6"/>
  <c r="Z305" i="6"/>
  <c r="Y305" i="6"/>
  <c r="X305" i="6"/>
  <c r="W305" i="6"/>
  <c r="V305" i="6"/>
  <c r="U305" i="6"/>
  <c r="T305" i="6"/>
  <c r="S305" i="6"/>
  <c r="R305" i="6"/>
  <c r="Q305" i="6"/>
  <c r="P305" i="6"/>
  <c r="O305" i="6"/>
  <c r="N305" i="6"/>
  <c r="M305" i="6"/>
  <c r="L305" i="6"/>
  <c r="K305" i="6"/>
  <c r="J305" i="6"/>
  <c r="I305" i="6"/>
  <c r="H305" i="6"/>
  <c r="G305" i="6"/>
  <c r="F305" i="6"/>
  <c r="E305" i="6"/>
  <c r="U304" i="6"/>
  <c r="B304" i="6"/>
  <c r="D303" i="6"/>
  <c r="AA301" i="6"/>
  <c r="Z301" i="6"/>
  <c r="Y301" i="6"/>
  <c r="X301" i="6"/>
  <c r="W301" i="6"/>
  <c r="V301" i="6"/>
  <c r="U301" i="6"/>
  <c r="T301" i="6"/>
  <c r="S301" i="6"/>
  <c r="R301" i="6"/>
  <c r="Q301" i="6"/>
  <c r="P301" i="6"/>
  <c r="O301" i="6"/>
  <c r="N301" i="6"/>
  <c r="M301" i="6"/>
  <c r="L301" i="6"/>
  <c r="K301" i="6"/>
  <c r="J301" i="6"/>
  <c r="I301" i="6"/>
  <c r="H301" i="6"/>
  <c r="G301" i="6"/>
  <c r="F301" i="6"/>
  <c r="E301" i="6"/>
  <c r="B301" i="6"/>
  <c r="D300" i="6"/>
  <c r="D299" i="6"/>
  <c r="AA298" i="6"/>
  <c r="Z298" i="6"/>
  <c r="Y298" i="6"/>
  <c r="X298" i="6"/>
  <c r="W298" i="6"/>
  <c r="V298" i="6"/>
  <c r="U298" i="6"/>
  <c r="T298" i="6"/>
  <c r="S298" i="6"/>
  <c r="R298" i="6"/>
  <c r="Q298" i="6"/>
  <c r="P298" i="6"/>
  <c r="O298" i="6"/>
  <c r="N298" i="6"/>
  <c r="M298" i="6"/>
  <c r="L298" i="6"/>
  <c r="K298" i="6"/>
  <c r="J298" i="6"/>
  <c r="I298" i="6"/>
  <c r="H298" i="6"/>
  <c r="G298" i="6"/>
  <c r="F298" i="6"/>
  <c r="E298" i="6"/>
  <c r="B298" i="6"/>
  <c r="D297" i="6"/>
  <c r="D296" i="6"/>
  <c r="AA295" i="6"/>
  <c r="Z295" i="6"/>
  <c r="Y295" i="6"/>
  <c r="X295" i="6"/>
  <c r="W295" i="6"/>
  <c r="V295" i="6"/>
  <c r="U295" i="6"/>
  <c r="T295" i="6"/>
  <c r="S295" i="6"/>
  <c r="R295" i="6"/>
  <c r="Q295" i="6"/>
  <c r="P295" i="6"/>
  <c r="O295" i="6"/>
  <c r="N295" i="6"/>
  <c r="M295" i="6"/>
  <c r="L295" i="6"/>
  <c r="K295" i="6"/>
  <c r="J295" i="6"/>
  <c r="I295" i="6"/>
  <c r="H295" i="6"/>
  <c r="G295" i="6"/>
  <c r="F295" i="6"/>
  <c r="E295" i="6"/>
  <c r="B295" i="6"/>
  <c r="D294" i="6"/>
  <c r="D293" i="6"/>
  <c r="AA292" i="6"/>
  <c r="Z292" i="6"/>
  <c r="Y292" i="6"/>
  <c r="X292" i="6"/>
  <c r="W292" i="6"/>
  <c r="V292" i="6"/>
  <c r="U292" i="6"/>
  <c r="T292" i="6"/>
  <c r="S292" i="6"/>
  <c r="R292" i="6"/>
  <c r="Q292" i="6"/>
  <c r="P292" i="6"/>
  <c r="O292" i="6"/>
  <c r="N292" i="6"/>
  <c r="M292" i="6"/>
  <c r="L292" i="6"/>
  <c r="K292" i="6"/>
  <c r="J292" i="6"/>
  <c r="I292" i="6"/>
  <c r="H292" i="6"/>
  <c r="G292" i="6"/>
  <c r="F292" i="6"/>
  <c r="E292" i="6"/>
  <c r="B292" i="6"/>
  <c r="D291" i="6"/>
  <c r="D290" i="6"/>
  <c r="AA289" i="6"/>
  <c r="Z289" i="6"/>
  <c r="Y289" i="6"/>
  <c r="X289" i="6"/>
  <c r="W289" i="6"/>
  <c r="V289" i="6"/>
  <c r="U289" i="6"/>
  <c r="T289" i="6"/>
  <c r="S289" i="6"/>
  <c r="R289" i="6"/>
  <c r="Q289" i="6"/>
  <c r="P289" i="6"/>
  <c r="O289" i="6"/>
  <c r="N289" i="6"/>
  <c r="M289" i="6"/>
  <c r="L289" i="6"/>
  <c r="K289" i="6"/>
  <c r="J289" i="6"/>
  <c r="I289" i="6"/>
  <c r="H289" i="6"/>
  <c r="G289" i="6"/>
  <c r="F289" i="6"/>
  <c r="E289" i="6"/>
  <c r="B289" i="6"/>
  <c r="AA288" i="6"/>
  <c r="AA282" i="6" s="1"/>
  <c r="Z288" i="6"/>
  <c r="Z282" i="6" s="1"/>
  <c r="Y288" i="6"/>
  <c r="Y282" i="6" s="1"/>
  <c r="X288" i="6"/>
  <c r="X282" i="6" s="1"/>
  <c r="W288" i="6"/>
  <c r="W282" i="6" s="1"/>
  <c r="V288" i="6"/>
  <c r="V282" i="6" s="1"/>
  <c r="U288" i="6"/>
  <c r="U282" i="6" s="1"/>
  <c r="T288" i="6"/>
  <c r="T282" i="6" s="1"/>
  <c r="S288" i="6"/>
  <c r="S282" i="6" s="1"/>
  <c r="R288" i="6"/>
  <c r="R282" i="6" s="1"/>
  <c r="Q288" i="6"/>
  <c r="Q282" i="6" s="1"/>
  <c r="P288" i="6"/>
  <c r="O288" i="6"/>
  <c r="O282" i="6" s="1"/>
  <c r="N288" i="6"/>
  <c r="N282" i="6" s="1"/>
  <c r="M288" i="6"/>
  <c r="M282" i="6" s="1"/>
  <c r="L288" i="6"/>
  <c r="L282" i="6" s="1"/>
  <c r="K288" i="6"/>
  <c r="K282" i="6" s="1"/>
  <c r="J288" i="6"/>
  <c r="J282" i="6" s="1"/>
  <c r="I288" i="6"/>
  <c r="I282" i="6" s="1"/>
  <c r="H288" i="6"/>
  <c r="G288" i="6"/>
  <c r="G282" i="6" s="1"/>
  <c r="F288" i="6"/>
  <c r="F282" i="6" s="1"/>
  <c r="E288" i="6"/>
  <c r="AA287" i="6"/>
  <c r="Z287" i="6"/>
  <c r="Y287" i="6"/>
  <c r="Y286" i="6" s="1"/>
  <c r="X287" i="6"/>
  <c r="X281" i="6" s="1"/>
  <c r="W287" i="6"/>
  <c r="V287" i="6"/>
  <c r="V281" i="6" s="1"/>
  <c r="U287" i="6"/>
  <c r="U281" i="6" s="1"/>
  <c r="T287" i="6"/>
  <c r="T281" i="6" s="1"/>
  <c r="S287" i="6"/>
  <c r="R287" i="6"/>
  <c r="Q287" i="6"/>
  <c r="Q281" i="6" s="1"/>
  <c r="P287" i="6"/>
  <c r="P281" i="6" s="1"/>
  <c r="O287" i="6"/>
  <c r="N287" i="6"/>
  <c r="N281" i="6" s="1"/>
  <c r="M287" i="6"/>
  <c r="L287" i="6"/>
  <c r="L281" i="6" s="1"/>
  <c r="K287" i="6"/>
  <c r="K281" i="6" s="1"/>
  <c r="J287" i="6"/>
  <c r="I287" i="6"/>
  <c r="I281" i="6" s="1"/>
  <c r="H287" i="6"/>
  <c r="G287" i="6"/>
  <c r="F287" i="6"/>
  <c r="F281" i="6" s="1"/>
  <c r="E287" i="6"/>
  <c r="O286" i="6"/>
  <c r="B286" i="6"/>
  <c r="D285" i="6"/>
  <c r="D284" i="6"/>
  <c r="AA283" i="6"/>
  <c r="Z283" i="6"/>
  <c r="Y283" i="6"/>
  <c r="X283" i="6"/>
  <c r="W283" i="6"/>
  <c r="V283" i="6"/>
  <c r="U283" i="6"/>
  <c r="T283" i="6"/>
  <c r="S283" i="6"/>
  <c r="R283" i="6"/>
  <c r="Q283" i="6"/>
  <c r="P283" i="6"/>
  <c r="O283" i="6"/>
  <c r="N283" i="6"/>
  <c r="M283" i="6"/>
  <c r="L283" i="6"/>
  <c r="K283" i="6"/>
  <c r="J283" i="6"/>
  <c r="I283" i="6"/>
  <c r="H283" i="6"/>
  <c r="G283" i="6"/>
  <c r="F283" i="6"/>
  <c r="E283" i="6"/>
  <c r="B283" i="6"/>
  <c r="P282" i="6"/>
  <c r="H282" i="6"/>
  <c r="E282" i="6"/>
  <c r="W281" i="6"/>
  <c r="O281" i="6"/>
  <c r="O280" i="6" s="1"/>
  <c r="G281" i="6"/>
  <c r="P280" i="6"/>
  <c r="B280" i="6"/>
  <c r="D279" i="6"/>
  <c r="D278" i="6"/>
  <c r="AA277" i="6"/>
  <c r="Z277" i="6"/>
  <c r="Y277" i="6"/>
  <c r="X277" i="6"/>
  <c r="W277" i="6"/>
  <c r="V277" i="6"/>
  <c r="U277" i="6"/>
  <c r="T277" i="6"/>
  <c r="S277" i="6"/>
  <c r="R277" i="6"/>
  <c r="Q277" i="6"/>
  <c r="P277" i="6"/>
  <c r="O277" i="6"/>
  <c r="N277" i="6"/>
  <c r="M277" i="6"/>
  <c r="L277" i="6"/>
  <c r="K277" i="6"/>
  <c r="J277" i="6"/>
  <c r="I277" i="6"/>
  <c r="H277" i="6"/>
  <c r="G277" i="6"/>
  <c r="F277" i="6"/>
  <c r="E277" i="6"/>
  <c r="B277" i="6"/>
  <c r="D276" i="6"/>
  <c r="D275" i="6"/>
  <c r="AA274" i="6"/>
  <c r="Z274" i="6"/>
  <c r="Y274" i="6"/>
  <c r="X274" i="6"/>
  <c r="W274" i="6"/>
  <c r="V274" i="6"/>
  <c r="U274" i="6"/>
  <c r="T274" i="6"/>
  <c r="S274" i="6"/>
  <c r="R274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E274" i="6"/>
  <c r="B274" i="6"/>
  <c r="D273" i="6"/>
  <c r="D272" i="6"/>
  <c r="AA271" i="6"/>
  <c r="Z271" i="6"/>
  <c r="Y271" i="6"/>
  <c r="X271" i="6"/>
  <c r="W271" i="6"/>
  <c r="V271" i="6"/>
  <c r="U271" i="6"/>
  <c r="T271" i="6"/>
  <c r="S271" i="6"/>
  <c r="R271" i="6"/>
  <c r="Q271" i="6"/>
  <c r="P271" i="6"/>
  <c r="O271" i="6"/>
  <c r="N271" i="6"/>
  <c r="M271" i="6"/>
  <c r="L271" i="6"/>
  <c r="K271" i="6"/>
  <c r="J271" i="6"/>
  <c r="I271" i="6"/>
  <c r="H271" i="6"/>
  <c r="G271" i="6"/>
  <c r="F271" i="6"/>
  <c r="E271" i="6"/>
  <c r="B271" i="6"/>
  <c r="D270" i="6"/>
  <c r="D269" i="6"/>
  <c r="AA268" i="6"/>
  <c r="Z268" i="6"/>
  <c r="Y268" i="6"/>
  <c r="X268" i="6"/>
  <c r="W268" i="6"/>
  <c r="V268" i="6"/>
  <c r="U268" i="6"/>
  <c r="T268" i="6"/>
  <c r="S268" i="6"/>
  <c r="R268" i="6"/>
  <c r="Q268" i="6"/>
  <c r="P268" i="6"/>
  <c r="O268" i="6"/>
  <c r="N268" i="6"/>
  <c r="M268" i="6"/>
  <c r="L268" i="6"/>
  <c r="K268" i="6"/>
  <c r="J268" i="6"/>
  <c r="I268" i="6"/>
  <c r="H268" i="6"/>
  <c r="G268" i="6"/>
  <c r="F268" i="6"/>
  <c r="E268" i="6"/>
  <c r="B268" i="6"/>
  <c r="D267" i="6"/>
  <c r="D266" i="6"/>
  <c r="AA265" i="6"/>
  <c r="Z265" i="6"/>
  <c r="Y265" i="6"/>
  <c r="X265" i="6"/>
  <c r="W265" i="6"/>
  <c r="V265" i="6"/>
  <c r="U265" i="6"/>
  <c r="T265" i="6"/>
  <c r="S265" i="6"/>
  <c r="R265" i="6"/>
  <c r="Q265" i="6"/>
  <c r="P265" i="6"/>
  <c r="O265" i="6"/>
  <c r="N265" i="6"/>
  <c r="M265" i="6"/>
  <c r="L265" i="6"/>
  <c r="K265" i="6"/>
  <c r="J265" i="6"/>
  <c r="I265" i="6"/>
  <c r="H265" i="6"/>
  <c r="G265" i="6"/>
  <c r="F265" i="6"/>
  <c r="E265" i="6"/>
  <c r="B265" i="6"/>
  <c r="AA264" i="6"/>
  <c r="AA255" i="6" s="1"/>
  <c r="Z264" i="6"/>
  <c r="Z255" i="6" s="1"/>
  <c r="Y264" i="6"/>
  <c r="Y255" i="6" s="1"/>
  <c r="X264" i="6"/>
  <c r="X255" i="6" s="1"/>
  <c r="W264" i="6"/>
  <c r="W255" i="6" s="1"/>
  <c r="V264" i="6"/>
  <c r="V255" i="6" s="1"/>
  <c r="U264" i="6"/>
  <c r="T264" i="6"/>
  <c r="S264" i="6"/>
  <c r="S255" i="6" s="1"/>
  <c r="R264" i="6"/>
  <c r="R255" i="6" s="1"/>
  <c r="Q264" i="6"/>
  <c r="Q255" i="6" s="1"/>
  <c r="P264" i="6"/>
  <c r="P255" i="6" s="1"/>
  <c r="O264" i="6"/>
  <c r="O255" i="6" s="1"/>
  <c r="N264" i="6"/>
  <c r="N255" i="6" s="1"/>
  <c r="M264" i="6"/>
  <c r="M255" i="6" s="1"/>
  <c r="L264" i="6"/>
  <c r="L255" i="6" s="1"/>
  <c r="K264" i="6"/>
  <c r="K255" i="6" s="1"/>
  <c r="J264" i="6"/>
  <c r="J255" i="6" s="1"/>
  <c r="I264" i="6"/>
  <c r="I255" i="6" s="1"/>
  <c r="H264" i="6"/>
  <c r="H255" i="6" s="1"/>
  <c r="G264" i="6"/>
  <c r="G255" i="6" s="1"/>
  <c r="F264" i="6"/>
  <c r="E264" i="6"/>
  <c r="E255" i="6" s="1"/>
  <c r="AA263" i="6"/>
  <c r="AA254" i="6" s="1"/>
  <c r="Z263" i="6"/>
  <c r="Z254" i="6" s="1"/>
  <c r="Y263" i="6"/>
  <c r="X263" i="6"/>
  <c r="W263" i="6"/>
  <c r="V263" i="6"/>
  <c r="U263" i="6"/>
  <c r="U254" i="6" s="1"/>
  <c r="T263" i="6"/>
  <c r="S263" i="6"/>
  <c r="S254" i="6" s="1"/>
  <c r="S253" i="6" s="1"/>
  <c r="R263" i="6"/>
  <c r="R254" i="6" s="1"/>
  <c r="Q263" i="6"/>
  <c r="P263" i="6"/>
  <c r="O263" i="6"/>
  <c r="N263" i="6"/>
  <c r="M263" i="6"/>
  <c r="L263" i="6"/>
  <c r="L254" i="6" s="1"/>
  <c r="K263" i="6"/>
  <c r="K254" i="6" s="1"/>
  <c r="K253" i="6" s="1"/>
  <c r="J263" i="6"/>
  <c r="J254" i="6" s="1"/>
  <c r="I263" i="6"/>
  <c r="I254" i="6" s="1"/>
  <c r="H263" i="6"/>
  <c r="H254" i="6" s="1"/>
  <c r="G263" i="6"/>
  <c r="F263" i="6"/>
  <c r="E263" i="6"/>
  <c r="I262" i="6"/>
  <c r="F262" i="6"/>
  <c r="B262" i="6"/>
  <c r="D261" i="6"/>
  <c r="D260" i="6"/>
  <c r="AA259" i="6"/>
  <c r="Z259" i="6"/>
  <c r="Y259" i="6"/>
  <c r="X259" i="6"/>
  <c r="W259" i="6"/>
  <c r="V259" i="6"/>
  <c r="U259" i="6"/>
  <c r="T259" i="6"/>
  <c r="S259" i="6"/>
  <c r="R259" i="6"/>
  <c r="Q259" i="6"/>
  <c r="P259" i="6"/>
  <c r="O259" i="6"/>
  <c r="N259" i="6"/>
  <c r="M259" i="6"/>
  <c r="L259" i="6"/>
  <c r="K259" i="6"/>
  <c r="J259" i="6"/>
  <c r="I259" i="6"/>
  <c r="H259" i="6"/>
  <c r="G259" i="6"/>
  <c r="F259" i="6"/>
  <c r="E259" i="6"/>
  <c r="B259" i="6"/>
  <c r="D258" i="6"/>
  <c r="D257" i="6"/>
  <c r="AA256" i="6"/>
  <c r="Z256" i="6"/>
  <c r="Y256" i="6"/>
  <c r="X256" i="6"/>
  <c r="W256" i="6"/>
  <c r="V256" i="6"/>
  <c r="U256" i="6"/>
  <c r="T256" i="6"/>
  <c r="S256" i="6"/>
  <c r="R256" i="6"/>
  <c r="Q256" i="6"/>
  <c r="P256" i="6"/>
  <c r="O256" i="6"/>
  <c r="N256" i="6"/>
  <c r="M256" i="6"/>
  <c r="L256" i="6"/>
  <c r="K256" i="6"/>
  <c r="J256" i="6"/>
  <c r="I256" i="6"/>
  <c r="H256" i="6"/>
  <c r="G256" i="6"/>
  <c r="F256" i="6"/>
  <c r="E256" i="6"/>
  <c r="B256" i="6"/>
  <c r="U255" i="6"/>
  <c r="T255" i="6"/>
  <c r="Y254" i="6"/>
  <c r="Q254" i="6"/>
  <c r="Q253" i="6" s="1"/>
  <c r="B253" i="6"/>
  <c r="D252" i="6"/>
  <c r="D251" i="6"/>
  <c r="AA250" i="6"/>
  <c r="Z250" i="6"/>
  <c r="Y250" i="6"/>
  <c r="X250" i="6"/>
  <c r="W250" i="6"/>
  <c r="V250" i="6"/>
  <c r="U250" i="6"/>
  <c r="T250" i="6"/>
  <c r="S250" i="6"/>
  <c r="R250" i="6"/>
  <c r="Q250" i="6"/>
  <c r="P250" i="6"/>
  <c r="O250" i="6"/>
  <c r="N250" i="6"/>
  <c r="M250" i="6"/>
  <c r="L250" i="6"/>
  <c r="K250" i="6"/>
  <c r="J250" i="6"/>
  <c r="I250" i="6"/>
  <c r="H250" i="6"/>
  <c r="G250" i="6"/>
  <c r="F250" i="6"/>
  <c r="E250" i="6"/>
  <c r="B250" i="6"/>
  <c r="D249" i="6"/>
  <c r="D248" i="6"/>
  <c r="AA247" i="6"/>
  <c r="Z247" i="6"/>
  <c r="Y247" i="6"/>
  <c r="X247" i="6"/>
  <c r="W247" i="6"/>
  <c r="V247" i="6"/>
  <c r="U247" i="6"/>
  <c r="T247" i="6"/>
  <c r="S247" i="6"/>
  <c r="R247" i="6"/>
  <c r="Q247" i="6"/>
  <c r="P247" i="6"/>
  <c r="O247" i="6"/>
  <c r="N247" i="6"/>
  <c r="M247" i="6"/>
  <c r="L247" i="6"/>
  <c r="K247" i="6"/>
  <c r="J247" i="6"/>
  <c r="I247" i="6"/>
  <c r="H247" i="6"/>
  <c r="G247" i="6"/>
  <c r="F247" i="6"/>
  <c r="E247" i="6"/>
  <c r="B247" i="6"/>
  <c r="D246" i="6"/>
  <c r="D245" i="6"/>
  <c r="AA244" i="6"/>
  <c r="Z244" i="6"/>
  <c r="Y244" i="6"/>
  <c r="X244" i="6"/>
  <c r="W244" i="6"/>
  <c r="V244" i="6"/>
  <c r="U244" i="6"/>
  <c r="T244" i="6"/>
  <c r="S244" i="6"/>
  <c r="R244" i="6"/>
  <c r="Q244" i="6"/>
  <c r="P244" i="6"/>
  <c r="O244" i="6"/>
  <c r="N244" i="6"/>
  <c r="M244" i="6"/>
  <c r="L244" i="6"/>
  <c r="K244" i="6"/>
  <c r="J244" i="6"/>
  <c r="I244" i="6"/>
  <c r="H244" i="6"/>
  <c r="G244" i="6"/>
  <c r="F244" i="6"/>
  <c r="E244" i="6"/>
  <c r="B244" i="6"/>
  <c r="D243" i="6"/>
  <c r="D242" i="6"/>
  <c r="AA241" i="6"/>
  <c r="Z241" i="6"/>
  <c r="Y241" i="6"/>
  <c r="X241" i="6"/>
  <c r="W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B241" i="6"/>
  <c r="D240" i="6"/>
  <c r="D239" i="6"/>
  <c r="AA238" i="6"/>
  <c r="Z238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B238" i="6"/>
  <c r="D237" i="6"/>
  <c r="D236" i="6"/>
  <c r="AA235" i="6"/>
  <c r="Z235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B235" i="6"/>
  <c r="AA234" i="6"/>
  <c r="Z234" i="6"/>
  <c r="Z232" i="6" s="1"/>
  <c r="Y234" i="6"/>
  <c r="X234" i="6"/>
  <c r="W234" i="6"/>
  <c r="V234" i="6"/>
  <c r="U234" i="6"/>
  <c r="T234" i="6"/>
  <c r="S234" i="6"/>
  <c r="S232" i="6" s="1"/>
  <c r="R234" i="6"/>
  <c r="R232" i="6" s="1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AA233" i="6"/>
  <c r="Z233" i="6"/>
  <c r="Y233" i="6"/>
  <c r="X233" i="6"/>
  <c r="W233" i="6"/>
  <c r="V233" i="6"/>
  <c r="U233" i="6"/>
  <c r="T233" i="6"/>
  <c r="S233" i="6"/>
  <c r="R233" i="6"/>
  <c r="Q233" i="6"/>
  <c r="P233" i="6"/>
  <c r="P232" i="6" s="1"/>
  <c r="O233" i="6"/>
  <c r="N233" i="6"/>
  <c r="M233" i="6"/>
  <c r="L233" i="6"/>
  <c r="K233" i="6"/>
  <c r="J233" i="6"/>
  <c r="I233" i="6"/>
  <c r="H233" i="6"/>
  <c r="G233" i="6"/>
  <c r="F233" i="6"/>
  <c r="E233" i="6"/>
  <c r="T232" i="6"/>
  <c r="L232" i="6"/>
  <c r="K232" i="6"/>
  <c r="B232" i="6"/>
  <c r="D231" i="6"/>
  <c r="D230" i="6"/>
  <c r="AA229" i="6"/>
  <c r="Z229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B229" i="6"/>
  <c r="D228" i="6"/>
  <c r="D227" i="6"/>
  <c r="AA226" i="6"/>
  <c r="Z226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B226" i="6"/>
  <c r="D225" i="6"/>
  <c r="D224" i="6"/>
  <c r="AA223" i="6"/>
  <c r="Z223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B223" i="6"/>
  <c r="D222" i="6"/>
  <c r="D221" i="6"/>
  <c r="AA220" i="6"/>
  <c r="Z220" i="6"/>
  <c r="Y220" i="6"/>
  <c r="X220" i="6"/>
  <c r="W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B220" i="6"/>
  <c r="D219" i="6"/>
  <c r="D218" i="6"/>
  <c r="AA217" i="6"/>
  <c r="Z217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B217" i="6"/>
  <c r="D216" i="6"/>
  <c r="D215" i="6"/>
  <c r="AA214" i="6"/>
  <c r="Z214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B214" i="6"/>
  <c r="AA213" i="6"/>
  <c r="Z213" i="6"/>
  <c r="Y213" i="6"/>
  <c r="X213" i="6"/>
  <c r="X211" i="6" s="1"/>
  <c r="W213" i="6"/>
  <c r="V213" i="6"/>
  <c r="U213" i="6"/>
  <c r="T213" i="6"/>
  <c r="S213" i="6"/>
  <c r="R213" i="6"/>
  <c r="Q213" i="6"/>
  <c r="P213" i="6"/>
  <c r="P211" i="6" s="1"/>
  <c r="O213" i="6"/>
  <c r="N213" i="6"/>
  <c r="M213" i="6"/>
  <c r="L213" i="6"/>
  <c r="K213" i="6"/>
  <c r="J213" i="6"/>
  <c r="I213" i="6"/>
  <c r="H213" i="6"/>
  <c r="H211" i="6" s="1"/>
  <c r="G213" i="6"/>
  <c r="F213" i="6"/>
  <c r="E213" i="6"/>
  <c r="AA212" i="6"/>
  <c r="Z212" i="6"/>
  <c r="Y212" i="6"/>
  <c r="X212" i="6"/>
  <c r="W212" i="6"/>
  <c r="V212" i="6"/>
  <c r="U212" i="6"/>
  <c r="U211" i="6" s="1"/>
  <c r="T212" i="6"/>
  <c r="S212" i="6"/>
  <c r="R212" i="6"/>
  <c r="Q212" i="6"/>
  <c r="P212" i="6"/>
  <c r="O212" i="6"/>
  <c r="N212" i="6"/>
  <c r="M212" i="6"/>
  <c r="L212" i="6"/>
  <c r="K212" i="6"/>
  <c r="J212" i="6"/>
  <c r="I212" i="6"/>
  <c r="I211" i="6" s="1"/>
  <c r="H212" i="6"/>
  <c r="G212" i="6"/>
  <c r="F212" i="6"/>
  <c r="E212" i="6"/>
  <c r="E211" i="6" s="1"/>
  <c r="Y211" i="6"/>
  <c r="B211" i="6"/>
  <c r="D210" i="6"/>
  <c r="D209" i="6"/>
  <c r="AA208" i="6"/>
  <c r="Z208" i="6"/>
  <c r="Y208" i="6"/>
  <c r="X208" i="6"/>
  <c r="W208" i="6"/>
  <c r="V208" i="6"/>
  <c r="U208" i="6"/>
  <c r="T208" i="6"/>
  <c r="S208" i="6"/>
  <c r="R208" i="6"/>
  <c r="Q208" i="6"/>
  <c r="P208" i="6"/>
  <c r="O208" i="6"/>
  <c r="N208" i="6"/>
  <c r="M208" i="6"/>
  <c r="L208" i="6"/>
  <c r="K208" i="6"/>
  <c r="J208" i="6"/>
  <c r="I208" i="6"/>
  <c r="H208" i="6"/>
  <c r="G208" i="6"/>
  <c r="F208" i="6"/>
  <c r="E208" i="6"/>
  <c r="B208" i="6"/>
  <c r="D207" i="6"/>
  <c r="D206" i="6"/>
  <c r="AA205" i="6"/>
  <c r="Z205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B205" i="6"/>
  <c r="D204" i="6"/>
  <c r="D203" i="6"/>
  <c r="AA202" i="6"/>
  <c r="Z202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B202" i="6"/>
  <c r="D201" i="6"/>
  <c r="D200" i="6"/>
  <c r="AA199" i="6"/>
  <c r="Z199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B199" i="6"/>
  <c r="D198" i="6"/>
  <c r="D197" i="6"/>
  <c r="AA196" i="6"/>
  <c r="Z196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B196" i="6"/>
  <c r="D195" i="6"/>
  <c r="D194" i="6"/>
  <c r="AA193" i="6"/>
  <c r="Z193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B193" i="6"/>
  <c r="D192" i="6"/>
  <c r="D191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 s="1"/>
  <c r="B190" i="6"/>
  <c r="D189" i="6"/>
  <c r="D188" i="6"/>
  <c r="AA187" i="6"/>
  <c r="Z187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B187" i="6"/>
  <c r="AA186" i="6"/>
  <c r="Z186" i="6"/>
  <c r="Z184" i="6" s="1"/>
  <c r="Y186" i="6"/>
  <c r="X186" i="6"/>
  <c r="W186" i="6"/>
  <c r="V186" i="6"/>
  <c r="U186" i="6"/>
  <c r="T186" i="6"/>
  <c r="T184" i="6" s="1"/>
  <c r="S186" i="6"/>
  <c r="S184" i="6" s="1"/>
  <c r="R186" i="6"/>
  <c r="R184" i="6" s="1"/>
  <c r="Q186" i="6"/>
  <c r="Q184" i="6" s="1"/>
  <c r="P186" i="6"/>
  <c r="P184" i="6" s="1"/>
  <c r="O186" i="6"/>
  <c r="N186" i="6"/>
  <c r="M186" i="6"/>
  <c r="L186" i="6"/>
  <c r="K186" i="6"/>
  <c r="J186" i="6"/>
  <c r="I186" i="6"/>
  <c r="H186" i="6"/>
  <c r="G186" i="6"/>
  <c r="F186" i="6"/>
  <c r="E186" i="6"/>
  <c r="AA185" i="6"/>
  <c r="Z185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E184" i="6"/>
  <c r="B184" i="6"/>
  <c r="D183" i="6"/>
  <c r="D182" i="6"/>
  <c r="AA181" i="6"/>
  <c r="Z181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B181" i="6"/>
  <c r="D180" i="6"/>
  <c r="D179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B178" i="6"/>
  <c r="AA177" i="6"/>
  <c r="Z177" i="6"/>
  <c r="Y177" i="6"/>
  <c r="X177" i="6"/>
  <c r="W177" i="6"/>
  <c r="V177" i="6"/>
  <c r="U177" i="6"/>
  <c r="T177" i="6"/>
  <c r="S177" i="6"/>
  <c r="R177" i="6"/>
  <c r="Q177" i="6"/>
  <c r="Q174" i="6" s="1"/>
  <c r="P177" i="6"/>
  <c r="O177" i="6"/>
  <c r="N177" i="6"/>
  <c r="M177" i="6"/>
  <c r="L177" i="6"/>
  <c r="K177" i="6"/>
  <c r="J177" i="6"/>
  <c r="I177" i="6"/>
  <c r="I175" i="6" s="1"/>
  <c r="H177" i="6"/>
  <c r="G177" i="6"/>
  <c r="F177" i="6"/>
  <c r="E177" i="6"/>
  <c r="AA176" i="6"/>
  <c r="Z176" i="6"/>
  <c r="Y176" i="6"/>
  <c r="X176" i="6"/>
  <c r="X173" i="6" s="1"/>
  <c r="W176" i="6"/>
  <c r="V176" i="6"/>
  <c r="U176" i="6"/>
  <c r="T176" i="6"/>
  <c r="S176" i="6"/>
  <c r="R176" i="6"/>
  <c r="R175" i="6" s="1"/>
  <c r="Q176" i="6"/>
  <c r="P176" i="6"/>
  <c r="O176" i="6"/>
  <c r="N176" i="6"/>
  <c r="M176" i="6"/>
  <c r="L176" i="6"/>
  <c r="K176" i="6"/>
  <c r="J176" i="6"/>
  <c r="I176" i="6"/>
  <c r="H176" i="6"/>
  <c r="G176" i="6"/>
  <c r="F176" i="6"/>
  <c r="E176" i="6"/>
  <c r="U175" i="6"/>
  <c r="B175" i="6"/>
  <c r="E174" i="6"/>
  <c r="Y173" i="6"/>
  <c r="Q173" i="6"/>
  <c r="Q172" i="6" s="1"/>
  <c r="I173" i="6"/>
  <c r="B172" i="6"/>
  <c r="D171" i="6"/>
  <c r="D170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B169" i="6"/>
  <c r="D168" i="6"/>
  <c r="D167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B166" i="6"/>
  <c r="D165" i="6"/>
  <c r="D164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B163" i="6"/>
  <c r="D162" i="6"/>
  <c r="D161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B160" i="6"/>
  <c r="D159" i="6"/>
  <c r="D158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B157" i="6"/>
  <c r="D156" i="6"/>
  <c r="D155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B154" i="6"/>
  <c r="D153" i="6"/>
  <c r="D152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B151" i="6"/>
  <c r="AA150" i="6"/>
  <c r="Z150" i="6"/>
  <c r="Y150" i="6"/>
  <c r="X150" i="6"/>
  <c r="W150" i="6"/>
  <c r="V150" i="6"/>
  <c r="V148" i="6" s="1"/>
  <c r="U150" i="6"/>
  <c r="U148" i="6" s="1"/>
  <c r="T150" i="6"/>
  <c r="S150" i="6"/>
  <c r="S148" i="6" s="1"/>
  <c r="R150" i="6"/>
  <c r="Q150" i="6"/>
  <c r="P150" i="6"/>
  <c r="O150" i="6"/>
  <c r="N150" i="6"/>
  <c r="N148" i="6" s="1"/>
  <c r="M150" i="6"/>
  <c r="M148" i="6" s="1"/>
  <c r="L150" i="6"/>
  <c r="K150" i="6"/>
  <c r="J150" i="6"/>
  <c r="I150" i="6"/>
  <c r="H150" i="6"/>
  <c r="G150" i="6"/>
  <c r="F150" i="6"/>
  <c r="F148" i="6" s="1"/>
  <c r="E150" i="6"/>
  <c r="E148" i="6" s="1"/>
  <c r="AA149" i="6"/>
  <c r="AA148" i="6" s="1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B148" i="6"/>
  <c r="D147" i="6"/>
  <c r="D146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B145" i="6"/>
  <c r="D144" i="6"/>
  <c r="D143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B142" i="6"/>
  <c r="AA141" i="6"/>
  <c r="Z141" i="6"/>
  <c r="Z139" i="6" s="1"/>
  <c r="Y141" i="6"/>
  <c r="X141" i="6"/>
  <c r="X139" i="6" s="1"/>
  <c r="W141" i="6"/>
  <c r="V141" i="6"/>
  <c r="U141" i="6"/>
  <c r="T141" i="6"/>
  <c r="S141" i="6"/>
  <c r="S139" i="6" s="1"/>
  <c r="R141" i="6"/>
  <c r="R139" i="6" s="1"/>
  <c r="Q141" i="6"/>
  <c r="P141" i="6"/>
  <c r="P139" i="6" s="1"/>
  <c r="O141" i="6"/>
  <c r="N141" i="6"/>
  <c r="M141" i="6"/>
  <c r="L141" i="6"/>
  <c r="L139" i="6" s="1"/>
  <c r="K141" i="6"/>
  <c r="J141" i="6"/>
  <c r="J139" i="6" s="1"/>
  <c r="I141" i="6"/>
  <c r="H141" i="6"/>
  <c r="H139" i="6" s="1"/>
  <c r="G141" i="6"/>
  <c r="G139" i="6" s="1"/>
  <c r="F141" i="6"/>
  <c r="E141" i="6"/>
  <c r="AA140" i="6"/>
  <c r="Z140" i="6"/>
  <c r="Y140" i="6"/>
  <c r="X140" i="6"/>
  <c r="W140" i="6"/>
  <c r="V140" i="6"/>
  <c r="V139" i="6" s="1"/>
  <c r="U140" i="6"/>
  <c r="T140" i="6"/>
  <c r="S140" i="6"/>
  <c r="R140" i="6"/>
  <c r="Q140" i="6"/>
  <c r="P140" i="6"/>
  <c r="O140" i="6"/>
  <c r="N140" i="6"/>
  <c r="N139" i="6" s="1"/>
  <c r="M140" i="6"/>
  <c r="L140" i="6"/>
  <c r="K140" i="6"/>
  <c r="J140" i="6"/>
  <c r="I140" i="6"/>
  <c r="H140" i="6"/>
  <c r="G140" i="6"/>
  <c r="F140" i="6"/>
  <c r="F139" i="6" s="1"/>
  <c r="E140" i="6"/>
  <c r="B139" i="6"/>
  <c r="D138" i="6"/>
  <c r="D137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B136" i="6"/>
  <c r="D135" i="6"/>
  <c r="D134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B133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O130" i="6" s="1"/>
  <c r="N132" i="6"/>
  <c r="M132" i="6"/>
  <c r="L132" i="6"/>
  <c r="K132" i="6"/>
  <c r="J132" i="6"/>
  <c r="I132" i="6"/>
  <c r="H132" i="6"/>
  <c r="G132" i="6"/>
  <c r="F132" i="6"/>
  <c r="E132" i="6"/>
  <c r="AA131" i="6"/>
  <c r="Z131" i="6"/>
  <c r="Z130" i="6" s="1"/>
  <c r="Y131" i="6"/>
  <c r="X131" i="6"/>
  <c r="W131" i="6"/>
  <c r="V131" i="6"/>
  <c r="U131" i="6"/>
  <c r="T131" i="6"/>
  <c r="S131" i="6"/>
  <c r="R131" i="6"/>
  <c r="R130" i="6" s="1"/>
  <c r="Q131" i="6"/>
  <c r="P131" i="6"/>
  <c r="O131" i="6"/>
  <c r="N131" i="6"/>
  <c r="M131" i="6"/>
  <c r="L131" i="6"/>
  <c r="K131" i="6"/>
  <c r="J131" i="6"/>
  <c r="J130" i="6" s="1"/>
  <c r="I131" i="6"/>
  <c r="H131" i="6"/>
  <c r="G131" i="6"/>
  <c r="F131" i="6"/>
  <c r="E131" i="6"/>
  <c r="X130" i="6"/>
  <c r="W130" i="6"/>
  <c r="Q130" i="6"/>
  <c r="P130" i="6"/>
  <c r="I130" i="6"/>
  <c r="H130" i="6"/>
  <c r="G130" i="6"/>
  <c r="B130" i="6"/>
  <c r="D129" i="6"/>
  <c r="D128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B127" i="6"/>
  <c r="D126" i="6"/>
  <c r="D125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B124" i="6"/>
  <c r="AA123" i="6"/>
  <c r="Z123" i="6"/>
  <c r="Y123" i="6"/>
  <c r="Y121" i="6" s="1"/>
  <c r="X123" i="6"/>
  <c r="W123" i="6"/>
  <c r="V123" i="6"/>
  <c r="U123" i="6"/>
  <c r="T123" i="6"/>
  <c r="T121" i="6" s="1"/>
  <c r="S123" i="6"/>
  <c r="R123" i="6"/>
  <c r="Q123" i="6"/>
  <c r="Q121" i="6" s="1"/>
  <c r="P123" i="6"/>
  <c r="O123" i="6"/>
  <c r="N123" i="6"/>
  <c r="M123" i="6"/>
  <c r="L123" i="6"/>
  <c r="L121" i="6" s="1"/>
  <c r="K123" i="6"/>
  <c r="J123" i="6"/>
  <c r="J121" i="6" s="1"/>
  <c r="I123" i="6"/>
  <c r="I121" i="6" s="1"/>
  <c r="H123" i="6"/>
  <c r="G123" i="6"/>
  <c r="F123" i="6"/>
  <c r="F121" i="6" s="1"/>
  <c r="E123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V121" i="6"/>
  <c r="N121" i="6"/>
  <c r="G121" i="6"/>
  <c r="B121" i="6"/>
  <c r="D120" i="6"/>
  <c r="D119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B118" i="6"/>
  <c r="D117" i="6"/>
  <c r="D116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B115" i="6"/>
  <c r="AA114" i="6"/>
  <c r="Z114" i="6"/>
  <c r="Y114" i="6"/>
  <c r="X114" i="6"/>
  <c r="X45" i="6" s="1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K112" i="6" s="1"/>
  <c r="J114" i="6"/>
  <c r="I114" i="6"/>
  <c r="H114" i="6"/>
  <c r="H45" i="6" s="1"/>
  <c r="G114" i="6"/>
  <c r="F114" i="6"/>
  <c r="E114" i="6"/>
  <c r="AA113" i="6"/>
  <c r="Z113" i="6"/>
  <c r="Y113" i="6"/>
  <c r="X113" i="6"/>
  <c r="W113" i="6"/>
  <c r="W112" i="6" s="1"/>
  <c r="V113" i="6"/>
  <c r="U113" i="6"/>
  <c r="T113" i="6"/>
  <c r="S113" i="6"/>
  <c r="R113" i="6"/>
  <c r="Q113" i="6"/>
  <c r="P113" i="6"/>
  <c r="P112" i="6" s="1"/>
  <c r="O113" i="6"/>
  <c r="O112" i="6" s="1"/>
  <c r="N113" i="6"/>
  <c r="M113" i="6"/>
  <c r="L113" i="6"/>
  <c r="K113" i="6"/>
  <c r="J113" i="6"/>
  <c r="I113" i="6"/>
  <c r="H113" i="6"/>
  <c r="G113" i="6"/>
  <c r="G112" i="6" s="1"/>
  <c r="F113" i="6"/>
  <c r="E113" i="6"/>
  <c r="B112" i="6"/>
  <c r="D111" i="6"/>
  <c r="D110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B109" i="6"/>
  <c r="D108" i="6"/>
  <c r="D107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B106" i="6"/>
  <c r="D105" i="6"/>
  <c r="D104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B103" i="6"/>
  <c r="D102" i="6"/>
  <c r="D101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B100" i="6"/>
  <c r="D99" i="6"/>
  <c r="D98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B97" i="6"/>
  <c r="D96" i="6"/>
  <c r="D95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B94" i="6"/>
  <c r="D92" i="6"/>
  <c r="AA91" i="6"/>
  <c r="Z91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B91" i="6"/>
  <c r="D90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B88" i="6"/>
  <c r="D87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B85" i="6"/>
  <c r="D84" i="6"/>
  <c r="D83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B82" i="6"/>
  <c r="D81" i="6"/>
  <c r="D80" i="6"/>
  <c r="AA79" i="6"/>
  <c r="Z79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B79" i="6"/>
  <c r="D78" i="6"/>
  <c r="D77" i="6"/>
  <c r="AA76" i="6"/>
  <c r="Z76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B76" i="6"/>
  <c r="D75" i="6"/>
  <c r="D74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B73" i="6"/>
  <c r="D72" i="6"/>
  <c r="D71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B70" i="6"/>
  <c r="D69" i="6"/>
  <c r="D68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B67" i="6"/>
  <c r="D66" i="6"/>
  <c r="D65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B64" i="6"/>
  <c r="D63" i="6"/>
  <c r="D62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B61" i="6"/>
  <c r="D60" i="6"/>
  <c r="D59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B58" i="6"/>
  <c r="D57" i="6"/>
  <c r="D56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B55" i="6"/>
  <c r="D54" i="6"/>
  <c r="D53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B52" i="6"/>
  <c r="D51" i="6"/>
  <c r="D50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B49" i="6"/>
  <c r="AA48" i="6"/>
  <c r="Z48" i="6"/>
  <c r="Y48" i="6"/>
  <c r="Y45" i="6" s="1"/>
  <c r="X48" i="6"/>
  <c r="W48" i="6"/>
  <c r="W45" i="6" s="1"/>
  <c r="V48" i="6"/>
  <c r="U48" i="6"/>
  <c r="U45" i="6" s="1"/>
  <c r="T48" i="6"/>
  <c r="T45" i="6" s="1"/>
  <c r="S48" i="6"/>
  <c r="R48" i="6"/>
  <c r="Q48" i="6"/>
  <c r="P48" i="6"/>
  <c r="O48" i="6"/>
  <c r="O45" i="6" s="1"/>
  <c r="N48" i="6"/>
  <c r="M48" i="6"/>
  <c r="M45" i="6" s="1"/>
  <c r="L48" i="6"/>
  <c r="L45" i="6" s="1"/>
  <c r="K48" i="6"/>
  <c r="J48" i="6"/>
  <c r="I48" i="6"/>
  <c r="I45" i="6" s="1"/>
  <c r="H48" i="6"/>
  <c r="G48" i="6"/>
  <c r="G45" i="6" s="1"/>
  <c r="F48" i="6"/>
  <c r="E48" i="6"/>
  <c r="E45" i="6" s="1"/>
  <c r="AA47" i="6"/>
  <c r="AA44" i="6" s="1"/>
  <c r="Z47" i="6"/>
  <c r="Y47" i="6"/>
  <c r="X47" i="6"/>
  <c r="W47" i="6"/>
  <c r="V47" i="6"/>
  <c r="U47" i="6"/>
  <c r="T47" i="6"/>
  <c r="S47" i="6"/>
  <c r="S44" i="6" s="1"/>
  <c r="R47" i="6"/>
  <c r="Q47" i="6"/>
  <c r="P47" i="6"/>
  <c r="O47" i="6"/>
  <c r="N47" i="6"/>
  <c r="M47" i="6"/>
  <c r="L47" i="6"/>
  <c r="K47" i="6"/>
  <c r="K44" i="6" s="1"/>
  <c r="J47" i="6"/>
  <c r="I47" i="6"/>
  <c r="H47" i="6"/>
  <c r="G47" i="6"/>
  <c r="F47" i="6"/>
  <c r="E47" i="6"/>
  <c r="V46" i="6"/>
  <c r="U46" i="6"/>
  <c r="B46" i="6"/>
  <c r="I44" i="6"/>
  <c r="I43" i="6" s="1"/>
  <c r="B43" i="6"/>
  <c r="D42" i="6"/>
  <c r="D41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B40" i="6"/>
  <c r="D39" i="6"/>
  <c r="D38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B37" i="6"/>
  <c r="D36" i="6"/>
  <c r="D35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B34" i="6"/>
  <c r="D33" i="6"/>
  <c r="D32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B31" i="6"/>
  <c r="D30" i="6"/>
  <c r="D29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B28" i="6"/>
  <c r="AA27" i="6"/>
  <c r="Z27" i="6"/>
  <c r="Y27" i="6"/>
  <c r="X27" i="6"/>
  <c r="W27" i="6"/>
  <c r="W9" i="6" s="1"/>
  <c r="V27" i="6"/>
  <c r="U27" i="6"/>
  <c r="T27" i="6"/>
  <c r="S27" i="6"/>
  <c r="R27" i="6"/>
  <c r="Q27" i="6"/>
  <c r="P27" i="6"/>
  <c r="O27" i="6"/>
  <c r="N27" i="6"/>
  <c r="M27" i="6"/>
  <c r="L27" i="6"/>
  <c r="L25" i="6" s="1"/>
  <c r="K27" i="6"/>
  <c r="J27" i="6"/>
  <c r="I27" i="6"/>
  <c r="H27" i="6"/>
  <c r="H9" i="6" s="1"/>
  <c r="G27" i="6"/>
  <c r="F27" i="6"/>
  <c r="F9" i="6" s="1"/>
  <c r="E27" i="6"/>
  <c r="AA26" i="6"/>
  <c r="AA25" i="6" s="1"/>
  <c r="Z26" i="6"/>
  <c r="Y26" i="6"/>
  <c r="X26" i="6"/>
  <c r="W26" i="6"/>
  <c r="V26" i="6"/>
  <c r="V8" i="6" s="1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K25" i="6"/>
  <c r="B25" i="6"/>
  <c r="D24" i="6"/>
  <c r="D23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B22" i="6"/>
  <c r="D21" i="6"/>
  <c r="D20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B19" i="6"/>
  <c r="D18" i="6"/>
  <c r="D17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B16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N13" i="6" s="1"/>
  <c r="M15" i="6"/>
  <c r="L15" i="6"/>
  <c r="K15" i="6"/>
  <c r="K9" i="6" s="1"/>
  <c r="J15" i="6"/>
  <c r="I15" i="6"/>
  <c r="H15" i="6"/>
  <c r="G15" i="6"/>
  <c r="F15" i="6"/>
  <c r="E15" i="6"/>
  <c r="AA14" i="6"/>
  <c r="Z14" i="6"/>
  <c r="Z8" i="6" s="1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V13" i="6"/>
  <c r="U13" i="6"/>
  <c r="H13" i="6"/>
  <c r="F13" i="6"/>
  <c r="B13" i="6"/>
  <c r="D12" i="6"/>
  <c r="D11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B10" i="6"/>
  <c r="F8" i="6"/>
  <c r="B7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L33" i="5"/>
  <c r="W33" i="5" s="1"/>
  <c r="K33" i="5"/>
  <c r="V33" i="5" s="1"/>
  <c r="J33" i="5"/>
  <c r="I33" i="5"/>
  <c r="H33" i="5"/>
  <c r="G33" i="5"/>
  <c r="F33" i="5"/>
  <c r="E33" i="5"/>
  <c r="D33" i="5"/>
  <c r="O33" i="5" s="1"/>
  <c r="C33" i="5"/>
  <c r="N33" i="5" s="1"/>
  <c r="L32" i="5"/>
  <c r="K32" i="5"/>
  <c r="J32" i="5"/>
  <c r="U32" i="5" s="1"/>
  <c r="I32" i="5"/>
  <c r="T32" i="5" s="1"/>
  <c r="H32" i="5"/>
  <c r="S33" i="5" s="1"/>
  <c r="G32" i="5"/>
  <c r="F32" i="5"/>
  <c r="Q32" i="5" s="1"/>
  <c r="E32" i="5"/>
  <c r="D32" i="5"/>
  <c r="C32" i="5"/>
  <c r="L31" i="5"/>
  <c r="W31" i="5" s="1"/>
  <c r="K31" i="5"/>
  <c r="J31" i="5"/>
  <c r="I31" i="5"/>
  <c r="H31" i="5"/>
  <c r="G31" i="5"/>
  <c r="R31" i="5" s="1"/>
  <c r="F31" i="5"/>
  <c r="E31" i="5"/>
  <c r="D31" i="5"/>
  <c r="C31" i="5"/>
  <c r="K30" i="5"/>
  <c r="V31" i="5" s="1"/>
  <c r="J30" i="5"/>
  <c r="I30" i="5"/>
  <c r="T31" i="5" s="1"/>
  <c r="H30" i="5"/>
  <c r="G30" i="5"/>
  <c r="F30" i="5"/>
  <c r="E30" i="5"/>
  <c r="P30" i="5" s="1"/>
  <c r="D30" i="5"/>
  <c r="C30" i="5"/>
  <c r="N31" i="5" s="1"/>
  <c r="L29" i="5"/>
  <c r="K29" i="5"/>
  <c r="V29" i="5" s="1"/>
  <c r="J29" i="5"/>
  <c r="U29" i="5" s="1"/>
  <c r="I29" i="5"/>
  <c r="H29" i="5"/>
  <c r="G29" i="5"/>
  <c r="F29" i="5"/>
  <c r="E29" i="5"/>
  <c r="D29" i="5"/>
  <c r="C29" i="5"/>
  <c r="L28" i="5"/>
  <c r="J28" i="5"/>
  <c r="H28" i="5"/>
  <c r="S28" i="5" s="1"/>
  <c r="G28" i="5"/>
  <c r="R28" i="5" s="1"/>
  <c r="F28" i="5"/>
  <c r="Q29" i="5" s="1"/>
  <c r="D28" i="5"/>
  <c r="C28" i="5"/>
  <c r="L27" i="5"/>
  <c r="W27" i="5" s="1"/>
  <c r="K27" i="5"/>
  <c r="V27" i="5" s="1"/>
  <c r="J27" i="5"/>
  <c r="I27" i="5"/>
  <c r="T27" i="5" s="1"/>
  <c r="H27" i="5"/>
  <c r="G27" i="5"/>
  <c r="F27" i="5"/>
  <c r="E27" i="5"/>
  <c r="D27" i="5"/>
  <c r="C27" i="5"/>
  <c r="L26" i="5"/>
  <c r="V26" i="5" s="1"/>
  <c r="J26" i="5"/>
  <c r="U26" i="5" s="1"/>
  <c r="H26" i="5"/>
  <c r="G26" i="5"/>
  <c r="F26" i="5"/>
  <c r="Q26" i="5" s="1"/>
  <c r="E26" i="5"/>
  <c r="P27" i="5" s="1"/>
  <c r="D26" i="5"/>
  <c r="O26" i="5" s="1"/>
  <c r="C26" i="5"/>
  <c r="L25" i="5"/>
  <c r="W25" i="5" s="1"/>
  <c r="K25" i="5"/>
  <c r="J25" i="5"/>
  <c r="I25" i="5"/>
  <c r="H25" i="5"/>
  <c r="S25" i="5" s="1"/>
  <c r="G25" i="5"/>
  <c r="F25" i="5"/>
  <c r="Q25" i="5" s="1"/>
  <c r="E25" i="5"/>
  <c r="D25" i="5"/>
  <c r="C25" i="5"/>
  <c r="K24" i="5"/>
  <c r="G24" i="5"/>
  <c r="Q24" i="5" s="1"/>
  <c r="E24" i="5"/>
  <c r="P24" i="5" s="1"/>
  <c r="D24" i="5"/>
  <c r="O25" i="5" s="1"/>
  <c r="C24" i="5"/>
  <c r="N24" i="5" s="1"/>
  <c r="L23" i="5"/>
  <c r="W23" i="5" s="1"/>
  <c r="K23" i="5"/>
  <c r="J23" i="5"/>
  <c r="I23" i="5"/>
  <c r="T23" i="5" s="1"/>
  <c r="H23" i="5"/>
  <c r="G23" i="5"/>
  <c r="R23" i="5" s="1"/>
  <c r="F23" i="5"/>
  <c r="E23" i="5"/>
  <c r="P23" i="5" s="1"/>
  <c r="D23" i="5"/>
  <c r="O23" i="5" s="1"/>
  <c r="C23" i="5"/>
  <c r="I22" i="5"/>
  <c r="T22" i="5" s="1"/>
  <c r="H22" i="5"/>
  <c r="S22" i="5" s="1"/>
  <c r="F22" i="5"/>
  <c r="D22" i="5"/>
  <c r="O22" i="5" s="1"/>
  <c r="C22" i="5"/>
  <c r="N23" i="5" s="1"/>
  <c r="L21" i="5"/>
  <c r="W21" i="5" s="1"/>
  <c r="K21" i="5"/>
  <c r="V21" i="5" s="1"/>
  <c r="J21" i="5"/>
  <c r="U21" i="5" s="1"/>
  <c r="I21" i="5"/>
  <c r="H21" i="5"/>
  <c r="G21" i="5"/>
  <c r="F21" i="5"/>
  <c r="Q21" i="5" s="1"/>
  <c r="E21" i="5"/>
  <c r="P21" i="5" s="1"/>
  <c r="D21" i="5"/>
  <c r="C21" i="5"/>
  <c r="H20" i="5"/>
  <c r="F20" i="5"/>
  <c r="E20" i="5"/>
  <c r="P20" i="5" s="1"/>
  <c r="D20" i="5"/>
  <c r="O20" i="5" s="1"/>
  <c r="C20" i="5"/>
  <c r="N20" i="5" s="1"/>
  <c r="L19" i="5"/>
  <c r="K19" i="5"/>
  <c r="V19" i="5" s="1"/>
  <c r="J19" i="5"/>
  <c r="U19" i="5" s="1"/>
  <c r="I19" i="5"/>
  <c r="H19" i="5"/>
  <c r="G19" i="5"/>
  <c r="R19" i="5" s="1"/>
  <c r="F19" i="5"/>
  <c r="E19" i="5"/>
  <c r="D19" i="5"/>
  <c r="C19" i="5"/>
  <c r="N19" i="5" s="1"/>
  <c r="H18" i="5"/>
  <c r="F18" i="5"/>
  <c r="Q18" i="5" s="1"/>
  <c r="E18" i="5"/>
  <c r="P19" i="5" s="1"/>
  <c r="D18" i="5"/>
  <c r="C18" i="5"/>
  <c r="L17" i="5"/>
  <c r="W17" i="5" s="1"/>
  <c r="K17" i="5"/>
  <c r="V17" i="5" s="1"/>
  <c r="J17" i="5"/>
  <c r="U17" i="5" s="1"/>
  <c r="I17" i="5"/>
  <c r="T17" i="5" s="1"/>
  <c r="H17" i="5"/>
  <c r="S17" i="5" s="1"/>
  <c r="G17" i="5"/>
  <c r="F17" i="5"/>
  <c r="E17" i="5"/>
  <c r="D17" i="5"/>
  <c r="O17" i="5" s="1"/>
  <c r="C17" i="5"/>
  <c r="N17" i="5" s="1"/>
  <c r="G16" i="5"/>
  <c r="R16" i="5" s="1"/>
  <c r="F16" i="5"/>
  <c r="E16" i="5"/>
  <c r="D16" i="5"/>
  <c r="C16" i="5"/>
  <c r="N16" i="5" s="1"/>
  <c r="L15" i="5"/>
  <c r="K15" i="5"/>
  <c r="J15" i="5"/>
  <c r="I15" i="5"/>
  <c r="H15" i="5"/>
  <c r="G15" i="5"/>
  <c r="F15" i="5"/>
  <c r="E15" i="5"/>
  <c r="D15" i="5"/>
  <c r="C15" i="5"/>
  <c r="L14" i="5"/>
  <c r="W15" i="5" s="1"/>
  <c r="K14" i="5"/>
  <c r="V15" i="5" s="1"/>
  <c r="J14" i="5"/>
  <c r="I14" i="5"/>
  <c r="H14" i="5"/>
  <c r="G14" i="5"/>
  <c r="Q14" i="5" s="1"/>
  <c r="E14" i="5"/>
  <c r="D14" i="5"/>
  <c r="C14" i="5"/>
  <c r="N15" i="5" s="1"/>
  <c r="L13" i="5"/>
  <c r="K13" i="5"/>
  <c r="J13" i="5"/>
  <c r="I13" i="5"/>
  <c r="H13" i="5"/>
  <c r="S13" i="5" s="1"/>
  <c r="G13" i="5"/>
  <c r="R13" i="5" s="1"/>
  <c r="F13" i="5"/>
  <c r="E13" i="5"/>
  <c r="D13" i="5"/>
  <c r="O13" i="5" s="1"/>
  <c r="C13" i="5"/>
  <c r="L12" i="5"/>
  <c r="K12" i="5"/>
  <c r="R12" i="5" s="1"/>
  <c r="F12" i="5"/>
  <c r="Q13" i="5" s="1"/>
  <c r="E12" i="5"/>
  <c r="D12" i="5"/>
  <c r="C12" i="5"/>
  <c r="N12" i="5" s="1"/>
  <c r="L11" i="5"/>
  <c r="K11" i="5"/>
  <c r="J11" i="5"/>
  <c r="I11" i="5"/>
  <c r="H11" i="5"/>
  <c r="G11" i="5"/>
  <c r="F11" i="5"/>
  <c r="E11" i="5"/>
  <c r="D11" i="5"/>
  <c r="O11" i="5" s="1"/>
  <c r="C11" i="5"/>
  <c r="L10" i="5"/>
  <c r="K10" i="5"/>
  <c r="V10" i="5" s="1"/>
  <c r="J10" i="5"/>
  <c r="U10" i="5" s="1"/>
  <c r="I10" i="5"/>
  <c r="T11" i="5" s="1"/>
  <c r="H10" i="5"/>
  <c r="G10" i="5"/>
  <c r="R10" i="5" s="1"/>
  <c r="F10" i="5"/>
  <c r="Q10" i="5" s="1"/>
  <c r="E10" i="5"/>
  <c r="D10" i="5"/>
  <c r="O10" i="5" s="1"/>
  <c r="C10" i="5"/>
  <c r="N10" i="5" s="1"/>
  <c r="L9" i="5"/>
  <c r="K9" i="5"/>
  <c r="J9" i="5"/>
  <c r="I9" i="5"/>
  <c r="H9" i="5"/>
  <c r="G9" i="5"/>
  <c r="F9" i="5"/>
  <c r="E9" i="5"/>
  <c r="D9" i="5"/>
  <c r="C9" i="5"/>
  <c r="L8" i="5"/>
  <c r="W9" i="5" s="1"/>
  <c r="K8" i="5"/>
  <c r="J8" i="5"/>
  <c r="U8" i="5" s="1"/>
  <c r="I8" i="5"/>
  <c r="H8" i="5"/>
  <c r="G8" i="5"/>
  <c r="R8" i="5" s="1"/>
  <c r="F8" i="5"/>
  <c r="Q8" i="5" s="1"/>
  <c r="E8" i="5"/>
  <c r="D8" i="5"/>
  <c r="O9" i="5" s="1"/>
  <c r="C8" i="5"/>
  <c r="L7" i="5"/>
  <c r="K7" i="5"/>
  <c r="J7" i="5"/>
  <c r="I7" i="5"/>
  <c r="H7" i="5"/>
  <c r="G7" i="5"/>
  <c r="F7" i="5"/>
  <c r="E7" i="5"/>
  <c r="D7" i="5"/>
  <c r="O7" i="5" s="1"/>
  <c r="C7" i="5"/>
  <c r="N7" i="5" s="1"/>
  <c r="L6" i="5"/>
  <c r="K6" i="5"/>
  <c r="J6" i="5"/>
  <c r="U6" i="5" s="1"/>
  <c r="I6" i="5"/>
  <c r="T6" i="5" s="1"/>
  <c r="H6" i="5"/>
  <c r="S6" i="5" s="1"/>
  <c r="G6" i="5"/>
  <c r="R7" i="5" s="1"/>
  <c r="F6" i="5"/>
  <c r="Q6" i="5" s="1"/>
  <c r="E6" i="5"/>
  <c r="D6" i="5"/>
  <c r="C6" i="5"/>
  <c r="L5" i="5"/>
  <c r="K5" i="5"/>
  <c r="J5" i="5"/>
  <c r="I5" i="5"/>
  <c r="H5" i="5"/>
  <c r="G5" i="5"/>
  <c r="F5" i="5"/>
  <c r="E5" i="5"/>
  <c r="D5" i="5"/>
  <c r="C5" i="5"/>
  <c r="L4" i="5"/>
  <c r="K4" i="5"/>
  <c r="J4" i="5"/>
  <c r="I4" i="5"/>
  <c r="H4" i="5"/>
  <c r="G4" i="5"/>
  <c r="F4" i="5"/>
  <c r="E4" i="5"/>
  <c r="D4" i="5"/>
  <c r="C4" i="5"/>
  <c r="L33" i="4"/>
  <c r="K33" i="4"/>
  <c r="V33" i="4" s="1"/>
  <c r="J33" i="4"/>
  <c r="U33" i="4" s="1"/>
  <c r="I33" i="4"/>
  <c r="H33" i="4"/>
  <c r="G33" i="4"/>
  <c r="F33" i="4"/>
  <c r="E33" i="4"/>
  <c r="D33" i="4"/>
  <c r="C33" i="4"/>
  <c r="L32" i="4"/>
  <c r="V32" i="4" s="1"/>
  <c r="J32" i="4"/>
  <c r="I32" i="4"/>
  <c r="H32" i="4"/>
  <c r="G32" i="4"/>
  <c r="R33" i="4" s="1"/>
  <c r="F32" i="4"/>
  <c r="E32" i="4"/>
  <c r="D32" i="4"/>
  <c r="C32" i="4"/>
  <c r="N33" i="4" s="1"/>
  <c r="L31" i="4"/>
  <c r="K31" i="4"/>
  <c r="J31" i="4"/>
  <c r="I31" i="4"/>
  <c r="T31" i="4" s="1"/>
  <c r="H31" i="4"/>
  <c r="G31" i="4"/>
  <c r="F31" i="4"/>
  <c r="E31" i="4"/>
  <c r="D31" i="4"/>
  <c r="C31" i="4"/>
  <c r="L30" i="4"/>
  <c r="K30" i="4"/>
  <c r="V30" i="4" s="1"/>
  <c r="J30" i="4"/>
  <c r="H30" i="4"/>
  <c r="G30" i="4"/>
  <c r="R31" i="4" s="1"/>
  <c r="F30" i="4"/>
  <c r="E30" i="4"/>
  <c r="D30" i="4"/>
  <c r="C30" i="4"/>
  <c r="N31" i="4" s="1"/>
  <c r="L29" i="4"/>
  <c r="K29" i="4"/>
  <c r="J29" i="4"/>
  <c r="I29" i="4"/>
  <c r="H29" i="4"/>
  <c r="G29" i="4"/>
  <c r="F29" i="4"/>
  <c r="E29" i="4"/>
  <c r="D29" i="4"/>
  <c r="C29" i="4"/>
  <c r="N29" i="4" s="1"/>
  <c r="L28" i="4"/>
  <c r="K28" i="4"/>
  <c r="J28" i="4"/>
  <c r="I28" i="4"/>
  <c r="H28" i="4"/>
  <c r="S29" i="4" s="1"/>
  <c r="G28" i="4"/>
  <c r="R29" i="4" s="1"/>
  <c r="F28" i="4"/>
  <c r="E28" i="4"/>
  <c r="D28" i="4"/>
  <c r="C28" i="4"/>
  <c r="L27" i="4"/>
  <c r="K27" i="4"/>
  <c r="J27" i="4"/>
  <c r="I27" i="4"/>
  <c r="H27" i="4"/>
  <c r="G27" i="4"/>
  <c r="F27" i="4"/>
  <c r="E27" i="4"/>
  <c r="D27" i="4"/>
  <c r="C27" i="4"/>
  <c r="L26" i="4"/>
  <c r="W27" i="4" s="1"/>
  <c r="K26" i="4"/>
  <c r="J26" i="4"/>
  <c r="I26" i="4"/>
  <c r="H26" i="4"/>
  <c r="G26" i="4"/>
  <c r="F26" i="4"/>
  <c r="Q27" i="4" s="1"/>
  <c r="E26" i="4"/>
  <c r="D26" i="4"/>
  <c r="C26" i="4"/>
  <c r="L25" i="4"/>
  <c r="K25" i="4"/>
  <c r="V25" i="4" s="1"/>
  <c r="J25" i="4"/>
  <c r="I25" i="4"/>
  <c r="H25" i="4"/>
  <c r="G25" i="4"/>
  <c r="R25" i="4" s="1"/>
  <c r="F25" i="4"/>
  <c r="E25" i="4"/>
  <c r="D25" i="4"/>
  <c r="C25" i="4"/>
  <c r="L24" i="4"/>
  <c r="J24" i="4"/>
  <c r="I24" i="4"/>
  <c r="T24" i="4" s="1"/>
  <c r="H24" i="4"/>
  <c r="F24" i="4"/>
  <c r="E24" i="4"/>
  <c r="P24" i="4" s="1"/>
  <c r="D24" i="4"/>
  <c r="C24" i="4"/>
  <c r="L23" i="4"/>
  <c r="W23" i="4" s="1"/>
  <c r="K23" i="4"/>
  <c r="V23" i="4" s="1"/>
  <c r="J23" i="4"/>
  <c r="U23" i="4" s="1"/>
  <c r="I23" i="4"/>
  <c r="H23" i="4"/>
  <c r="G23" i="4"/>
  <c r="F23" i="4"/>
  <c r="Q23" i="4" s="1"/>
  <c r="E23" i="4"/>
  <c r="D23" i="4"/>
  <c r="C23" i="4"/>
  <c r="V22" i="4"/>
  <c r="U22" i="4"/>
  <c r="S22" i="4"/>
  <c r="J22" i="4"/>
  <c r="I22" i="4"/>
  <c r="H22" i="4"/>
  <c r="G22" i="4"/>
  <c r="E22" i="4"/>
  <c r="D22" i="4"/>
  <c r="C22" i="4"/>
  <c r="N23" i="4" s="1"/>
  <c r="U21" i="4"/>
  <c r="L21" i="4"/>
  <c r="K21" i="4"/>
  <c r="V21" i="4" s="1"/>
  <c r="J21" i="4"/>
  <c r="I21" i="4"/>
  <c r="H21" i="4"/>
  <c r="G21" i="4"/>
  <c r="F21" i="4"/>
  <c r="E21" i="4"/>
  <c r="P21" i="4" s="1"/>
  <c r="D21" i="4"/>
  <c r="C21" i="4"/>
  <c r="L20" i="4"/>
  <c r="V20" i="4" s="1"/>
  <c r="J20" i="4"/>
  <c r="U20" i="4" s="1"/>
  <c r="I20" i="4"/>
  <c r="H20" i="4"/>
  <c r="G20" i="4"/>
  <c r="F20" i="4"/>
  <c r="Q21" i="4" s="1"/>
  <c r="E20" i="4"/>
  <c r="D20" i="4"/>
  <c r="C20" i="4"/>
  <c r="L19" i="4"/>
  <c r="W19" i="4" s="1"/>
  <c r="K19" i="4"/>
  <c r="V19" i="4" s="1"/>
  <c r="J19" i="4"/>
  <c r="U19" i="4" s="1"/>
  <c r="I19" i="4"/>
  <c r="H19" i="4"/>
  <c r="G19" i="4"/>
  <c r="R19" i="4" s="1"/>
  <c r="F19" i="4"/>
  <c r="E19" i="4"/>
  <c r="D19" i="4"/>
  <c r="C19" i="4"/>
  <c r="V18" i="4"/>
  <c r="U18" i="4"/>
  <c r="I18" i="4"/>
  <c r="H18" i="4"/>
  <c r="F18" i="4"/>
  <c r="Q19" i="4" s="1"/>
  <c r="E18" i="4"/>
  <c r="D18" i="4"/>
  <c r="C18" i="4"/>
  <c r="N19" i="4" s="1"/>
  <c r="L17" i="4"/>
  <c r="W17" i="4" s="1"/>
  <c r="K17" i="4"/>
  <c r="J17" i="4"/>
  <c r="I17" i="4"/>
  <c r="T17" i="4" s="1"/>
  <c r="H17" i="4"/>
  <c r="G17" i="4"/>
  <c r="R17" i="4" s="1"/>
  <c r="F17" i="4"/>
  <c r="E17" i="4"/>
  <c r="D17" i="4"/>
  <c r="C17" i="4"/>
  <c r="V16" i="4"/>
  <c r="K16" i="4"/>
  <c r="J16" i="4"/>
  <c r="H16" i="4"/>
  <c r="F16" i="4"/>
  <c r="E16" i="4"/>
  <c r="P17" i="4" s="1"/>
  <c r="D16" i="4"/>
  <c r="O17" i="4" s="1"/>
  <c r="C16" i="4"/>
  <c r="U15" i="4"/>
  <c r="L15" i="4"/>
  <c r="K15" i="4"/>
  <c r="J15" i="4"/>
  <c r="I15" i="4"/>
  <c r="T15" i="4" s="1"/>
  <c r="H15" i="4"/>
  <c r="S15" i="4" s="1"/>
  <c r="G15" i="4"/>
  <c r="F15" i="4"/>
  <c r="Q15" i="4" s="1"/>
  <c r="E15" i="4"/>
  <c r="P15" i="4" s="1"/>
  <c r="D15" i="4"/>
  <c r="C15" i="4"/>
  <c r="L14" i="4"/>
  <c r="W15" i="4" s="1"/>
  <c r="K14" i="4"/>
  <c r="J14" i="4"/>
  <c r="G14" i="4"/>
  <c r="D14" i="4"/>
  <c r="C14" i="4"/>
  <c r="N15" i="4" s="1"/>
  <c r="L13" i="4"/>
  <c r="K13" i="4"/>
  <c r="J13" i="4"/>
  <c r="I13" i="4"/>
  <c r="T13" i="4" s="1"/>
  <c r="H13" i="4"/>
  <c r="S13" i="4" s="1"/>
  <c r="G13" i="4"/>
  <c r="F13" i="4"/>
  <c r="E13" i="4"/>
  <c r="D13" i="4"/>
  <c r="O13" i="4" s="1"/>
  <c r="C13" i="4"/>
  <c r="L12" i="4"/>
  <c r="W13" i="4" s="1"/>
  <c r="K12" i="4"/>
  <c r="V13" i="4" s="1"/>
  <c r="J12" i="4"/>
  <c r="G12" i="4"/>
  <c r="R12" i="4" s="1"/>
  <c r="F12" i="4"/>
  <c r="Q13" i="4" s="1"/>
  <c r="E12" i="4"/>
  <c r="C12" i="4"/>
  <c r="L11" i="4"/>
  <c r="K11" i="4"/>
  <c r="J11" i="4"/>
  <c r="I11" i="4"/>
  <c r="H11" i="4"/>
  <c r="G11" i="4"/>
  <c r="F11" i="4"/>
  <c r="E11" i="4"/>
  <c r="D11" i="4"/>
  <c r="C11" i="4"/>
  <c r="L10" i="4"/>
  <c r="W11" i="4" s="1"/>
  <c r="K10" i="4"/>
  <c r="V11" i="4" s="1"/>
  <c r="J10" i="4"/>
  <c r="I10" i="4"/>
  <c r="T11" i="4" s="1"/>
  <c r="H10" i="4"/>
  <c r="G10" i="4"/>
  <c r="R11" i="4" s="1"/>
  <c r="F10" i="4"/>
  <c r="E10" i="4"/>
  <c r="P11" i="4" s="1"/>
  <c r="D10" i="4"/>
  <c r="C10" i="4"/>
  <c r="N11" i="4" s="1"/>
  <c r="L9" i="4"/>
  <c r="K9" i="4"/>
  <c r="J9" i="4"/>
  <c r="I9" i="4"/>
  <c r="H9" i="4"/>
  <c r="G9" i="4"/>
  <c r="F9" i="4"/>
  <c r="Q9" i="4" s="1"/>
  <c r="E9" i="4"/>
  <c r="D9" i="4"/>
  <c r="C9" i="4"/>
  <c r="L8" i="4"/>
  <c r="W9" i="4" s="1"/>
  <c r="K8" i="4"/>
  <c r="J8" i="4"/>
  <c r="U9" i="4" s="1"/>
  <c r="I8" i="4"/>
  <c r="T9" i="4" s="1"/>
  <c r="H8" i="4"/>
  <c r="S9" i="4" s="1"/>
  <c r="G8" i="4"/>
  <c r="E8" i="4"/>
  <c r="D8" i="4"/>
  <c r="C8" i="4"/>
  <c r="T7" i="4"/>
  <c r="L7" i="4"/>
  <c r="K7" i="4"/>
  <c r="J7" i="4"/>
  <c r="I7" i="4"/>
  <c r="H7" i="4"/>
  <c r="G7" i="4"/>
  <c r="F7" i="4"/>
  <c r="E7" i="4"/>
  <c r="D7" i="4"/>
  <c r="O7" i="4" s="1"/>
  <c r="C7" i="4"/>
  <c r="L6" i="4"/>
  <c r="W7" i="4" s="1"/>
  <c r="K6" i="4"/>
  <c r="J6" i="4"/>
  <c r="U7" i="4" s="1"/>
  <c r="I6" i="4"/>
  <c r="H6" i="4"/>
  <c r="S7" i="4" s="1"/>
  <c r="G6" i="4"/>
  <c r="F6" i="4"/>
  <c r="Q7" i="4" s="1"/>
  <c r="E6" i="4"/>
  <c r="P7" i="4" s="1"/>
  <c r="C6" i="4"/>
  <c r="L5" i="4"/>
  <c r="K5" i="4"/>
  <c r="J5" i="4"/>
  <c r="I5" i="4"/>
  <c r="H5" i="4"/>
  <c r="G5" i="4"/>
  <c r="F5" i="4"/>
  <c r="E5" i="4"/>
  <c r="D5" i="4"/>
  <c r="C5" i="4"/>
  <c r="L4" i="4"/>
  <c r="K4" i="4"/>
  <c r="J4" i="4"/>
  <c r="I4" i="4"/>
  <c r="H4" i="4"/>
  <c r="G4" i="4"/>
  <c r="F4" i="4"/>
  <c r="E4" i="4"/>
  <c r="D4" i="4"/>
  <c r="C4" i="4"/>
  <c r="M19" i="3"/>
  <c r="L19" i="3"/>
  <c r="K19" i="3"/>
  <c r="J19" i="3"/>
  <c r="I19" i="3"/>
  <c r="H19" i="3"/>
  <c r="G19" i="3"/>
  <c r="F19" i="3"/>
  <c r="E19" i="3"/>
  <c r="D19" i="3"/>
  <c r="C19" i="3"/>
  <c r="M18" i="3"/>
  <c r="K18" i="3"/>
  <c r="J18" i="3"/>
  <c r="I18" i="3"/>
  <c r="H18" i="3"/>
  <c r="G18" i="3"/>
  <c r="F18" i="3"/>
  <c r="E18" i="3"/>
  <c r="D18" i="3"/>
  <c r="M17" i="3"/>
  <c r="L17" i="3"/>
  <c r="K17" i="3"/>
  <c r="J17" i="3"/>
  <c r="I17" i="3"/>
  <c r="H17" i="3"/>
  <c r="G17" i="3"/>
  <c r="F17" i="3"/>
  <c r="E17" i="3"/>
  <c r="D17" i="3"/>
  <c r="C17" i="3"/>
  <c r="M16" i="3"/>
  <c r="L16" i="3"/>
  <c r="K16" i="3"/>
  <c r="J16" i="3"/>
  <c r="I16" i="3"/>
  <c r="H16" i="3"/>
  <c r="G16" i="3"/>
  <c r="F16" i="3"/>
  <c r="E16" i="3"/>
  <c r="D16" i="3"/>
  <c r="M15" i="3"/>
  <c r="L15" i="3"/>
  <c r="K15" i="3"/>
  <c r="J15" i="3"/>
  <c r="I15" i="3"/>
  <c r="H15" i="3"/>
  <c r="G15" i="3"/>
  <c r="F15" i="3"/>
  <c r="E15" i="3"/>
  <c r="D15" i="3"/>
  <c r="C15" i="3"/>
  <c r="M14" i="3"/>
  <c r="L14" i="3"/>
  <c r="K14" i="3"/>
  <c r="J14" i="3"/>
  <c r="I14" i="3"/>
  <c r="H14" i="3"/>
  <c r="G14" i="3"/>
  <c r="F14" i="3"/>
  <c r="E14" i="3"/>
  <c r="D14" i="3"/>
  <c r="M13" i="3"/>
  <c r="L13" i="3"/>
  <c r="K13" i="3"/>
  <c r="J13" i="3"/>
  <c r="I13" i="3"/>
  <c r="H13" i="3"/>
  <c r="G13" i="3"/>
  <c r="F13" i="3"/>
  <c r="E13" i="3"/>
  <c r="D13" i="3"/>
  <c r="C13" i="3"/>
  <c r="M12" i="3"/>
  <c r="L12" i="3"/>
  <c r="K12" i="3"/>
  <c r="J12" i="3"/>
  <c r="I12" i="3"/>
  <c r="H12" i="3"/>
  <c r="G12" i="3"/>
  <c r="F12" i="3"/>
  <c r="E12" i="3"/>
  <c r="D12" i="3"/>
  <c r="M11" i="3"/>
  <c r="L11" i="3"/>
  <c r="K11" i="3"/>
  <c r="J11" i="3"/>
  <c r="I11" i="3"/>
  <c r="H11" i="3"/>
  <c r="G11" i="3"/>
  <c r="F11" i="3"/>
  <c r="E11" i="3"/>
  <c r="D11" i="3"/>
  <c r="C11" i="3"/>
  <c r="M10" i="3"/>
  <c r="L10" i="3"/>
  <c r="K10" i="3"/>
  <c r="J10" i="3"/>
  <c r="I10" i="3"/>
  <c r="H10" i="3"/>
  <c r="G10" i="3"/>
  <c r="F10" i="3"/>
  <c r="E10" i="3"/>
  <c r="D10" i="3"/>
  <c r="M9" i="3"/>
  <c r="L9" i="3"/>
  <c r="K9" i="3"/>
  <c r="J9" i="3"/>
  <c r="I9" i="3"/>
  <c r="H9" i="3"/>
  <c r="G9" i="3"/>
  <c r="F9" i="3"/>
  <c r="E9" i="3"/>
  <c r="D9" i="3"/>
  <c r="C9" i="3"/>
  <c r="M8" i="3"/>
  <c r="L8" i="3"/>
  <c r="K8" i="3"/>
  <c r="J8" i="3"/>
  <c r="I8" i="3"/>
  <c r="H8" i="3"/>
  <c r="G8" i="3"/>
  <c r="F8" i="3"/>
  <c r="E8" i="3"/>
  <c r="D8" i="3"/>
  <c r="M7" i="3"/>
  <c r="L7" i="3"/>
  <c r="K7" i="3"/>
  <c r="J7" i="3"/>
  <c r="I7" i="3"/>
  <c r="H7" i="3"/>
  <c r="G7" i="3"/>
  <c r="F7" i="3"/>
  <c r="E7" i="3"/>
  <c r="D7" i="3"/>
  <c r="C7" i="3"/>
  <c r="M6" i="3"/>
  <c r="L6" i="3"/>
  <c r="K6" i="3"/>
  <c r="J6" i="3"/>
  <c r="I6" i="3"/>
  <c r="H6" i="3"/>
  <c r="G6" i="3"/>
  <c r="F6" i="3"/>
  <c r="E6" i="3"/>
  <c r="D6" i="3"/>
  <c r="M5" i="3"/>
  <c r="L5" i="3"/>
  <c r="K5" i="3"/>
  <c r="J5" i="3"/>
  <c r="I5" i="3"/>
  <c r="H5" i="3"/>
  <c r="G5" i="3"/>
  <c r="F5" i="3"/>
  <c r="E5" i="3"/>
  <c r="D5" i="3"/>
  <c r="C5" i="3"/>
  <c r="M4" i="3"/>
  <c r="L4" i="3"/>
  <c r="K4" i="3"/>
  <c r="J4" i="3"/>
  <c r="I4" i="3"/>
  <c r="H4" i="3"/>
  <c r="G4" i="3"/>
  <c r="F4" i="3"/>
  <c r="E4" i="3"/>
  <c r="D4" i="3"/>
  <c r="N39" i="2"/>
  <c r="M39" i="2"/>
  <c r="L39" i="2"/>
  <c r="K39" i="2"/>
  <c r="J39" i="2"/>
  <c r="I39" i="2"/>
  <c r="H39" i="2"/>
  <c r="G39" i="2"/>
  <c r="F39" i="2"/>
  <c r="E39" i="2"/>
  <c r="D39" i="2"/>
  <c r="C39" i="2"/>
  <c r="N38" i="2"/>
  <c r="L38" i="2"/>
  <c r="K38" i="2"/>
  <c r="J38" i="2"/>
  <c r="I38" i="2"/>
  <c r="H38" i="2"/>
  <c r="G38" i="2"/>
  <c r="F38" i="2"/>
  <c r="E38" i="2"/>
  <c r="D38" i="2"/>
  <c r="C38" i="2"/>
  <c r="N37" i="2"/>
  <c r="M37" i="2"/>
  <c r="L37" i="2"/>
  <c r="K37" i="2"/>
  <c r="J37" i="2"/>
  <c r="I37" i="2"/>
  <c r="H37" i="2"/>
  <c r="G37" i="2"/>
  <c r="F37" i="2"/>
  <c r="E37" i="2"/>
  <c r="D37" i="2"/>
  <c r="C37" i="2"/>
  <c r="J16" i="2"/>
  <c r="D16" i="2"/>
  <c r="J15" i="2"/>
  <c r="D15" i="2"/>
  <c r="C15" i="2" s="1"/>
  <c r="J14" i="2"/>
  <c r="D14" i="2"/>
  <c r="C14" i="2" s="1"/>
  <c r="J13" i="2"/>
  <c r="D13" i="2"/>
  <c r="J12" i="2"/>
  <c r="D12" i="2"/>
  <c r="J11" i="2"/>
  <c r="D11" i="2"/>
  <c r="C11" i="2" s="1"/>
  <c r="J10" i="2"/>
  <c r="D10" i="2"/>
  <c r="L9" i="2"/>
  <c r="K9" i="2"/>
  <c r="I9" i="2"/>
  <c r="H9" i="2"/>
  <c r="G9" i="2"/>
  <c r="F9" i="2"/>
  <c r="E9" i="2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2" i="1"/>
  <c r="I22" i="1" s="1"/>
  <c r="B22" i="1"/>
  <c r="C21" i="1"/>
  <c r="E21" i="1" s="1"/>
  <c r="B21" i="1"/>
  <c r="L20" i="1"/>
  <c r="C20" i="1"/>
  <c r="F20" i="1" s="1"/>
  <c r="H20" i="1" s="1"/>
  <c r="B20" i="1"/>
  <c r="L19" i="1"/>
  <c r="C19" i="1"/>
  <c r="E19" i="1" s="1"/>
  <c r="B19" i="1"/>
  <c r="L18" i="1"/>
  <c r="C18" i="1"/>
  <c r="E18" i="1" s="1"/>
  <c r="B18" i="1"/>
  <c r="C17" i="1"/>
  <c r="F17" i="1" s="1"/>
  <c r="H17" i="1" s="1"/>
  <c r="B17" i="1"/>
  <c r="C16" i="1"/>
  <c r="I16" i="1" s="1"/>
  <c r="B16" i="1"/>
  <c r="C15" i="1"/>
  <c r="I15" i="1" s="1"/>
  <c r="B15" i="1"/>
  <c r="C14" i="1"/>
  <c r="F14" i="1" s="1"/>
  <c r="H14" i="1" s="1"/>
  <c r="B14" i="1"/>
  <c r="C13" i="1"/>
  <c r="F13" i="1" s="1"/>
  <c r="H13" i="1" s="1"/>
  <c r="B13" i="1"/>
  <c r="C12" i="1"/>
  <c r="I12" i="1" s="1"/>
  <c r="B12" i="1"/>
  <c r="F11" i="1"/>
  <c r="H11" i="1" s="1"/>
  <c r="C11" i="1"/>
  <c r="I11" i="1" s="1"/>
  <c r="B11" i="1"/>
  <c r="C10" i="1"/>
  <c r="E10" i="1" s="1"/>
  <c r="B10" i="1"/>
  <c r="C9" i="1"/>
  <c r="F9" i="1" s="1"/>
  <c r="H9" i="1" s="1"/>
  <c r="B9" i="1"/>
  <c r="C8" i="1"/>
  <c r="I8" i="1" s="1"/>
  <c r="B8" i="1"/>
  <c r="E15" i="1" l="1"/>
  <c r="F22" i="1"/>
  <c r="H22" i="1" s="1"/>
  <c r="D9" i="2"/>
  <c r="C16" i="2"/>
  <c r="C13" i="2"/>
  <c r="N28" i="4"/>
  <c r="U32" i="4"/>
  <c r="O26" i="4"/>
  <c r="S25" i="4"/>
  <c r="V31" i="4"/>
  <c r="S10" i="4"/>
  <c r="O27" i="4"/>
  <c r="S33" i="4"/>
  <c r="S27" i="4"/>
  <c r="V29" i="4"/>
  <c r="Q33" i="4"/>
  <c r="V17" i="4"/>
  <c r="S19" i="4"/>
  <c r="R23" i="4"/>
  <c r="N24" i="4"/>
  <c r="N25" i="4"/>
  <c r="O29" i="4"/>
  <c r="W29" i="4"/>
  <c r="S31" i="4"/>
  <c r="O6" i="5"/>
  <c r="N6" i="5"/>
  <c r="P7" i="5"/>
  <c r="P6" i="5"/>
  <c r="P4" i="5" s="1"/>
  <c r="S8" i="5"/>
  <c r="T8" i="5"/>
  <c r="T9" i="5"/>
  <c r="N8" i="5"/>
  <c r="O8" i="5"/>
  <c r="P11" i="5"/>
  <c r="P10" i="5"/>
  <c r="M10" i="5" s="1"/>
  <c r="N26" i="5"/>
  <c r="M26" i="5" s="1"/>
  <c r="N27" i="5"/>
  <c r="M27" i="5" s="1"/>
  <c r="O28" i="5"/>
  <c r="W29" i="5"/>
  <c r="P28" i="5"/>
  <c r="T28" i="5"/>
  <c r="U28" i="5"/>
  <c r="V28" i="5"/>
  <c r="Q28" i="5"/>
  <c r="Q30" i="5"/>
  <c r="S31" i="5"/>
  <c r="R30" i="5"/>
  <c r="S30" i="5"/>
  <c r="N30" i="5"/>
  <c r="O32" i="5"/>
  <c r="P32" i="5"/>
  <c r="P33" i="5"/>
  <c r="M33" i="5" s="1"/>
  <c r="N32" i="5"/>
  <c r="M32" i="5" s="1"/>
  <c r="U5" i="5"/>
  <c r="R5" i="5"/>
  <c r="N28" i="5"/>
  <c r="M7" i="5"/>
  <c r="O14" i="5"/>
  <c r="M20" i="5"/>
  <c r="V4" i="5"/>
  <c r="W5" i="5"/>
  <c r="S14" i="5"/>
  <c r="N14" i="5"/>
  <c r="U15" i="5"/>
  <c r="R14" i="5"/>
  <c r="T14" i="5"/>
  <c r="U14" i="5"/>
  <c r="U4" i="5" s="1"/>
  <c r="P16" i="5"/>
  <c r="O16" i="5"/>
  <c r="M16" i="5" s="1"/>
  <c r="Q16" i="5"/>
  <c r="Q4" i="5" s="1"/>
  <c r="Q17" i="5"/>
  <c r="M17" i="5" s="1"/>
  <c r="O18" i="5"/>
  <c r="R18" i="5"/>
  <c r="N18" i="5"/>
  <c r="P18" i="5"/>
  <c r="S18" i="5"/>
  <c r="S19" i="5"/>
  <c r="S4" i="5"/>
  <c r="P8" i="5"/>
  <c r="P14" i="5"/>
  <c r="O30" i="5"/>
  <c r="U9" i="5"/>
  <c r="N13" i="5"/>
  <c r="M13" i="5" s="1"/>
  <c r="Q11" i="5"/>
  <c r="Q5" i="5" s="1"/>
  <c r="O27" i="5"/>
  <c r="P26" i="5"/>
  <c r="R25" i="5"/>
  <c r="N22" i="5"/>
  <c r="M22" i="5" s="1"/>
  <c r="U33" i="5"/>
  <c r="P31" i="5"/>
  <c r="M31" i="5" s="1"/>
  <c r="O21" i="5"/>
  <c r="O5" i="5" s="1"/>
  <c r="P15" i="5"/>
  <c r="T12" i="5"/>
  <c r="T4" i="5" s="1"/>
  <c r="V11" i="5"/>
  <c r="V5" i="5" s="1"/>
  <c r="N11" i="5"/>
  <c r="Q9" i="5"/>
  <c r="T7" i="5"/>
  <c r="T5" i="5" s="1"/>
  <c r="Q33" i="5"/>
  <c r="T30" i="5"/>
  <c r="R24" i="5"/>
  <c r="R4" i="5" s="1"/>
  <c r="T33" i="5"/>
  <c r="O31" i="5"/>
  <c r="R29" i="5"/>
  <c r="U27" i="5"/>
  <c r="P25" i="5"/>
  <c r="M25" i="5" s="1"/>
  <c r="S23" i="5"/>
  <c r="M23" i="5" s="1"/>
  <c r="N21" i="5"/>
  <c r="Q19" i="5"/>
  <c r="M19" i="5" s="1"/>
  <c r="O15" i="5"/>
  <c r="M15" i="5" s="1"/>
  <c r="S12" i="5"/>
  <c r="M12" i="5" s="1"/>
  <c r="U11" i="5"/>
  <c r="P9" i="5"/>
  <c r="M9" i="5" s="1"/>
  <c r="S7" i="5"/>
  <c r="N29" i="5"/>
  <c r="M29" i="5" s="1"/>
  <c r="X326" i="6"/>
  <c r="X325" i="6" s="1"/>
  <c r="X331" i="6"/>
  <c r="L9" i="6"/>
  <c r="L6" i="6" s="1"/>
  <c r="T9" i="6"/>
  <c r="W139" i="6"/>
  <c r="K148" i="6"/>
  <c r="H175" i="6"/>
  <c r="P175" i="6"/>
  <c r="T361" i="6"/>
  <c r="L8" i="6"/>
  <c r="M9" i="6"/>
  <c r="U9" i="6"/>
  <c r="E25" i="6"/>
  <c r="M25" i="6"/>
  <c r="U25" i="6"/>
  <c r="K130" i="6"/>
  <c r="S130" i="6"/>
  <c r="AA130" i="6"/>
  <c r="L148" i="6"/>
  <c r="T148" i="6"/>
  <c r="D151" i="6"/>
  <c r="H184" i="6"/>
  <c r="X184" i="6"/>
  <c r="L262" i="6"/>
  <c r="I184" i="6"/>
  <c r="Y184" i="6"/>
  <c r="F349" i="6"/>
  <c r="N349" i="6"/>
  <c r="V349" i="6"/>
  <c r="I112" i="6"/>
  <c r="Q112" i="6"/>
  <c r="Y112" i="6"/>
  <c r="R121" i="6"/>
  <c r="Z121" i="6"/>
  <c r="J184" i="6"/>
  <c r="H232" i="6"/>
  <c r="X232" i="6"/>
  <c r="D274" i="6"/>
  <c r="D298" i="6"/>
  <c r="D313" i="6"/>
  <c r="G349" i="6"/>
  <c r="O349" i="6"/>
  <c r="W349" i="6"/>
  <c r="R46" i="6"/>
  <c r="AA45" i="6"/>
  <c r="AA43" i="6" s="1"/>
  <c r="K184" i="6"/>
  <c r="AA184" i="6"/>
  <c r="I232" i="6"/>
  <c r="Q232" i="6"/>
  <c r="Y232" i="6"/>
  <c r="J304" i="6"/>
  <c r="R304" i="6"/>
  <c r="Z304" i="6"/>
  <c r="U326" i="6"/>
  <c r="U325" i="6" s="1"/>
  <c r="U331" i="6"/>
  <c r="H349" i="6"/>
  <c r="L174" i="6"/>
  <c r="J232" i="6"/>
  <c r="L280" i="6"/>
  <c r="T280" i="6"/>
  <c r="V326" i="6"/>
  <c r="V325" i="6" s="1"/>
  <c r="V331" i="6"/>
  <c r="I13" i="6"/>
  <c r="R9" i="6"/>
  <c r="N175" i="6"/>
  <c r="M174" i="6"/>
  <c r="U174" i="6"/>
  <c r="G331" i="6"/>
  <c r="O331" i="6"/>
  <c r="O326" i="6"/>
  <c r="O325" i="6" s="1"/>
  <c r="W331" i="6"/>
  <c r="E286" i="6"/>
  <c r="E121" i="6"/>
  <c r="M121" i="6"/>
  <c r="U121" i="6"/>
  <c r="J174" i="6"/>
  <c r="R174" i="6"/>
  <c r="Z174" i="6"/>
  <c r="AA232" i="6"/>
  <c r="G25" i="6"/>
  <c r="W25" i="6"/>
  <c r="K139" i="6"/>
  <c r="AA139" i="6"/>
  <c r="G148" i="6"/>
  <c r="O148" i="6"/>
  <c r="W148" i="6"/>
  <c r="J175" i="6"/>
  <c r="E173" i="6"/>
  <c r="E172" i="6" s="1"/>
  <c r="M184" i="6"/>
  <c r="Q211" i="6"/>
  <c r="H253" i="6"/>
  <c r="G13" i="6"/>
  <c r="O13" i="6"/>
  <c r="W13" i="6"/>
  <c r="X13" i="6"/>
  <c r="P8" i="6"/>
  <c r="G44" i="6"/>
  <c r="O44" i="6"/>
  <c r="H46" i="6"/>
  <c r="P45" i="6"/>
  <c r="O121" i="6"/>
  <c r="W121" i="6"/>
  <c r="Y130" i="6"/>
  <c r="P148" i="6"/>
  <c r="L175" i="6"/>
  <c r="T175" i="6"/>
  <c r="F184" i="6"/>
  <c r="N184" i="6"/>
  <c r="V184" i="6"/>
  <c r="D186" i="6"/>
  <c r="E232" i="6"/>
  <c r="M232" i="6"/>
  <c r="U232" i="6"/>
  <c r="Q262" i="6"/>
  <c r="Y262" i="6"/>
  <c r="H286" i="6"/>
  <c r="X280" i="6"/>
  <c r="Q280" i="6"/>
  <c r="I172" i="6"/>
  <c r="K364" i="6"/>
  <c r="K362" i="6"/>
  <c r="K361" i="6" s="1"/>
  <c r="S364" i="6"/>
  <c r="S362" i="6"/>
  <c r="S361" i="6" s="1"/>
  <c r="AA364" i="6"/>
  <c r="AA362" i="6"/>
  <c r="AA361" i="6" s="1"/>
  <c r="X25" i="6"/>
  <c r="L46" i="6"/>
  <c r="L44" i="6"/>
  <c r="L43" i="6" s="1"/>
  <c r="T44" i="6"/>
  <c r="T46" i="6"/>
  <c r="R112" i="6"/>
  <c r="N232" i="6"/>
  <c r="D250" i="6"/>
  <c r="Y13" i="6"/>
  <c r="Y8" i="6"/>
  <c r="Y5" i="6" s="1"/>
  <c r="Y4" i="6" s="1"/>
  <c r="M46" i="6"/>
  <c r="S112" i="6"/>
  <c r="E130" i="6"/>
  <c r="O232" i="6"/>
  <c r="D283" i="6"/>
  <c r="Y349" i="6"/>
  <c r="S13" i="6"/>
  <c r="Z13" i="6"/>
  <c r="Q175" i="6"/>
  <c r="Y175" i="6"/>
  <c r="N254" i="6"/>
  <c r="N262" i="6"/>
  <c r="V254" i="6"/>
  <c r="V253" i="6" s="1"/>
  <c r="V262" i="6"/>
  <c r="M281" i="6"/>
  <c r="M280" i="6" s="1"/>
  <c r="M286" i="6"/>
  <c r="U280" i="6"/>
  <c r="K331" i="6"/>
  <c r="D16" i="6"/>
  <c r="Z112" i="6"/>
  <c r="L130" i="6"/>
  <c r="T130" i="6"/>
  <c r="D367" i="6"/>
  <c r="G232" i="6"/>
  <c r="Q331" i="6"/>
  <c r="Q326" i="6"/>
  <c r="Q325" i="6" s="1"/>
  <c r="Y331" i="6"/>
  <c r="Y326" i="6"/>
  <c r="Y325" i="6" s="1"/>
  <c r="X349" i="6"/>
  <c r="J13" i="6"/>
  <c r="J8" i="6"/>
  <c r="J7" i="6" s="1"/>
  <c r="I331" i="6"/>
  <c r="N25" i="6"/>
  <c r="V25" i="6"/>
  <c r="G262" i="6"/>
  <c r="G254" i="6"/>
  <c r="G253" i="6" s="1"/>
  <c r="J112" i="6"/>
  <c r="F232" i="6"/>
  <c r="V232" i="6"/>
  <c r="S325" i="6"/>
  <c r="L362" i="6"/>
  <c r="L361" i="6" s="1"/>
  <c r="L364" i="6"/>
  <c r="D10" i="6"/>
  <c r="E46" i="6"/>
  <c r="D88" i="6"/>
  <c r="M130" i="6"/>
  <c r="U130" i="6"/>
  <c r="P349" i="6"/>
  <c r="R8" i="6"/>
  <c r="R13" i="6"/>
  <c r="F46" i="6"/>
  <c r="Q349" i="6"/>
  <c r="K13" i="6"/>
  <c r="AA13" i="6"/>
  <c r="E44" i="6"/>
  <c r="E43" i="6" s="1"/>
  <c r="K45" i="6"/>
  <c r="K43" i="6" s="1"/>
  <c r="U173" i="6"/>
  <c r="U184" i="6"/>
  <c r="S327" i="6"/>
  <c r="W232" i="6"/>
  <c r="D15" i="6"/>
  <c r="N46" i="6"/>
  <c r="N130" i="6"/>
  <c r="K175" i="6"/>
  <c r="S175" i="6"/>
  <c r="T211" i="6"/>
  <c r="R349" i="6"/>
  <c r="H148" i="6"/>
  <c r="X148" i="6"/>
  <c r="M173" i="6"/>
  <c r="M172" i="6" s="1"/>
  <c r="M211" i="6"/>
  <c r="D233" i="6"/>
  <c r="D328" i="6"/>
  <c r="M325" i="6"/>
  <c r="K349" i="6"/>
  <c r="S349" i="6"/>
  <c r="AA349" i="6"/>
  <c r="G361" i="6"/>
  <c r="O364" i="6"/>
  <c r="W364" i="6"/>
  <c r="X9" i="6"/>
  <c r="L13" i="6"/>
  <c r="I148" i="6"/>
  <c r="Q148" i="6"/>
  <c r="Y148" i="6"/>
  <c r="J148" i="6"/>
  <c r="R148" i="6"/>
  <c r="Z148" i="6"/>
  <c r="E175" i="6"/>
  <c r="M175" i="6"/>
  <c r="F174" i="6"/>
  <c r="N174" i="6"/>
  <c r="V174" i="6"/>
  <c r="F211" i="6"/>
  <c r="N211" i="6"/>
  <c r="V211" i="6"/>
  <c r="Q286" i="6"/>
  <c r="F304" i="6"/>
  <c r="N304" i="6"/>
  <c r="V304" i="6"/>
  <c r="G304" i="6"/>
  <c r="O304" i="6"/>
  <c r="W304" i="6"/>
  <c r="N325" i="6"/>
  <c r="G325" i="6"/>
  <c r="X364" i="6"/>
  <c r="X362" i="6"/>
  <c r="X361" i="6" s="1"/>
  <c r="P25" i="6"/>
  <c r="J349" i="6"/>
  <c r="D355" i="6"/>
  <c r="D370" i="6"/>
  <c r="K121" i="6"/>
  <c r="S121" i="6"/>
  <c r="AA121" i="6"/>
  <c r="D136" i="6"/>
  <c r="O139" i="6"/>
  <c r="E304" i="6"/>
  <c r="T174" i="6"/>
  <c r="T6" i="6" s="1"/>
  <c r="T254" i="6"/>
  <c r="T253" i="6" s="1"/>
  <c r="T262" i="6"/>
  <c r="X286" i="6"/>
  <c r="D351" i="6"/>
  <c r="V361" i="6"/>
  <c r="D379" i="6"/>
  <c r="D391" i="6"/>
  <c r="H25" i="6"/>
  <c r="D34" i="6"/>
  <c r="F130" i="6"/>
  <c r="V130" i="6"/>
  <c r="L211" i="6"/>
  <c r="L173" i="6"/>
  <c r="L172" i="6" s="1"/>
  <c r="I280" i="6"/>
  <c r="T304" i="6"/>
  <c r="Z349" i="6"/>
  <c r="X8" i="6"/>
  <c r="D67" i="6"/>
  <c r="T25" i="6"/>
  <c r="S45" i="6"/>
  <c r="S43" i="6" s="1"/>
  <c r="H112" i="6"/>
  <c r="X112" i="6"/>
  <c r="D160" i="6"/>
  <c r="L184" i="6"/>
  <c r="T173" i="6"/>
  <c r="P173" i="6"/>
  <c r="I174" i="6"/>
  <c r="Y174" i="6"/>
  <c r="Y172" i="6" s="1"/>
  <c r="E262" i="6"/>
  <c r="M262" i="6"/>
  <c r="U262" i="6"/>
  <c r="Y281" i="6"/>
  <c r="Y280" i="6" s="1"/>
  <c r="L286" i="6"/>
  <c r="T286" i="6"/>
  <c r="F331" i="6"/>
  <c r="H326" i="6"/>
  <c r="H331" i="6"/>
  <c r="P326" i="6"/>
  <c r="P325" i="6" s="1"/>
  <c r="P331" i="6"/>
  <c r="D340" i="6"/>
  <c r="D350" i="6"/>
  <c r="N363" i="6"/>
  <c r="N361" i="6" s="1"/>
  <c r="P46" i="6"/>
  <c r="D76" i="6"/>
  <c r="L112" i="6"/>
  <c r="T112" i="6"/>
  <c r="H121" i="6"/>
  <c r="P121" i="6"/>
  <c r="X121" i="6"/>
  <c r="D132" i="6"/>
  <c r="T139" i="6"/>
  <c r="D142" i="6"/>
  <c r="F175" i="6"/>
  <c r="V175" i="6"/>
  <c r="D185" i="6"/>
  <c r="O184" i="6"/>
  <c r="W184" i="6"/>
  <c r="D238" i="6"/>
  <c r="F280" i="6"/>
  <c r="N280" i="6"/>
  <c r="V280" i="6"/>
  <c r="H304" i="6"/>
  <c r="P304" i="6"/>
  <c r="X304" i="6"/>
  <c r="K325" i="6"/>
  <c r="AA325" i="6"/>
  <c r="H44" i="6"/>
  <c r="H43" i="6" s="1"/>
  <c r="X46" i="6"/>
  <c r="Q45" i="6"/>
  <c r="D55" i="6"/>
  <c r="I25" i="6"/>
  <c r="Q25" i="6"/>
  <c r="Y25" i="6"/>
  <c r="R25" i="6"/>
  <c r="Z25" i="6"/>
  <c r="I46" i="6"/>
  <c r="Q44" i="6"/>
  <c r="Q43" i="6" s="1"/>
  <c r="Y46" i="6"/>
  <c r="J45" i="6"/>
  <c r="R45" i="6"/>
  <c r="D79" i="6"/>
  <c r="D106" i="6"/>
  <c r="E112" i="6"/>
  <c r="M112" i="6"/>
  <c r="U112" i="6"/>
  <c r="D131" i="6"/>
  <c r="G175" i="6"/>
  <c r="O175" i="6"/>
  <c r="W175" i="6"/>
  <c r="H174" i="6"/>
  <c r="H6" i="6" s="1"/>
  <c r="P174" i="6"/>
  <c r="X174" i="6"/>
  <c r="X172" i="6" s="1"/>
  <c r="J211" i="6"/>
  <c r="R211" i="6"/>
  <c r="Z211" i="6"/>
  <c r="K211" i="6"/>
  <c r="S211" i="6"/>
  <c r="AA211" i="6"/>
  <c r="D234" i="6"/>
  <c r="K262" i="6"/>
  <c r="S262" i="6"/>
  <c r="AA253" i="6"/>
  <c r="L253" i="6"/>
  <c r="G286" i="6"/>
  <c r="W286" i="6"/>
  <c r="I304" i="6"/>
  <c r="Q304" i="6"/>
  <c r="AA331" i="6"/>
  <c r="L325" i="6"/>
  <c r="T325" i="6"/>
  <c r="Z361" i="6"/>
  <c r="J361" i="6"/>
  <c r="Z364" i="6"/>
  <c r="P4" i="7"/>
  <c r="P2" i="7" s="1"/>
  <c r="X4" i="7"/>
  <c r="X2" i="7" s="1"/>
  <c r="D4" i="7"/>
  <c r="D2" i="7" s="1"/>
  <c r="M4" i="7"/>
  <c r="M2" i="7" s="1"/>
  <c r="U4" i="7"/>
  <c r="U2" i="7" s="1"/>
  <c r="AC4" i="7"/>
  <c r="AC2" i="7" s="1"/>
  <c r="K4" i="7"/>
  <c r="K2" i="7" s="1"/>
  <c r="S4" i="7"/>
  <c r="S2" i="7" s="1"/>
  <c r="AA4" i="7"/>
  <c r="AA2" i="7" s="1"/>
  <c r="C19" i="7"/>
  <c r="E4" i="7"/>
  <c r="N4" i="7"/>
  <c r="N2" i="7" s="1"/>
  <c r="V4" i="7"/>
  <c r="V2" i="7" s="1"/>
  <c r="AD4" i="7"/>
  <c r="AD2" i="7" s="1"/>
  <c r="C13" i="7"/>
  <c r="L7" i="6"/>
  <c r="F12" i="1"/>
  <c r="H12" i="1" s="1"/>
  <c r="O22" i="4"/>
  <c r="Q31" i="4"/>
  <c r="F7" i="6"/>
  <c r="I8" i="6"/>
  <c r="G211" i="6"/>
  <c r="O211" i="6"/>
  <c r="W211" i="6"/>
  <c r="J325" i="6"/>
  <c r="R325" i="6"/>
  <c r="Z325" i="6"/>
  <c r="H361" i="6"/>
  <c r="P361" i="6"/>
  <c r="E16" i="1"/>
  <c r="F16" i="1"/>
  <c r="H16" i="1" s="1"/>
  <c r="R32" i="4"/>
  <c r="E8" i="1"/>
  <c r="F15" i="1"/>
  <c r="H15" i="1" s="1"/>
  <c r="C12" i="2"/>
  <c r="U8" i="4"/>
  <c r="N10" i="4"/>
  <c r="N13" i="4"/>
  <c r="N21" i="4"/>
  <c r="T21" i="4"/>
  <c r="P23" i="4"/>
  <c r="P25" i="4"/>
  <c r="T27" i="4"/>
  <c r="T29" i="4"/>
  <c r="R30" i="4"/>
  <c r="F8" i="1"/>
  <c r="H8" i="1" s="1"/>
  <c r="E11" i="1"/>
  <c r="E22" i="1"/>
  <c r="O11" i="4"/>
  <c r="M11" i="4" s="1"/>
  <c r="P13" i="4"/>
  <c r="R13" i="4"/>
  <c r="Q18" i="4"/>
  <c r="R24" i="4"/>
  <c r="T25" i="4"/>
  <c r="U27" i="4"/>
  <c r="W33" i="4"/>
  <c r="T8" i="6"/>
  <c r="T13" i="6"/>
  <c r="D26" i="6"/>
  <c r="D220" i="6"/>
  <c r="O262" i="6"/>
  <c r="O254" i="6"/>
  <c r="O253" i="6" s="1"/>
  <c r="W254" i="6"/>
  <c r="W253" i="6" s="1"/>
  <c r="W262" i="6"/>
  <c r="W280" i="6"/>
  <c r="J331" i="6"/>
  <c r="R331" i="6"/>
  <c r="Z331" i="6"/>
  <c r="O25" i="4"/>
  <c r="C10" i="2"/>
  <c r="O6" i="4"/>
  <c r="O9" i="4"/>
  <c r="R22" i="4"/>
  <c r="S23" i="4"/>
  <c r="U25" i="4"/>
  <c r="S26" i="4"/>
  <c r="W31" i="4"/>
  <c r="O33" i="4"/>
  <c r="X6" i="6"/>
  <c r="M13" i="6"/>
  <c r="V9" i="6"/>
  <c r="O9" i="6"/>
  <c r="O25" i="6"/>
  <c r="U44" i="6"/>
  <c r="U43" i="6" s="1"/>
  <c r="H262" i="6"/>
  <c r="P262" i="6"/>
  <c r="X262" i="6"/>
  <c r="J286" i="6"/>
  <c r="J281" i="6"/>
  <c r="J280" i="6" s="1"/>
  <c r="R286" i="6"/>
  <c r="R281" i="6"/>
  <c r="R280" i="6" s="1"/>
  <c r="Z286" i="6"/>
  <c r="Z281" i="6"/>
  <c r="Z280" i="6" s="1"/>
  <c r="D333" i="6"/>
  <c r="C22" i="7"/>
  <c r="U17" i="4"/>
  <c r="O31" i="4"/>
  <c r="N32" i="4"/>
  <c r="N8" i="6"/>
  <c r="G9" i="6"/>
  <c r="Y44" i="6"/>
  <c r="Y43" i="6" s="1"/>
  <c r="J46" i="6"/>
  <c r="G184" i="6"/>
  <c r="D202" i="6"/>
  <c r="D256" i="6"/>
  <c r="G280" i="6"/>
  <c r="D282" i="6"/>
  <c r="K280" i="6"/>
  <c r="S286" i="6"/>
  <c r="AA286" i="6"/>
  <c r="D332" i="6"/>
  <c r="C7" i="7"/>
  <c r="Q6" i="4"/>
  <c r="P9" i="4"/>
  <c r="S12" i="4"/>
  <c r="O19" i="4"/>
  <c r="R21" i="4"/>
  <c r="P27" i="4"/>
  <c r="P29" i="4"/>
  <c r="V28" i="4"/>
  <c r="N30" i="4"/>
  <c r="N9" i="6"/>
  <c r="E13" i="6"/>
  <c r="P9" i="6"/>
  <c r="P13" i="6"/>
  <c r="D19" i="6"/>
  <c r="T43" i="6"/>
  <c r="D337" i="6"/>
  <c r="C6" i="7"/>
  <c r="J25" i="6"/>
  <c r="J9" i="6"/>
  <c r="Q46" i="6"/>
  <c r="I325" i="6"/>
  <c r="E12" i="1"/>
  <c r="T6" i="4"/>
  <c r="S11" i="4"/>
  <c r="N16" i="4"/>
  <c r="O24" i="4"/>
  <c r="Z45" i="6"/>
  <c r="Z46" i="6"/>
  <c r="D109" i="6"/>
  <c r="D169" i="6"/>
  <c r="D223" i="6"/>
  <c r="M254" i="6"/>
  <c r="M253" i="6" s="1"/>
  <c r="X254" i="6"/>
  <c r="X253" i="6" s="1"/>
  <c r="D259" i="6"/>
  <c r="AA262" i="6"/>
  <c r="D265" i="6"/>
  <c r="I286" i="6"/>
  <c r="D305" i="6"/>
  <c r="E327" i="6"/>
  <c r="E325" i="6" s="1"/>
  <c r="F364" i="6"/>
  <c r="P364" i="6"/>
  <c r="D397" i="6"/>
  <c r="I22" i="7"/>
  <c r="D14" i="6"/>
  <c r="M8" i="6"/>
  <c r="M7" i="6" s="1"/>
  <c r="U8" i="6"/>
  <c r="U7" i="6" s="1"/>
  <c r="G8" i="6"/>
  <c r="G7" i="6" s="1"/>
  <c r="O8" i="6"/>
  <c r="W8" i="6"/>
  <c r="W7" i="6" s="1"/>
  <c r="X44" i="6"/>
  <c r="G43" i="6"/>
  <c r="O43" i="6"/>
  <c r="W46" i="6"/>
  <c r="D52" i="6"/>
  <c r="D85" i="6"/>
  <c r="D145" i="6"/>
  <c r="D187" i="6"/>
  <c r="D208" i="6"/>
  <c r="D213" i="6"/>
  <c r="D214" i="6"/>
  <c r="Y253" i="6"/>
  <c r="D277" i="6"/>
  <c r="K286" i="6"/>
  <c r="U286" i="6"/>
  <c r="D310" i="6"/>
  <c r="G364" i="6"/>
  <c r="C17" i="7"/>
  <c r="C16" i="7" s="1"/>
  <c r="I19" i="7"/>
  <c r="AA112" i="6"/>
  <c r="D114" i="6"/>
  <c r="D115" i="6"/>
  <c r="I139" i="6"/>
  <c r="Q139" i="6"/>
  <c r="Y139" i="6"/>
  <c r="X175" i="6"/>
  <c r="J173" i="6"/>
  <c r="J172" i="6" s="1"/>
  <c r="R173" i="6"/>
  <c r="R172" i="6" s="1"/>
  <c r="Z173" i="6"/>
  <c r="Z172" i="6" s="1"/>
  <c r="D199" i="6"/>
  <c r="D212" i="6"/>
  <c r="E254" i="6"/>
  <c r="E253" i="6" s="1"/>
  <c r="P254" i="6"/>
  <c r="P253" i="6" s="1"/>
  <c r="S281" i="6"/>
  <c r="S280" i="6" s="1"/>
  <c r="AA281" i="6"/>
  <c r="AA280" i="6" s="1"/>
  <c r="D352" i="6"/>
  <c r="W362" i="6"/>
  <c r="W361" i="6" s="1"/>
  <c r="H364" i="6"/>
  <c r="D388" i="6"/>
  <c r="H2" i="7"/>
  <c r="I6" i="7"/>
  <c r="C11" i="7"/>
  <c r="C10" i="7" s="1"/>
  <c r="I13" i="7"/>
  <c r="I9" i="6"/>
  <c r="Q9" i="6"/>
  <c r="Y9" i="6"/>
  <c r="S9" i="6"/>
  <c r="AA9" i="6"/>
  <c r="M44" i="6"/>
  <c r="M43" i="6" s="1"/>
  <c r="D94" i="6"/>
  <c r="D103" i="6"/>
  <c r="F112" i="6"/>
  <c r="N112" i="6"/>
  <c r="V112" i="6"/>
  <c r="D118" i="6"/>
  <c r="D124" i="6"/>
  <c r="D149" i="6"/>
  <c r="D163" i="6"/>
  <c r="Z175" i="6"/>
  <c r="D241" i="6"/>
  <c r="E281" i="6"/>
  <c r="E280" i="6" s="1"/>
  <c r="O362" i="6"/>
  <c r="O361" i="6" s="1"/>
  <c r="D382" i="6"/>
  <c r="Q8" i="6"/>
  <c r="Z9" i="6"/>
  <c r="Z7" i="6" s="1"/>
  <c r="K8" i="6"/>
  <c r="K7" i="6" s="1"/>
  <c r="S8" i="6"/>
  <c r="AA8" i="6"/>
  <c r="D37" i="6"/>
  <c r="P44" i="6"/>
  <c r="D58" i="6"/>
  <c r="D176" i="6"/>
  <c r="I253" i="6"/>
  <c r="P286" i="6"/>
  <c r="D288" i="6"/>
  <c r="D289" i="6"/>
  <c r="K304" i="6"/>
  <c r="S304" i="6"/>
  <c r="AA304" i="6"/>
  <c r="D394" i="6"/>
  <c r="I7" i="7"/>
  <c r="Q13" i="6"/>
  <c r="D28" i="6"/>
  <c r="D70" i="6"/>
  <c r="D122" i="6"/>
  <c r="D141" i="6"/>
  <c r="M139" i="6"/>
  <c r="U139" i="6"/>
  <c r="D166" i="6"/>
  <c r="H173" i="6"/>
  <c r="H172" i="6" s="1"/>
  <c r="F173" i="6"/>
  <c r="F172" i="6" s="1"/>
  <c r="N173" i="6"/>
  <c r="V173" i="6"/>
  <c r="D181" i="6"/>
  <c r="D193" i="6"/>
  <c r="D301" i="6"/>
  <c r="D316" i="6"/>
  <c r="D334" i="6"/>
  <c r="D343" i="6"/>
  <c r="R361" i="6"/>
  <c r="D373" i="6"/>
  <c r="C26" i="7"/>
  <c r="C25" i="7" s="1"/>
  <c r="F45" i="6"/>
  <c r="N45" i="6"/>
  <c r="V45" i="6"/>
  <c r="D61" i="6"/>
  <c r="D82" i="6"/>
  <c r="D97" i="6"/>
  <c r="D140" i="6"/>
  <c r="D157" i="6"/>
  <c r="D205" i="6"/>
  <c r="D244" i="6"/>
  <c r="U253" i="6"/>
  <c r="J262" i="6"/>
  <c r="R262" i="6"/>
  <c r="Z262" i="6"/>
  <c r="H281" i="6"/>
  <c r="H280" i="6" s="1"/>
  <c r="F286" i="6"/>
  <c r="N286" i="6"/>
  <c r="V286" i="6"/>
  <c r="D292" i="6"/>
  <c r="D307" i="6"/>
  <c r="D346" i="6"/>
  <c r="D358" i="6"/>
  <c r="D376" i="6"/>
  <c r="D385" i="6"/>
  <c r="I5" i="7"/>
  <c r="I4" i="7" s="1"/>
  <c r="Y6" i="6"/>
  <c r="M6" i="6"/>
  <c r="D366" i="6"/>
  <c r="E363" i="6"/>
  <c r="E364" i="6"/>
  <c r="I363" i="6"/>
  <c r="I364" i="6"/>
  <c r="M363" i="6"/>
  <c r="M364" i="6"/>
  <c r="Q363" i="6"/>
  <c r="Q364" i="6"/>
  <c r="U363" i="6"/>
  <c r="U364" i="6"/>
  <c r="Y363" i="6"/>
  <c r="Y361" i="6" s="1"/>
  <c r="Y364" i="6"/>
  <c r="I5" i="6"/>
  <c r="E8" i="6"/>
  <c r="D31" i="6"/>
  <c r="W44" i="6"/>
  <c r="W43" i="6" s="1"/>
  <c r="G46" i="6"/>
  <c r="K46" i="6"/>
  <c r="O46" i="6"/>
  <c r="S46" i="6"/>
  <c r="AA46" i="6"/>
  <c r="D49" i="6"/>
  <c r="D64" i="6"/>
  <c r="D100" i="6"/>
  <c r="D226" i="6"/>
  <c r="H325" i="6"/>
  <c r="AA175" i="6"/>
  <c r="G174" i="6"/>
  <c r="G6" i="6" s="1"/>
  <c r="K174" i="6"/>
  <c r="O174" i="6"/>
  <c r="S174" i="6"/>
  <c r="W174" i="6"/>
  <c r="W6" i="6" s="1"/>
  <c r="AA174" i="6"/>
  <c r="D217" i="6"/>
  <c r="D235" i="6"/>
  <c r="D127" i="6"/>
  <c r="E139" i="6"/>
  <c r="H8" i="6"/>
  <c r="E9" i="6"/>
  <c r="S25" i="6"/>
  <c r="D27" i="6"/>
  <c r="F25" i="6"/>
  <c r="D113" i="6"/>
  <c r="D150" i="6"/>
  <c r="D22" i="6"/>
  <c r="D40" i="6"/>
  <c r="F44" i="6"/>
  <c r="D47" i="6"/>
  <c r="J44" i="6"/>
  <c r="N44" i="6"/>
  <c r="N43" i="6" s="1"/>
  <c r="R44" i="6"/>
  <c r="V44" i="6"/>
  <c r="Z44" i="6"/>
  <c r="D73" i="6"/>
  <c r="D91" i="6"/>
  <c r="D123" i="6"/>
  <c r="D133" i="6"/>
  <c r="D154" i="6"/>
  <c r="D177" i="6"/>
  <c r="D178" i="6"/>
  <c r="D196" i="6"/>
  <c r="G173" i="6"/>
  <c r="K173" i="6"/>
  <c r="O173" i="6"/>
  <c r="S173" i="6"/>
  <c r="W173" i="6"/>
  <c r="AA173" i="6"/>
  <c r="D229" i="6"/>
  <c r="D247" i="6"/>
  <c r="D271" i="6"/>
  <c r="D322" i="6"/>
  <c r="D365" i="6"/>
  <c r="E362" i="6"/>
  <c r="I361" i="6"/>
  <c r="M361" i="6"/>
  <c r="Q361" i="6"/>
  <c r="D264" i="6"/>
  <c r="F255" i="6"/>
  <c r="D295" i="6"/>
  <c r="D306" i="6"/>
  <c r="D263" i="6"/>
  <c r="F254" i="6"/>
  <c r="J253" i="6"/>
  <c r="N253" i="6"/>
  <c r="R253" i="6"/>
  <c r="Z253" i="6"/>
  <c r="D268" i="6"/>
  <c r="D287" i="6"/>
  <c r="D319" i="6"/>
  <c r="D48" i="6"/>
  <c r="S8" i="4"/>
  <c r="Q11" i="4"/>
  <c r="Q10" i="4"/>
  <c r="U11" i="4"/>
  <c r="U10" i="4"/>
  <c r="O10" i="4"/>
  <c r="T10" i="4"/>
  <c r="T12" i="4"/>
  <c r="S21" i="4"/>
  <c r="S20" i="4"/>
  <c r="N12" i="4"/>
  <c r="O15" i="4"/>
  <c r="O14" i="4"/>
  <c r="T14" i="4"/>
  <c r="N7" i="4"/>
  <c r="N6" i="4"/>
  <c r="O8" i="4"/>
  <c r="T8" i="4"/>
  <c r="P10" i="4"/>
  <c r="V10" i="4"/>
  <c r="O12" i="4"/>
  <c r="P12" i="4"/>
  <c r="U12" i="4"/>
  <c r="U13" i="4"/>
  <c r="R15" i="4"/>
  <c r="R14" i="4"/>
  <c r="U14" i="4"/>
  <c r="T19" i="4"/>
  <c r="Q20" i="4"/>
  <c r="T23" i="4"/>
  <c r="M23" i="4" s="1"/>
  <c r="T22" i="4"/>
  <c r="O23" i="4"/>
  <c r="O21" i="4"/>
  <c r="O20" i="4"/>
  <c r="R9" i="4"/>
  <c r="R8" i="4"/>
  <c r="P8" i="4"/>
  <c r="P19" i="4"/>
  <c r="M19" i="4" s="1"/>
  <c r="P18" i="4"/>
  <c r="N27" i="4"/>
  <c r="N26" i="4"/>
  <c r="R27" i="4"/>
  <c r="R26" i="4"/>
  <c r="V27" i="4"/>
  <c r="V26" i="4"/>
  <c r="Q29" i="4"/>
  <c r="M29" i="4" s="1"/>
  <c r="Q28" i="4"/>
  <c r="U29" i="4"/>
  <c r="U28" i="4"/>
  <c r="R28" i="4"/>
  <c r="R7" i="4"/>
  <c r="R6" i="4"/>
  <c r="V7" i="4"/>
  <c r="V6" i="4"/>
  <c r="P6" i="4"/>
  <c r="U6" i="4"/>
  <c r="S17" i="4"/>
  <c r="S16" i="4"/>
  <c r="R16" i="4"/>
  <c r="N17" i="4"/>
  <c r="S6" i="4"/>
  <c r="V9" i="4"/>
  <c r="V8" i="4"/>
  <c r="R10" i="4"/>
  <c r="Q12" i="4"/>
  <c r="V12" i="4"/>
  <c r="P14" i="4"/>
  <c r="N9" i="4"/>
  <c r="N8" i="4"/>
  <c r="Q8" i="4"/>
  <c r="S14" i="4"/>
  <c r="Q14" i="4"/>
  <c r="Q17" i="4"/>
  <c r="Q22" i="4"/>
  <c r="Q25" i="4"/>
  <c r="Q24" i="4"/>
  <c r="W25" i="4"/>
  <c r="V24" i="4"/>
  <c r="O16" i="4"/>
  <c r="N18" i="4"/>
  <c r="R18" i="4"/>
  <c r="N14" i="4"/>
  <c r="V14" i="4"/>
  <c r="V15" i="4"/>
  <c r="M15" i="4" s="1"/>
  <c r="P16" i="4"/>
  <c r="T16" i="4"/>
  <c r="O18" i="4"/>
  <c r="S18" i="4"/>
  <c r="W21" i="4"/>
  <c r="Q26" i="4"/>
  <c r="U26" i="4"/>
  <c r="P28" i="4"/>
  <c r="T28" i="4"/>
  <c r="P30" i="4"/>
  <c r="T30" i="4"/>
  <c r="P31" i="4"/>
  <c r="P32" i="4"/>
  <c r="T32" i="4"/>
  <c r="P33" i="4"/>
  <c r="T33" i="4"/>
  <c r="Q16" i="4"/>
  <c r="U16" i="4"/>
  <c r="T18" i="4"/>
  <c r="P20" i="4"/>
  <c r="T20" i="4"/>
  <c r="N22" i="4"/>
  <c r="S24" i="4"/>
  <c r="Q30" i="4"/>
  <c r="U30" i="4"/>
  <c r="U31" i="4"/>
  <c r="Q32" i="4"/>
  <c r="N20" i="4"/>
  <c r="R20" i="4"/>
  <c r="P22" i="4"/>
  <c r="U24" i="4"/>
  <c r="P26" i="4"/>
  <c r="T26" i="4"/>
  <c r="O28" i="4"/>
  <c r="S28" i="4"/>
  <c r="O30" i="4"/>
  <c r="S30" i="4"/>
  <c r="O32" i="4"/>
  <c r="S32" i="4"/>
  <c r="J9" i="2"/>
  <c r="I14" i="1"/>
  <c r="I18" i="1"/>
  <c r="I19" i="1"/>
  <c r="I20" i="1"/>
  <c r="I21" i="1"/>
  <c r="I9" i="1"/>
  <c r="E14" i="1"/>
  <c r="E20" i="1"/>
  <c r="E9" i="1"/>
  <c r="F10" i="1"/>
  <c r="H10" i="1" s="1"/>
  <c r="E13" i="1"/>
  <c r="E17" i="1"/>
  <c r="F18" i="1"/>
  <c r="H18" i="1" s="1"/>
  <c r="F19" i="1"/>
  <c r="H19" i="1" s="1"/>
  <c r="F21" i="1"/>
  <c r="H21" i="1" s="1"/>
  <c r="I10" i="1"/>
  <c r="I13" i="1"/>
  <c r="I17" i="1"/>
  <c r="C9" i="2" l="1"/>
  <c r="M31" i="4"/>
  <c r="M24" i="4"/>
  <c r="M13" i="4"/>
  <c r="M24" i="5"/>
  <c r="M8" i="5"/>
  <c r="M21" i="5"/>
  <c r="M28" i="5"/>
  <c r="N4" i="5"/>
  <c r="M4" i="5" s="1"/>
  <c r="M6" i="5"/>
  <c r="M18" i="5"/>
  <c r="M30" i="5"/>
  <c r="O4" i="5"/>
  <c r="M11" i="5"/>
  <c r="P5" i="5"/>
  <c r="S5" i="5"/>
  <c r="M14" i="5"/>
  <c r="N5" i="5"/>
  <c r="M5" i="5" s="1"/>
  <c r="Q6" i="6"/>
  <c r="R6" i="6"/>
  <c r="R43" i="6"/>
  <c r="D175" i="6"/>
  <c r="D121" i="6"/>
  <c r="D349" i="6"/>
  <c r="D232" i="6"/>
  <c r="D130" i="6"/>
  <c r="AA6" i="6"/>
  <c r="D326" i="6"/>
  <c r="D148" i="6"/>
  <c r="D286" i="6"/>
  <c r="D304" i="6"/>
  <c r="Q5" i="6"/>
  <c r="Q4" i="6" s="1"/>
  <c r="S6" i="6"/>
  <c r="V172" i="6"/>
  <c r="P6" i="6"/>
  <c r="X7" i="6"/>
  <c r="O6" i="6"/>
  <c r="U6" i="6"/>
  <c r="N172" i="6"/>
  <c r="Y7" i="6"/>
  <c r="O7" i="6"/>
  <c r="U172" i="6"/>
  <c r="R7" i="6"/>
  <c r="W172" i="6"/>
  <c r="S172" i="6"/>
  <c r="U5" i="6"/>
  <c r="U4" i="6" s="1"/>
  <c r="D184" i="6"/>
  <c r="O172" i="6"/>
  <c r="Z6" i="6"/>
  <c r="Q7" i="6"/>
  <c r="N6" i="6"/>
  <c r="L5" i="6"/>
  <c r="L4" i="6" s="1"/>
  <c r="D25" i="6"/>
  <c r="D46" i="6"/>
  <c r="AA7" i="6"/>
  <c r="D112" i="6"/>
  <c r="I7" i="6"/>
  <c r="P172" i="6"/>
  <c r="D262" i="6"/>
  <c r="J6" i="6"/>
  <c r="K6" i="6"/>
  <c r="F6" i="6"/>
  <c r="S7" i="6"/>
  <c r="D331" i="6"/>
  <c r="T172" i="6"/>
  <c r="D211" i="6"/>
  <c r="D325" i="6"/>
  <c r="D45" i="6"/>
  <c r="D280" i="6"/>
  <c r="M10" i="4"/>
  <c r="K172" i="6"/>
  <c r="D139" i="6"/>
  <c r="M33" i="4"/>
  <c r="M17" i="4"/>
  <c r="T5" i="4"/>
  <c r="O5" i="4"/>
  <c r="M25" i="4"/>
  <c r="M32" i="4"/>
  <c r="U5" i="4"/>
  <c r="U361" i="6"/>
  <c r="D327" i="6"/>
  <c r="X43" i="6"/>
  <c r="X5" i="6"/>
  <c r="X4" i="6" s="1"/>
  <c r="V6" i="6"/>
  <c r="V7" i="6"/>
  <c r="W5" i="4"/>
  <c r="F253" i="6"/>
  <c r="D253" i="6" s="1"/>
  <c r="M5" i="6"/>
  <c r="P43" i="6"/>
  <c r="P5" i="6"/>
  <c r="P4" i="6" s="1"/>
  <c r="N7" i="6"/>
  <c r="T4" i="4"/>
  <c r="S5" i="4"/>
  <c r="O4" i="4"/>
  <c r="Q5" i="4"/>
  <c r="D281" i="6"/>
  <c r="AA172" i="6"/>
  <c r="P7" i="6"/>
  <c r="T7" i="6"/>
  <c r="T5" i="6"/>
  <c r="T4" i="6" s="1"/>
  <c r="M16" i="4"/>
  <c r="Q4" i="4"/>
  <c r="M28" i="4"/>
  <c r="M30" i="4"/>
  <c r="D255" i="6"/>
  <c r="I6" i="6"/>
  <c r="I4" i="6" s="1"/>
  <c r="G5" i="6"/>
  <c r="D13" i="6"/>
  <c r="C5" i="7"/>
  <c r="C4" i="7" s="1"/>
  <c r="C2" i="7" s="1"/>
  <c r="G4" i="6"/>
  <c r="O5" i="6"/>
  <c r="O4" i="6" s="1"/>
  <c r="D363" i="6"/>
  <c r="D174" i="6"/>
  <c r="M4" i="6"/>
  <c r="S5" i="6"/>
  <c r="H7" i="6"/>
  <c r="H5" i="6"/>
  <c r="H4" i="6" s="1"/>
  <c r="D254" i="6"/>
  <c r="V43" i="6"/>
  <c r="V5" i="6"/>
  <c r="AA5" i="6"/>
  <c r="AA4" i="6" s="1"/>
  <c r="K5" i="6"/>
  <c r="K4" i="6" s="1"/>
  <c r="N5" i="6"/>
  <c r="E361" i="6"/>
  <c r="D362" i="6"/>
  <c r="D9" i="6"/>
  <c r="E6" i="6"/>
  <c r="D364" i="6"/>
  <c r="Z43" i="6"/>
  <c r="Z5" i="6"/>
  <c r="J43" i="6"/>
  <c r="J5" i="6"/>
  <c r="J4" i="6" s="1"/>
  <c r="G172" i="6"/>
  <c r="D173" i="6"/>
  <c r="F43" i="6"/>
  <c r="D44" i="6"/>
  <c r="F5" i="6"/>
  <c r="W5" i="6"/>
  <c r="W4" i="6" s="1"/>
  <c r="E7" i="6"/>
  <c r="D8" i="6"/>
  <c r="E5" i="6"/>
  <c r="R5" i="6"/>
  <c r="R4" i="6" s="1"/>
  <c r="U4" i="4"/>
  <c r="M8" i="4"/>
  <c r="S4" i="4"/>
  <c r="V4" i="4"/>
  <c r="M27" i="4"/>
  <c r="M21" i="4"/>
  <c r="N4" i="4"/>
  <c r="M6" i="4"/>
  <c r="M22" i="4"/>
  <c r="M14" i="4"/>
  <c r="M9" i="4"/>
  <c r="V5" i="4"/>
  <c r="N5" i="4"/>
  <c r="M7" i="4"/>
  <c r="M12" i="4"/>
  <c r="P5" i="4"/>
  <c r="R4" i="4"/>
  <c r="M20" i="4"/>
  <c r="M18" i="4"/>
  <c r="P4" i="4"/>
  <c r="R5" i="4"/>
  <c r="M26" i="4"/>
  <c r="S4" i="6" l="1"/>
  <c r="F4" i="6"/>
  <c r="D172" i="6"/>
  <c r="Z4" i="6"/>
  <c r="N4" i="6"/>
  <c r="D7" i="6"/>
  <c r="V4" i="6"/>
  <c r="D6" i="6"/>
  <c r="D361" i="6"/>
  <c r="E4" i="6"/>
  <c r="D5" i="6"/>
  <c r="D43" i="6"/>
  <c r="M4" i="4"/>
  <c r="M5" i="4"/>
  <c r="D4" i="6" l="1"/>
</calcChain>
</file>

<file path=xl/sharedStrings.xml><?xml version="1.0" encoding="utf-8"?>
<sst xmlns="http://schemas.openxmlformats.org/spreadsheetml/2006/main" count="1261" uniqueCount="722">
  <si>
    <t>死因順位</t>
    <rPh sb="0" eb="2">
      <t>シイン</t>
    </rPh>
    <rPh sb="2" eb="4">
      <t>ジュンイ</t>
    </rPh>
    <phoneticPr fontId="4"/>
  </si>
  <si>
    <t>死因</t>
    <rPh sb="0" eb="2">
      <t>シイン</t>
    </rPh>
    <phoneticPr fontId="4"/>
  </si>
  <si>
    <t>死亡数（人）</t>
    <rPh sb="0" eb="3">
      <t>シボウスウ</t>
    </rPh>
    <rPh sb="4" eb="5">
      <t>ニン</t>
    </rPh>
    <phoneticPr fontId="4"/>
  </si>
  <si>
    <t>死亡率（人口10万人対）</t>
    <rPh sb="0" eb="3">
      <t>シボウリツ</t>
    </rPh>
    <rPh sb="4" eb="6">
      <t>ジンコウ</t>
    </rPh>
    <rPh sb="8" eb="10">
      <t>マンニン</t>
    </rPh>
    <rPh sb="10" eb="11">
      <t>タイ</t>
    </rPh>
    <phoneticPr fontId="4"/>
  </si>
  <si>
    <t>死亡者総数に対する割合(%)</t>
    <rPh sb="0" eb="3">
      <t>シボウシャ</t>
    </rPh>
    <rPh sb="3" eb="5">
      <t>ソウスウ</t>
    </rPh>
    <rPh sb="6" eb="7">
      <t>タイ</t>
    </rPh>
    <rPh sb="9" eb="11">
      <t>ワリアイ</t>
    </rPh>
    <phoneticPr fontId="4"/>
  </si>
  <si>
    <t>令和３年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</si>
  <si>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ネン</t>
    </rPh>
    <phoneticPr fontId="4"/>
  </si>
  <si>
    <t>増減</t>
    <rPh sb="0" eb="2">
      <t>ゾウゲン</t>
    </rPh>
    <phoneticPr fontId="4"/>
  </si>
  <si>
    <t>対前年比（％）</t>
    <rPh sb="0" eb="1">
      <t>タイ</t>
    </rPh>
    <rPh sb="1" eb="4">
      <t>ゼンネンヒ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</si>
  <si>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</si>
  <si>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</si>
  <si>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</si>
  <si>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令和2年</t>
    <rPh sb="0" eb="2">
      <t>レイワ</t>
    </rPh>
    <rPh sb="3" eb="4">
      <t>ネン</t>
    </rPh>
    <phoneticPr fontId="4"/>
  </si>
  <si>
    <t>１位</t>
    <rPh sb="1" eb="2">
      <t>イ</t>
    </rPh>
    <phoneticPr fontId="4"/>
  </si>
  <si>
    <t>北九州市</t>
    <rPh sb="0" eb="4">
      <t>キタキュウシュウシ</t>
    </rPh>
    <phoneticPr fontId="4"/>
  </si>
  <si>
    <t>悪性新生物＜腫瘍＞</t>
  </si>
  <si>
    <t>２位</t>
  </si>
  <si>
    <t>(注) P5「諸率の算出に用いた人口」の「北九州市の日本人推計人口」(抜粋)より</t>
    <rPh sb="1" eb="2">
      <t>チュウ</t>
    </rPh>
    <rPh sb="7" eb="8">
      <t>ショ</t>
    </rPh>
    <rPh sb="8" eb="9">
      <t>リツ</t>
    </rPh>
    <rPh sb="10" eb="12">
      <t>サンシュツ</t>
    </rPh>
    <rPh sb="13" eb="14">
      <t>モチ</t>
    </rPh>
    <rPh sb="16" eb="18">
      <t>ジンコウ</t>
    </rPh>
    <rPh sb="21" eb="25">
      <t>キタキュウシュウシ</t>
    </rPh>
    <rPh sb="26" eb="29">
      <t>ニホンジン</t>
    </rPh>
    <rPh sb="29" eb="31">
      <t>スイケイ</t>
    </rPh>
    <rPh sb="31" eb="33">
      <t>ジンコウ</t>
    </rPh>
    <rPh sb="35" eb="37">
      <t>バッスイ</t>
    </rPh>
    <phoneticPr fontId="4"/>
  </si>
  <si>
    <t>心疾患（高血圧性除く）</t>
  </si>
  <si>
    <t>３位</t>
  </si>
  <si>
    <t>脳血管疾患</t>
  </si>
  <si>
    <t>４位</t>
  </si>
  <si>
    <t>肺炎</t>
  </si>
  <si>
    <t>５位</t>
  </si>
  <si>
    <t>老衰</t>
  </si>
  <si>
    <t>６位</t>
  </si>
  <si>
    <t>不慮の事故</t>
  </si>
  <si>
    <t>７位</t>
  </si>
  <si>
    <t>腎不全</t>
  </si>
  <si>
    <t>８位</t>
  </si>
  <si>
    <t>血管性及び詳細不明の認知症</t>
  </si>
  <si>
    <t>９位</t>
  </si>
  <si>
    <t>アルツハイマー病</t>
  </si>
  <si>
    <t>１０位</t>
    <rPh sb="2" eb="3">
      <t>イ</t>
    </rPh>
    <phoneticPr fontId="4"/>
  </si>
  <si>
    <t>大動脈瘤及び解離</t>
  </si>
  <si>
    <t>１１位</t>
    <rPh sb="2" eb="3">
      <t>イ</t>
    </rPh>
    <phoneticPr fontId="4"/>
  </si>
  <si>
    <t>八幡東区</t>
    <rPh sb="0" eb="4">
      <t>ヤハタヒガシク</t>
    </rPh>
    <phoneticPr fontId="3"/>
  </si>
  <si>
    <t>１２位</t>
    <rPh sb="2" eb="3">
      <t>イ</t>
    </rPh>
    <phoneticPr fontId="4"/>
  </si>
  <si>
    <t>八幡西区</t>
    <rPh sb="0" eb="4">
      <t>ヤハタニシク</t>
    </rPh>
    <phoneticPr fontId="3"/>
  </si>
  <si>
    <t>１３位</t>
    <rPh sb="2" eb="3">
      <t>イ</t>
    </rPh>
    <phoneticPr fontId="4"/>
  </si>
  <si>
    <t>戸 畑 区</t>
    <rPh sb="0" eb="5">
      <t>トバタク</t>
    </rPh>
    <phoneticPr fontId="3"/>
  </si>
  <si>
    <t>１４位</t>
    <rPh sb="2" eb="3">
      <t>イ</t>
    </rPh>
    <phoneticPr fontId="4"/>
  </si>
  <si>
    <t>１５位</t>
    <rPh sb="2" eb="3">
      <t>イ</t>
    </rPh>
    <phoneticPr fontId="4"/>
  </si>
  <si>
    <t xml:space="preserve">  死        因</t>
    <rPh sb="2" eb="12">
      <t>シイン</t>
    </rPh>
    <phoneticPr fontId="4"/>
  </si>
  <si>
    <t>門司区</t>
    <rPh sb="0" eb="3">
      <t>モジク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</si>
  <si>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</si>
  <si>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</si>
  <si>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若松区</t>
    <rPh sb="0" eb="2">
      <t>ワカマツ</t>
    </rPh>
    <rPh sb="2" eb="3">
      <t>ク</t>
    </rPh>
    <phoneticPr fontId="4"/>
  </si>
  <si>
    <t>八幡東区</t>
    <rPh sb="0" eb="4">
      <t>ヤハタヒガシク</t>
    </rPh>
    <phoneticPr fontId="4"/>
  </si>
  <si>
    <t>八幡西区</t>
    <rPh sb="0" eb="4">
      <t>ヤハタニシク</t>
    </rPh>
    <phoneticPr fontId="4"/>
  </si>
  <si>
    <t>戸畑区</t>
    <rPh sb="0" eb="3">
      <t>トバタク</t>
    </rPh>
    <phoneticPr fontId="4"/>
  </si>
  <si>
    <t>結核</t>
    <rPh sb="0" eb="2">
      <t>ケッカク</t>
    </rPh>
    <phoneticPr fontId="4"/>
  </si>
  <si>
    <t>悪性新生物＜腫瘍＞</t>
    <rPh sb="0" eb="2">
      <t>アクセイ</t>
    </rPh>
    <rPh sb="2" eb="5">
      <t>シンセイブツ</t>
    </rPh>
    <phoneticPr fontId="4"/>
  </si>
  <si>
    <t>糖尿病</t>
    <rPh sb="0" eb="3">
      <t>トウニョウビョウ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</si>
  <si>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</si>
  <si>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心疾患（高血圧性除く）</t>
    <rPh sb="0" eb="3">
      <t>シンシッカン</t>
    </rPh>
    <rPh sb="4" eb="8">
      <t>コウケツアツセイ</t>
    </rPh>
    <rPh sb="8" eb="9">
      <t>ノゾ</t>
    </rPh>
    <phoneticPr fontId="4"/>
  </si>
  <si>
    <t>脳血管疾患</t>
    <rPh sb="0" eb="3">
      <t>ノウケッカン</t>
    </rPh>
    <rPh sb="3" eb="5">
      <t>シッカン</t>
    </rPh>
    <phoneticPr fontId="4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</si>
  <si>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4"/>
  </si>
  <si>
    <t>肺炎</t>
    <rPh sb="0" eb="2">
      <t>ハイエン</t>
    </rPh>
    <phoneticPr fontId="4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</si>
  <si>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4"/>
  </si>
  <si>
    <t>喘息</t>
    <rPh sb="0" eb="2">
      <t>ゼンソク</t>
    </rPh>
    <phoneticPr fontId="4"/>
  </si>
  <si>
    <t>肝疾患</t>
    <rPh sb="0" eb="3">
      <t>カンシッカン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</si>
  <si>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</si>
  <si>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</si>
  <si>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</si>
  <si>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</si>
  <si>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年　　次</t>
    <rPh sb="0" eb="4">
      <t>ネンジ</t>
    </rPh>
    <phoneticPr fontId="4"/>
  </si>
  <si>
    <t>施設内</t>
    <rPh sb="0" eb="3">
      <t>シセツナイ</t>
    </rPh>
    <phoneticPr fontId="4"/>
  </si>
  <si>
    <t>施設外</t>
    <rPh sb="0" eb="2">
      <t>シセツ</t>
    </rPh>
    <rPh sb="2" eb="3">
      <t>ガイ</t>
    </rPh>
    <phoneticPr fontId="4"/>
  </si>
  <si>
    <t>病院</t>
    <rPh sb="0" eb="2">
      <t>ビョウイン</t>
    </rPh>
    <phoneticPr fontId="4"/>
  </si>
  <si>
    <t>診療所</t>
    <rPh sb="0" eb="3">
      <t>シンリョウショ</t>
    </rPh>
    <phoneticPr fontId="4"/>
  </si>
  <si>
    <t>介護医療院　老健施設</t>
    <rPh sb="0" eb="2">
      <t>カイゴ</t>
    </rPh>
    <rPh sb="2" eb="4">
      <t>イリョウ</t>
    </rPh>
    <rPh sb="4" eb="5">
      <t>イン</t>
    </rPh>
    <rPh sb="6" eb="7">
      <t>ロウ</t>
    </rPh>
    <rPh sb="7" eb="8">
      <t>ケン</t>
    </rPh>
    <rPh sb="8" eb="10">
      <t>シセツ</t>
    </rPh>
    <phoneticPr fontId="4"/>
  </si>
  <si>
    <t>助産所</t>
    <rPh sb="0" eb="2">
      <t>ジョサン</t>
    </rPh>
    <rPh sb="2" eb="3">
      <t>ジョ</t>
    </rPh>
    <phoneticPr fontId="4"/>
  </si>
  <si>
    <t>老人ホーム</t>
    <rPh sb="0" eb="2">
      <t>ロウジン</t>
    </rPh>
    <phoneticPr fontId="4"/>
  </si>
  <si>
    <t>自宅</t>
    <rPh sb="0" eb="2">
      <t>ジタク</t>
    </rPh>
    <phoneticPr fontId="4"/>
  </si>
  <si>
    <t>その他</t>
    <rPh sb="0" eb="3">
      <t>ソノタ</t>
    </rPh>
    <phoneticPr fontId="4"/>
  </si>
  <si>
    <t>平成</t>
    <rPh sb="0" eb="2">
      <t>ヘイセイ</t>
    </rPh>
    <phoneticPr fontId="4"/>
  </si>
  <si>
    <t>29</t>
  </si>
  <si>
    <t>30</t>
  </si>
  <si>
    <t>令和</t>
    <phoneticPr fontId="4"/>
  </si>
  <si>
    <t>元年</t>
    <rPh sb="0" eb="2">
      <t>ガンネン</t>
    </rPh>
    <phoneticPr fontId="4"/>
  </si>
  <si>
    <t>2</t>
  </si>
  <si>
    <t>3</t>
    <phoneticPr fontId="4"/>
  </si>
  <si>
    <t>　　　門 司 区</t>
    <rPh sb="3" eb="8">
      <t>モジク</t>
    </rPh>
    <phoneticPr fontId="4"/>
  </si>
  <si>
    <t>　　　小倉北区</t>
    <rPh sb="3" eb="7">
      <t>コクラキタク</t>
    </rPh>
    <phoneticPr fontId="4"/>
  </si>
  <si>
    <t>　　　小倉南区</t>
    <rPh sb="3" eb="7">
      <t>コクラミナミク</t>
    </rPh>
    <phoneticPr fontId="4"/>
  </si>
  <si>
    <t>　　　若 松 区</t>
    <rPh sb="3" eb="8">
      <t>ワカマツク</t>
    </rPh>
    <phoneticPr fontId="4"/>
  </si>
  <si>
    <t>　　　八幡東区</t>
    <rPh sb="3" eb="7">
      <t>ヤハタヒガシク</t>
    </rPh>
    <phoneticPr fontId="4"/>
  </si>
  <si>
    <t>　　　八幡西区</t>
    <rPh sb="3" eb="7">
      <t>ヤハタニシク</t>
    </rPh>
    <phoneticPr fontId="4"/>
  </si>
  <si>
    <t>　　　戸 畑 区</t>
    <rPh sb="3" eb="8">
      <t>トバタク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</si>
  <si>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</si>
  <si>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</si>
  <si>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</si>
  <si>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直腸Ｓ状結腸移行部  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1" eb="12">
      <t>オヨ</t>
    </rPh>
    <rPh sb="13" eb="15">
      <t>チョクチョウ</t>
    </rPh>
    <phoneticPr fontId="4"/>
  </si>
  <si>
    <t>肝及び
肝内胆管</t>
    <rPh sb="0" eb="1">
      <t>カン</t>
    </rPh>
    <rPh sb="1" eb="2">
      <t>オヨ</t>
    </rPh>
    <rPh sb="4" eb="5">
      <t>カン</t>
    </rPh>
    <rPh sb="5" eb="6">
      <t>ナイ</t>
    </rPh>
    <rPh sb="6" eb="8">
      <t>タンカン</t>
    </rPh>
    <phoneticPr fontId="4"/>
  </si>
  <si>
    <t>胆のう及び他の胆道</t>
    <rPh sb="0" eb="1">
      <t>タン</t>
    </rPh>
    <rPh sb="3" eb="4">
      <t>オヨ</t>
    </rPh>
    <rPh sb="5" eb="6">
      <t>タ</t>
    </rPh>
    <rPh sb="7" eb="9">
      <t>タンドウ</t>
    </rPh>
    <phoneticPr fontId="4"/>
  </si>
  <si>
    <t>膵</t>
    <rPh sb="0" eb="1">
      <t>スイ</t>
    </rPh>
    <phoneticPr fontId="4"/>
  </si>
  <si>
    <t>気管・気管支及び肺</t>
    <rPh sb="0" eb="2">
      <t>キカン</t>
    </rPh>
    <rPh sb="3" eb="6">
      <t>キカンシ</t>
    </rPh>
    <rPh sb="6" eb="7">
      <t>オヨ</t>
    </rPh>
    <rPh sb="8" eb="9">
      <t>ハイ</t>
    </rPh>
    <phoneticPr fontId="4"/>
  </si>
  <si>
    <t>乳房</t>
    <rPh sb="0" eb="2">
      <t>チブサ</t>
    </rPh>
    <phoneticPr fontId="4"/>
  </si>
  <si>
    <t>子宮</t>
    <rPh sb="0" eb="2">
      <t>シキュウ</t>
    </rPh>
    <phoneticPr fontId="4"/>
  </si>
  <si>
    <t>白血病</t>
    <rPh sb="0" eb="3">
      <t>ハッケツビョウ</t>
    </rPh>
    <phoneticPr fontId="4"/>
  </si>
  <si>
    <t>平成29年</t>
    <rPh sb="0" eb="2">
      <t>ヘイセイ</t>
    </rPh>
    <rPh sb="4" eb="5">
      <t>ネン</t>
    </rPh>
    <phoneticPr fontId="4"/>
  </si>
  <si>
    <t>・</t>
  </si>
  <si>
    <t>平成30年</t>
    <rPh sb="0" eb="2">
      <t>ヘイセイ</t>
    </rPh>
    <rPh sb="4" eb="5">
      <t>ネン</t>
    </rPh>
    <phoneticPr fontId="4"/>
  </si>
  <si>
    <t>令和元年</t>
    <rPh sb="0" eb="4">
      <t>レイワガンネン</t>
    </rPh>
    <phoneticPr fontId="4"/>
  </si>
  <si>
    <t>令和3年</t>
    <rPh sb="0" eb="2">
      <t>レイワ</t>
    </rPh>
    <rPh sb="3" eb="4">
      <t>ネン</t>
    </rPh>
    <phoneticPr fontId="4"/>
  </si>
  <si>
    <t>・</t>
    <phoneticPr fontId="4"/>
  </si>
  <si>
    <t>※率は人口１０万対の死亡率である。ただし、子宮については女子人口１０万対の死亡率である。</t>
    <rPh sb="1" eb="2">
      <t>リツ</t>
    </rPh>
    <rPh sb="3" eb="5">
      <t>ジンコウ</t>
    </rPh>
    <rPh sb="7" eb="8">
      <t>マン</t>
    </rPh>
    <rPh sb="8" eb="9">
      <t>タイ</t>
    </rPh>
    <rPh sb="10" eb="13">
      <t>シボウリツ</t>
    </rPh>
    <rPh sb="21" eb="23">
      <t>シキュウ</t>
    </rPh>
    <rPh sb="28" eb="30">
      <t>ジョシ</t>
    </rPh>
    <rPh sb="30" eb="32">
      <t>ジンコウ</t>
    </rPh>
    <rPh sb="34" eb="35">
      <t>マン</t>
    </rPh>
    <rPh sb="35" eb="36">
      <t>タイ</t>
    </rPh>
    <rPh sb="37" eb="40">
      <t>シボウリツ</t>
    </rPh>
    <phoneticPr fontId="4"/>
  </si>
  <si>
    <t>死因順位（区）</t>
    <rPh sb="0" eb="2">
      <t>シイン</t>
    </rPh>
    <rPh sb="2" eb="4">
      <t>ジュンイ</t>
    </rPh>
    <rPh sb="5" eb="6">
      <t>ク</t>
    </rPh>
    <phoneticPr fontId="4"/>
  </si>
  <si>
    <t>区・人数</t>
    <rPh sb="0" eb="1">
      <t>ク</t>
    </rPh>
    <rPh sb="2" eb="4">
      <t>ニンズウ</t>
    </rPh>
    <phoneticPr fontId="4"/>
  </si>
  <si>
    <t>第１位</t>
    <rPh sb="0" eb="1">
      <t>ダイ</t>
    </rPh>
    <rPh sb="2" eb="3">
      <t>イ</t>
    </rPh>
    <phoneticPr fontId="4"/>
  </si>
  <si>
    <t>第２位</t>
    <rPh sb="0" eb="1">
      <t>ダイ</t>
    </rPh>
    <rPh sb="2" eb="3">
      <t>イ</t>
    </rPh>
    <phoneticPr fontId="4"/>
  </si>
  <si>
    <t>第３位</t>
    <rPh sb="0" eb="1">
      <t>ダイ</t>
    </rPh>
    <rPh sb="2" eb="3">
      <t>イ</t>
    </rPh>
    <phoneticPr fontId="4"/>
  </si>
  <si>
    <t>第４位</t>
    <rPh sb="0" eb="1">
      <t>ダイ</t>
    </rPh>
    <rPh sb="2" eb="3">
      <t>イ</t>
    </rPh>
    <phoneticPr fontId="4"/>
  </si>
  <si>
    <t>第５位</t>
    <rPh sb="0" eb="1">
      <t>ダイ</t>
    </rPh>
    <rPh sb="2" eb="3">
      <t>イ</t>
    </rPh>
    <phoneticPr fontId="4"/>
  </si>
  <si>
    <t>第６位</t>
    <rPh sb="0" eb="1">
      <t>ダイ</t>
    </rPh>
    <rPh sb="2" eb="3">
      <t>イ</t>
    </rPh>
    <phoneticPr fontId="4"/>
  </si>
  <si>
    <t>第７位</t>
    <rPh sb="0" eb="1">
      <t>ダイ</t>
    </rPh>
    <rPh sb="2" eb="3">
      <t>イ</t>
    </rPh>
    <phoneticPr fontId="4"/>
  </si>
  <si>
    <t>第８位</t>
    <rPh sb="0" eb="1">
      <t>ダイ</t>
    </rPh>
    <rPh sb="2" eb="3">
      <t>イ</t>
    </rPh>
    <phoneticPr fontId="4"/>
  </si>
  <si>
    <t>第９位</t>
    <rPh sb="0" eb="1">
      <t>ダイ</t>
    </rPh>
    <rPh sb="2" eb="3">
      <t>イ</t>
    </rPh>
    <phoneticPr fontId="4"/>
  </si>
  <si>
    <t>第10位</t>
    <rPh sb="0" eb="1">
      <t>ダイ</t>
    </rPh>
    <rPh sb="3" eb="4">
      <t>イ</t>
    </rPh>
    <phoneticPr fontId="4"/>
  </si>
  <si>
    <t>門司区</t>
    <rPh sb="0" eb="2">
      <t>モジ</t>
    </rPh>
    <rPh sb="2" eb="3">
      <t>ク</t>
    </rPh>
    <phoneticPr fontId="4"/>
  </si>
  <si>
    <t>若松区</t>
    <rPh sb="0" eb="3">
      <t>ワカマツク</t>
    </rPh>
    <phoneticPr fontId="4"/>
  </si>
  <si>
    <t>高血圧性心疾患及び心腎疾患</t>
    <phoneticPr fontId="4"/>
  </si>
  <si>
    <t>全死因</t>
    <rPh sb="0" eb="1">
      <t>ゼン</t>
    </rPh>
    <rPh sb="1" eb="3">
      <t>シイン</t>
    </rPh>
    <phoneticPr fontId="4"/>
  </si>
  <si>
    <r>
      <t>　　　　心疾患</t>
    </r>
    <r>
      <rPr>
        <sz val="8"/>
        <rFont val="ＭＳ Ｐ明朝"/>
        <family val="1"/>
        <charset val="128"/>
      </rPr>
      <t>(高血圧性除く）</t>
    </r>
    <rPh sb="4" eb="7">
      <t>シンシッカン</t>
    </rPh>
    <rPh sb="8" eb="12">
      <t>コウケツアツセイ</t>
    </rPh>
    <rPh sb="12" eb="13">
      <t>ノゾ</t>
    </rPh>
    <phoneticPr fontId="4"/>
  </si>
  <si>
    <t>実数</t>
    <rPh sb="0" eb="2">
      <t>ジッスウ</t>
    </rPh>
    <phoneticPr fontId="4"/>
  </si>
  <si>
    <t>率</t>
    <rPh sb="0" eb="1">
      <t>リツ</t>
    </rPh>
    <phoneticPr fontId="4"/>
  </si>
  <si>
    <t>全国</t>
  </si>
  <si>
    <t>東京都区部</t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</si>
  <si>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</si>
  <si>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</si>
  <si>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</si>
  <si>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</si>
  <si>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</si>
  <si>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</si>
  <si>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4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</si>
  <si>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</si>
  <si>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</si>
  <si>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</si>
  <si>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</si>
  <si>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</si>
  <si>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</si>
  <si>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</si>
  <si>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</si>
  <si>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  <rPh sb="0" eb="3">
      <t>オカヤマシ</t>
    </rPh>
    <phoneticPr fontId="4"/>
  </si>
  <si>
    <t>広島市</t>
  </si>
  <si>
    <t>福岡市</t>
  </si>
  <si>
    <t>熊本市</t>
    <rPh sb="0" eb="3">
      <t>クマモトシ</t>
    </rPh>
    <phoneticPr fontId="4"/>
  </si>
  <si>
    <t>年齢</t>
    <rPh sb="0" eb="2">
      <t>ネンレイ</t>
    </rPh>
    <phoneticPr fontId="3"/>
  </si>
  <si>
    <t>第１位</t>
    <rPh sb="0" eb="1">
      <t>ダイ</t>
    </rPh>
    <rPh sb="2" eb="3">
      <t>イ</t>
    </rPh>
    <phoneticPr fontId="3"/>
  </si>
  <si>
    <t>第２位</t>
    <rPh sb="0" eb="1">
      <t>ダイ</t>
    </rPh>
    <rPh sb="2" eb="3">
      <t>イ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</si>
  <si>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</si>
  <si>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</si>
  <si>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</si>
  <si>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</si>
  <si>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</si>
  <si>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</si>
  <si>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第９位</t>
    <rPh sb="0" eb="1">
      <t>ダイ</t>
    </rPh>
    <rPh sb="2" eb="3">
      <t>イ</t>
    </rPh>
    <phoneticPr fontId="3"/>
  </si>
  <si>
    <t>第10位</t>
    <rPh sb="0" eb="1">
      <t>ダイ</t>
    </rPh>
    <rPh sb="3" eb="4">
      <t>イ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</si>
  <si>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</si>
  <si>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</si>
  <si>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０～９</t>
    <phoneticPr fontId="3"/>
  </si>
  <si>
    <t>先天奇形，変形及び染色体異常</t>
  </si>
  <si>
    <t>10～19</t>
    <phoneticPr fontId="3"/>
  </si>
  <si>
    <t>20～29</t>
    <phoneticPr fontId="3"/>
  </si>
  <si>
    <t>30～39</t>
    <phoneticPr fontId="3"/>
  </si>
  <si>
    <t>自殺</t>
  </si>
  <si>
    <t>肝疾患</t>
  </si>
  <si>
    <t>40～44</t>
    <phoneticPr fontId="3"/>
  </si>
  <si>
    <t>45～49</t>
    <phoneticPr fontId="3"/>
  </si>
  <si>
    <t>50～54</t>
    <phoneticPr fontId="3"/>
  </si>
  <si>
    <t>高血圧性疾患</t>
  </si>
  <si>
    <t>筋骨格系及び結合組織の疾患</t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</si>
  <si>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</si>
  <si>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</si>
  <si>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</si>
  <si>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</si>
  <si>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</si>
  <si>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</si>
  <si>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</t>
    <phoneticPr fontId="3"/>
  </si>
  <si>
    <t>※第１０位については同数でも標記しきれなかったものもある。詳細は表25を参照。</t>
    <rPh sb="1" eb="2">
      <t>ダイ</t>
    </rPh>
    <rPh sb="4" eb="5">
      <t>イ</t>
    </rPh>
    <rPh sb="10" eb="12">
      <t>ドウスウ</t>
    </rPh>
    <rPh sb="14" eb="16">
      <t>ヒョウキ</t>
    </rPh>
    <rPh sb="29" eb="31">
      <t>ショウサイ</t>
    </rPh>
    <rPh sb="32" eb="33">
      <t>ヒョウ</t>
    </rPh>
    <rPh sb="36" eb="38">
      <t>サンショウ</t>
    </rPh>
    <phoneticPr fontId="3"/>
  </si>
  <si>
    <t>年齢</t>
  </si>
  <si>
    <t>第１位</t>
  </si>
  <si>
    <t>第２位</t>
  </si>
  <si>
    <t>第３位</t>
  </si>
  <si>
    <t>第４位</t>
  </si>
  <si>
    <t>第５位</t>
  </si>
  <si>
    <t>第６位</t>
  </si>
  <si>
    <t>第７位</t>
  </si>
  <si>
    <t>第８位</t>
  </si>
  <si>
    <t>第９位</t>
  </si>
  <si>
    <t>第10位</t>
  </si>
  <si>
    <t>総数</t>
  </si>
  <si>
    <t>（単位：人）</t>
    <rPh sb="1" eb="3">
      <t>タンイ</t>
    </rPh>
    <rPh sb="4" eb="5">
      <t>ニン</t>
    </rPh>
    <phoneticPr fontId="4"/>
  </si>
  <si>
    <t>０～９</t>
  </si>
  <si>
    <t>10～19</t>
  </si>
  <si>
    <t>20～29</t>
  </si>
  <si>
    <t>30～39</t>
  </si>
  <si>
    <t>胃潰瘍及び十二指腸潰瘍</t>
  </si>
  <si>
    <t>妊娠、分娩及び産じょく</t>
  </si>
  <si>
    <t>他殺</t>
  </si>
  <si>
    <t>40～44</t>
  </si>
  <si>
    <t>45～49</t>
  </si>
  <si>
    <t>ウイルス性肝炎</t>
  </si>
  <si>
    <t>その他の新生物</t>
  </si>
  <si>
    <t>糖尿病</t>
  </si>
  <si>
    <t>50～54</t>
  </si>
  <si>
    <t>貧血</t>
  </si>
  <si>
    <t>55～59</t>
  </si>
  <si>
    <t>パーキンソン病</t>
  </si>
  <si>
    <t>60～64</t>
  </si>
  <si>
    <t>65～69</t>
  </si>
  <si>
    <t>70～74</t>
  </si>
  <si>
    <t>75～79</t>
  </si>
  <si>
    <t>80～84</t>
  </si>
  <si>
    <t>85～</t>
  </si>
  <si>
    <t>死因分類コード(ICD-10)</t>
    <rPh sb="0" eb="2">
      <t>シイン</t>
    </rPh>
    <rPh sb="2" eb="4">
      <t>ブンルイ</t>
    </rPh>
    <phoneticPr fontId="3"/>
  </si>
  <si>
    <t>死因</t>
    <rPh sb="0" eb="2">
      <t>シイン</t>
    </rPh>
    <phoneticPr fontId="3"/>
  </si>
  <si>
    <t>0歳</t>
    <rPh sb="1" eb="2">
      <t>サイ</t>
    </rPh>
    <phoneticPr fontId="3"/>
  </si>
  <si>
    <t>1～4</t>
    <phoneticPr fontId="3"/>
  </si>
  <si>
    <t>5～9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</si>
  <si>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</si>
  <si>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</si>
  <si>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</si>
  <si>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</si>
  <si>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</si>
  <si>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</si>
  <si>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85～89</t>
    <phoneticPr fontId="3"/>
  </si>
  <si>
    <t>90～94</t>
    <phoneticPr fontId="3"/>
  </si>
  <si>
    <t>95～99</t>
    <phoneticPr fontId="3"/>
  </si>
  <si>
    <t>100～</t>
    <phoneticPr fontId="3"/>
  </si>
  <si>
    <t>不詳</t>
    <rPh sb="0" eb="2">
      <t>フショウ</t>
    </rPh>
    <phoneticPr fontId="3"/>
  </si>
  <si>
    <t>死因分類ｺｰﾄﾞ</t>
    <rPh sb="0" eb="2">
      <t>シイン</t>
    </rPh>
    <rPh sb="2" eb="4">
      <t>ブンルイ</t>
    </rPh>
    <phoneticPr fontId="4"/>
  </si>
  <si>
    <t>　　分　　類　　名</t>
    <rPh sb="2" eb="6">
      <t>ブンルイ</t>
    </rPh>
    <rPh sb="8" eb="9">
      <t>メイ</t>
    </rPh>
    <phoneticPr fontId="4"/>
  </si>
  <si>
    <t>男</t>
    <rPh sb="0" eb="1">
      <t>オトコ</t>
    </rPh>
    <phoneticPr fontId="3"/>
  </si>
  <si>
    <t>01000</t>
    <phoneticPr fontId="4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</si>
  <si>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4"/>
  </si>
  <si>
    <t>女</t>
    <rPh sb="0" eb="1">
      <t>オンナ</t>
    </rPh>
    <phoneticPr fontId="3"/>
  </si>
  <si>
    <t>01100</t>
    <phoneticPr fontId="4"/>
  </si>
  <si>
    <t>　腸管感染症</t>
    <rPh sb="1" eb="3">
      <t>チョウカン</t>
    </rPh>
    <rPh sb="3" eb="6">
      <t>カンセンショウ</t>
    </rPh>
    <phoneticPr fontId="4"/>
  </si>
  <si>
    <t>01000</t>
    <phoneticPr fontId="3"/>
  </si>
  <si>
    <t>01200</t>
    <phoneticPr fontId="4"/>
  </si>
  <si>
    <t>　結核</t>
    <rPh sb="1" eb="3">
      <t>ケッカク</t>
    </rPh>
    <phoneticPr fontId="4"/>
  </si>
  <si>
    <t>01201</t>
    <phoneticPr fontId="4"/>
  </si>
  <si>
    <t>　　呼吸器結核</t>
    <rPh sb="2" eb="5">
      <t>コキュウキ</t>
    </rPh>
    <rPh sb="5" eb="7">
      <t>ケッカク</t>
    </rPh>
    <phoneticPr fontId="4"/>
  </si>
  <si>
    <t>01202</t>
    <phoneticPr fontId="4"/>
  </si>
  <si>
    <t>　　その他の結核</t>
    <rPh sb="2" eb="5">
      <t>ソノタ</t>
    </rPh>
    <rPh sb="6" eb="8">
      <t>ケッカク</t>
    </rPh>
    <phoneticPr fontId="4"/>
  </si>
  <si>
    <t>01100</t>
    <phoneticPr fontId="3"/>
  </si>
  <si>
    <t>01300</t>
    <phoneticPr fontId="4"/>
  </si>
  <si>
    <t>　敗血症</t>
    <rPh sb="1" eb="2">
      <t>ハイ</t>
    </rPh>
    <rPh sb="2" eb="3">
      <t>チ</t>
    </rPh>
    <rPh sb="3" eb="4">
      <t>ショウ</t>
    </rPh>
    <phoneticPr fontId="4"/>
  </si>
  <si>
    <t>01400</t>
    <phoneticPr fontId="4"/>
  </si>
  <si>
    <t>　ウイルス性肝炎</t>
    <rPh sb="5" eb="6">
      <t>セイ</t>
    </rPh>
    <rPh sb="6" eb="8">
      <t>カンエン</t>
    </rPh>
    <phoneticPr fontId="4"/>
  </si>
  <si>
    <t>01401</t>
    <phoneticPr fontId="4"/>
  </si>
  <si>
    <t>　　Ｂ型ウイルス性肝炎</t>
    <rPh sb="3" eb="4">
      <t>ガタ</t>
    </rPh>
    <rPh sb="8" eb="9">
      <t>セイ</t>
    </rPh>
    <rPh sb="9" eb="11">
      <t>カンエン</t>
    </rPh>
    <phoneticPr fontId="4"/>
  </si>
  <si>
    <t>01200</t>
    <phoneticPr fontId="3"/>
  </si>
  <si>
    <t>01402</t>
    <phoneticPr fontId="4"/>
  </si>
  <si>
    <t>　　Ｃ型ウイルス性肝炎</t>
    <rPh sb="3" eb="4">
      <t>ガタ</t>
    </rPh>
    <rPh sb="8" eb="9">
      <t>セイ</t>
    </rPh>
    <rPh sb="9" eb="11">
      <t>カンエン</t>
    </rPh>
    <phoneticPr fontId="4"/>
  </si>
  <si>
    <t>01403</t>
    <phoneticPr fontId="4"/>
  </si>
  <si>
    <t>　　その他のウイルス性肝炎</t>
    <rPh sb="4" eb="5">
      <t>タ</t>
    </rPh>
    <rPh sb="10" eb="11">
      <t>セイ</t>
    </rPh>
    <rPh sb="11" eb="13">
      <t>カンエン</t>
    </rPh>
    <phoneticPr fontId="4"/>
  </si>
  <si>
    <t>01500</t>
    <phoneticPr fontId="4"/>
  </si>
  <si>
    <t>　ＨＩＶ病</t>
    <rPh sb="4" eb="5">
      <t>ビョウ</t>
    </rPh>
    <phoneticPr fontId="4"/>
  </si>
  <si>
    <t>01201</t>
    <phoneticPr fontId="3"/>
  </si>
  <si>
    <t>01600</t>
    <phoneticPr fontId="4"/>
  </si>
  <si>
    <t>　その他の感染症及び寄生虫症</t>
    <rPh sb="3" eb="4">
      <t>タ</t>
    </rPh>
    <rPh sb="5" eb="8">
      <t>カンセンショウ</t>
    </rPh>
    <rPh sb="8" eb="9">
      <t>オヨ</t>
    </rPh>
    <rPh sb="10" eb="13">
      <t>キセイチュウ</t>
    </rPh>
    <rPh sb="13" eb="14">
      <t>ショウ</t>
    </rPh>
    <phoneticPr fontId="4"/>
  </si>
  <si>
    <t>02000</t>
    <phoneticPr fontId="4"/>
  </si>
  <si>
    <t>新生物＜腫瘍＞</t>
    <rPh sb="0" eb="1">
      <t>シン</t>
    </rPh>
    <rPh sb="1" eb="3">
      <t>セイブツ</t>
    </rPh>
    <rPh sb="4" eb="6">
      <t>シュヨウ</t>
    </rPh>
    <phoneticPr fontId="4"/>
  </si>
  <si>
    <t>02100</t>
    <phoneticPr fontId="4"/>
  </si>
  <si>
    <t>　悪性新生物＜腫瘍＞</t>
    <rPh sb="1" eb="3">
      <t>アクセイ</t>
    </rPh>
    <rPh sb="3" eb="4">
      <t>シン</t>
    </rPh>
    <rPh sb="4" eb="6">
      <t>セイブツ</t>
    </rPh>
    <rPh sb="7" eb="9">
      <t>シュヨウ</t>
    </rPh>
    <phoneticPr fontId="4"/>
  </si>
  <si>
    <t>01202</t>
    <phoneticPr fontId="3"/>
  </si>
  <si>
    <t>02101</t>
    <phoneticPr fontId="4"/>
  </si>
  <si>
    <t>　　口唇、口腔及び咽頭</t>
    <rPh sb="2" eb="3">
      <t>クチ</t>
    </rPh>
    <rPh sb="3" eb="4">
      <t>クチビル</t>
    </rPh>
    <rPh sb="5" eb="7">
      <t>コウクウ</t>
    </rPh>
    <rPh sb="7" eb="8">
      <t>オヨ</t>
    </rPh>
    <rPh sb="9" eb="11">
      <t>イントウ</t>
    </rPh>
    <phoneticPr fontId="4"/>
  </si>
  <si>
    <t>02102</t>
    <phoneticPr fontId="4"/>
  </si>
  <si>
    <t>　　食道の悪性新生物</t>
    <rPh sb="2" eb="4">
      <t>ショクドウ</t>
    </rPh>
    <rPh sb="5" eb="7">
      <t>アクセイ</t>
    </rPh>
    <rPh sb="7" eb="10">
      <t>シンセイブツ</t>
    </rPh>
    <phoneticPr fontId="4"/>
  </si>
  <si>
    <t>02103</t>
    <phoneticPr fontId="4"/>
  </si>
  <si>
    <t>　　胃の悪性新生物</t>
    <rPh sb="2" eb="3">
      <t>イ</t>
    </rPh>
    <rPh sb="4" eb="6">
      <t>アクセイ</t>
    </rPh>
    <rPh sb="6" eb="9">
      <t>シンセイブツ</t>
    </rPh>
    <phoneticPr fontId="4"/>
  </si>
  <si>
    <t>01300</t>
    <phoneticPr fontId="3"/>
  </si>
  <si>
    <t>02104</t>
    <phoneticPr fontId="4"/>
  </si>
  <si>
    <t>　　結腸の悪性新生物</t>
    <rPh sb="2" eb="4">
      <t>ケッチョウ</t>
    </rPh>
    <rPh sb="5" eb="7">
      <t>アクセイ</t>
    </rPh>
    <rPh sb="7" eb="10">
      <t>シンセイブツ</t>
    </rPh>
    <phoneticPr fontId="4"/>
  </si>
  <si>
    <t>02105</t>
    <phoneticPr fontId="4"/>
  </si>
  <si>
    <t>　　直腸Ｓ状結腸移行部及び直腸</t>
    <rPh sb="2" eb="4">
      <t>チョクチョウ</t>
    </rPh>
    <rPh sb="5" eb="6">
      <t>ジョウ</t>
    </rPh>
    <rPh sb="6" eb="8">
      <t>ケッチョウ</t>
    </rPh>
    <rPh sb="8" eb="11">
      <t>イコウブ</t>
    </rPh>
    <rPh sb="11" eb="12">
      <t>オヨ</t>
    </rPh>
    <rPh sb="13" eb="15">
      <t>チョクチョウ</t>
    </rPh>
    <phoneticPr fontId="4"/>
  </si>
  <si>
    <t>02106</t>
    <phoneticPr fontId="4"/>
  </si>
  <si>
    <t>　　肝及び肝内胆管</t>
    <rPh sb="2" eb="3">
      <t>カン</t>
    </rPh>
    <rPh sb="3" eb="4">
      <t>オヨ</t>
    </rPh>
    <rPh sb="5" eb="6">
      <t>カン</t>
    </rPh>
    <rPh sb="6" eb="7">
      <t>ナイ</t>
    </rPh>
    <rPh sb="7" eb="9">
      <t>タンカン</t>
    </rPh>
    <phoneticPr fontId="4"/>
  </si>
  <si>
    <t>01400</t>
    <phoneticPr fontId="3"/>
  </si>
  <si>
    <t>02107</t>
    <phoneticPr fontId="4"/>
  </si>
  <si>
    <t>　　胆のう及びその他の胆道</t>
    <rPh sb="2" eb="5">
      <t>タンノウ</t>
    </rPh>
    <rPh sb="5" eb="6">
      <t>オヨ</t>
    </rPh>
    <rPh sb="7" eb="10">
      <t>ソノタ</t>
    </rPh>
    <rPh sb="11" eb="13">
      <t>タンドウ</t>
    </rPh>
    <phoneticPr fontId="4"/>
  </si>
  <si>
    <t>02108</t>
    <phoneticPr fontId="4"/>
  </si>
  <si>
    <t>　　膵の悪性新生物</t>
    <rPh sb="4" eb="6">
      <t>アクセイ</t>
    </rPh>
    <rPh sb="6" eb="9">
      <t>シンセイブツ</t>
    </rPh>
    <phoneticPr fontId="4"/>
  </si>
  <si>
    <t>02109</t>
    <phoneticPr fontId="4"/>
  </si>
  <si>
    <t>　　喉頭の悪性新生物</t>
    <rPh sb="2" eb="4">
      <t>コウトウ</t>
    </rPh>
    <rPh sb="5" eb="7">
      <t>アクセイ</t>
    </rPh>
    <rPh sb="7" eb="10">
      <t>シンセイブツ</t>
    </rPh>
    <phoneticPr fontId="4"/>
  </si>
  <si>
    <t>01401</t>
    <phoneticPr fontId="3"/>
  </si>
  <si>
    <t>02110</t>
    <phoneticPr fontId="4"/>
  </si>
  <si>
    <t>　　気管、気管支及び肺</t>
    <rPh sb="2" eb="4">
      <t>キカン</t>
    </rPh>
    <rPh sb="5" eb="8">
      <t>キカンシ</t>
    </rPh>
    <rPh sb="8" eb="9">
      <t>オヨ</t>
    </rPh>
    <rPh sb="10" eb="11">
      <t>ハイ</t>
    </rPh>
    <phoneticPr fontId="4"/>
  </si>
  <si>
    <t>02111</t>
    <phoneticPr fontId="4"/>
  </si>
  <si>
    <t>　　皮膚の悪性新生物</t>
    <rPh sb="2" eb="4">
      <t>ヒフ</t>
    </rPh>
    <rPh sb="5" eb="7">
      <t>アクセイ</t>
    </rPh>
    <rPh sb="7" eb="10">
      <t>シンセイブツ</t>
    </rPh>
    <phoneticPr fontId="4"/>
  </si>
  <si>
    <t>02112</t>
    <phoneticPr fontId="4"/>
  </si>
  <si>
    <t>　　乳房の悪性新生物</t>
    <rPh sb="2" eb="4">
      <t>ニュウボウ</t>
    </rPh>
    <rPh sb="5" eb="7">
      <t>アクセイ</t>
    </rPh>
    <rPh sb="7" eb="10">
      <t>シンセイブツ</t>
    </rPh>
    <phoneticPr fontId="4"/>
  </si>
  <si>
    <t>01402</t>
    <phoneticPr fontId="3"/>
  </si>
  <si>
    <t>02113</t>
    <phoneticPr fontId="4"/>
  </si>
  <si>
    <t>　　子宮の悪性新生物</t>
    <rPh sb="2" eb="4">
      <t>シキュウ</t>
    </rPh>
    <rPh sb="5" eb="7">
      <t>アクセイ</t>
    </rPh>
    <rPh sb="7" eb="10">
      <t>シンセイブツ</t>
    </rPh>
    <phoneticPr fontId="4"/>
  </si>
  <si>
    <t>02114</t>
    <phoneticPr fontId="4"/>
  </si>
  <si>
    <t>　　卵巣の悪性新生物</t>
    <rPh sb="2" eb="4">
      <t>ランソウ</t>
    </rPh>
    <rPh sb="5" eb="7">
      <t>アクセイ</t>
    </rPh>
    <rPh sb="7" eb="10">
      <t>シンセイブツ</t>
    </rPh>
    <phoneticPr fontId="4"/>
  </si>
  <si>
    <t>02115</t>
    <phoneticPr fontId="4"/>
  </si>
  <si>
    <t>　　前立腺の悪性新生物</t>
    <rPh sb="2" eb="5">
      <t>ゼンリツセン</t>
    </rPh>
    <rPh sb="6" eb="8">
      <t>アクセイ</t>
    </rPh>
    <rPh sb="8" eb="11">
      <t>シンセイブツ</t>
    </rPh>
    <phoneticPr fontId="4"/>
  </si>
  <si>
    <t>01403</t>
    <phoneticPr fontId="3"/>
  </si>
  <si>
    <t>02116</t>
    <phoneticPr fontId="4"/>
  </si>
  <si>
    <t>　　膀胱の悪性新生物</t>
    <rPh sb="2" eb="4">
      <t>ボウコウ</t>
    </rPh>
    <rPh sb="5" eb="7">
      <t>アクセイ</t>
    </rPh>
    <rPh sb="7" eb="10">
      <t>シンセイブツ</t>
    </rPh>
    <phoneticPr fontId="4"/>
  </si>
  <si>
    <t>02117</t>
    <phoneticPr fontId="4"/>
  </si>
  <si>
    <t>　　中枢神経系</t>
    <rPh sb="2" eb="4">
      <t>チュウスウ</t>
    </rPh>
    <rPh sb="4" eb="6">
      <t>シンケイ</t>
    </rPh>
    <rPh sb="6" eb="7">
      <t>ケイ</t>
    </rPh>
    <phoneticPr fontId="4"/>
  </si>
  <si>
    <t>02118</t>
    <phoneticPr fontId="4"/>
  </si>
  <si>
    <t>　　悪性リンパ腫</t>
    <rPh sb="2" eb="4">
      <t>アクセイ</t>
    </rPh>
    <rPh sb="7" eb="8">
      <t>シュ</t>
    </rPh>
    <phoneticPr fontId="4"/>
  </si>
  <si>
    <t>01500</t>
    <phoneticPr fontId="3"/>
  </si>
  <si>
    <t>02119</t>
    <phoneticPr fontId="4"/>
  </si>
  <si>
    <t>　　白血病</t>
    <rPh sb="2" eb="5">
      <t>ハッケツビョウ</t>
    </rPh>
    <phoneticPr fontId="4"/>
  </si>
  <si>
    <t>02120</t>
    <phoneticPr fontId="4"/>
  </si>
  <si>
    <t>　　その他のリンパ組織，造血組織及び関連組織</t>
    <rPh sb="4" eb="5">
      <t>タ</t>
    </rPh>
    <rPh sb="9" eb="11">
      <t>ソシキ</t>
    </rPh>
    <rPh sb="12" eb="14">
      <t>ゾウケツ</t>
    </rPh>
    <rPh sb="14" eb="16">
      <t>ソシキ</t>
    </rPh>
    <rPh sb="16" eb="17">
      <t>オヨ</t>
    </rPh>
    <rPh sb="18" eb="20">
      <t>カンレン</t>
    </rPh>
    <rPh sb="20" eb="22">
      <t>ソシキ</t>
    </rPh>
    <phoneticPr fontId="4"/>
  </si>
  <si>
    <t>02121</t>
    <phoneticPr fontId="4"/>
  </si>
  <si>
    <t>　　その他の悪性新生物</t>
    <rPh sb="2" eb="5">
      <t>ソノタ</t>
    </rPh>
    <rPh sb="6" eb="8">
      <t>アクセイ</t>
    </rPh>
    <rPh sb="8" eb="11">
      <t>シンセイブツ</t>
    </rPh>
    <phoneticPr fontId="4"/>
  </si>
  <si>
    <t>01600</t>
    <phoneticPr fontId="3"/>
  </si>
  <si>
    <t>02200</t>
    <phoneticPr fontId="4"/>
  </si>
  <si>
    <t>　その他の新生物</t>
    <rPh sb="1" eb="4">
      <t>ソノタ</t>
    </rPh>
    <rPh sb="5" eb="8">
      <t>シンセイブツ</t>
    </rPh>
    <phoneticPr fontId="4"/>
  </si>
  <si>
    <t>02201</t>
    <phoneticPr fontId="4"/>
  </si>
  <si>
    <t>02202</t>
    <phoneticPr fontId="4"/>
  </si>
  <si>
    <t>　　中枢神経系を除くその他</t>
    <rPh sb="2" eb="4">
      <t>チュウスウ</t>
    </rPh>
    <rPh sb="4" eb="7">
      <t>シンケイケイ</t>
    </rPh>
    <rPh sb="8" eb="9">
      <t>ノゾ</t>
    </rPh>
    <rPh sb="10" eb="13">
      <t>ソノタ</t>
    </rPh>
    <phoneticPr fontId="4"/>
  </si>
  <si>
    <t>02000</t>
    <phoneticPr fontId="3"/>
  </si>
  <si>
    <t>03000</t>
    <phoneticPr fontId="4"/>
  </si>
  <si>
    <t>血液及び造血器の疾患並びに免疫機構の障害</t>
    <rPh sb="0" eb="2">
      <t>ケツエキ</t>
    </rPh>
    <rPh sb="2" eb="3">
      <t>オヨ</t>
    </rPh>
    <rPh sb="4" eb="7">
      <t>ゾウケツキ</t>
    </rPh>
    <rPh sb="8" eb="10">
      <t>シッカン</t>
    </rPh>
    <rPh sb="10" eb="11">
      <t>ナラ</t>
    </rPh>
    <rPh sb="13" eb="15">
      <t>メンエキ</t>
    </rPh>
    <rPh sb="15" eb="17">
      <t>キコウ</t>
    </rPh>
    <rPh sb="18" eb="20">
      <t>ショウガイ</t>
    </rPh>
    <phoneticPr fontId="4"/>
  </si>
  <si>
    <t>03100</t>
    <phoneticPr fontId="4"/>
  </si>
  <si>
    <t>　貧血</t>
    <rPh sb="1" eb="3">
      <t>ヒンケツ</t>
    </rPh>
    <phoneticPr fontId="4"/>
  </si>
  <si>
    <t>03200</t>
    <phoneticPr fontId="4"/>
  </si>
  <si>
    <t>　その他</t>
    <rPh sb="1" eb="4">
      <t>ソノタ</t>
    </rPh>
    <phoneticPr fontId="4"/>
  </si>
  <si>
    <t>02100</t>
    <phoneticPr fontId="3"/>
  </si>
  <si>
    <t>04000</t>
    <phoneticPr fontId="4"/>
  </si>
  <si>
    <t>内分泌、栄養及び代謝疾患</t>
    <rPh sb="0" eb="1">
      <t>ナイ</t>
    </rPh>
    <rPh sb="1" eb="3">
      <t>ブンピツ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4"/>
  </si>
  <si>
    <t>04100</t>
    <phoneticPr fontId="4"/>
  </si>
  <si>
    <t>　糖尿病</t>
    <rPh sb="1" eb="4">
      <t>トウニョウビョウ</t>
    </rPh>
    <phoneticPr fontId="4"/>
  </si>
  <si>
    <t>04200</t>
    <phoneticPr fontId="4"/>
  </si>
  <si>
    <t>02101</t>
    <phoneticPr fontId="3"/>
  </si>
  <si>
    <t>05000</t>
    <phoneticPr fontId="4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</si>
  <si>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</si>
  <si>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05100</t>
    <phoneticPr fontId="4"/>
  </si>
  <si>
    <t>　血管性及び詳細不明の認知症</t>
    <rPh sb="1" eb="3">
      <t>ケッカン</t>
    </rPh>
    <rPh sb="3" eb="4">
      <t>セイ</t>
    </rPh>
    <rPh sb="4" eb="5">
      <t>オヨ</t>
    </rPh>
    <rPh sb="6" eb="8">
      <t>ショウサイ</t>
    </rPh>
    <rPh sb="8" eb="10">
      <t>フメイ</t>
    </rPh>
    <rPh sb="11" eb="13">
      <t>ニンチ</t>
    </rPh>
    <rPh sb="13" eb="14">
      <t>ショウ</t>
    </rPh>
    <phoneticPr fontId="4"/>
  </si>
  <si>
    <t>05200</t>
    <phoneticPr fontId="4"/>
  </si>
  <si>
    <t>　その他の障害</t>
    <rPh sb="1" eb="4">
      <t>ソノタ</t>
    </rPh>
    <rPh sb="5" eb="7">
      <t>ショウガイ</t>
    </rPh>
    <phoneticPr fontId="4"/>
  </si>
  <si>
    <t>02102</t>
    <phoneticPr fontId="3"/>
  </si>
  <si>
    <t>06000</t>
    <phoneticPr fontId="4"/>
  </si>
  <si>
    <t>神経系の疾患</t>
    <rPh sb="0" eb="3">
      <t>シンケイケイ</t>
    </rPh>
    <rPh sb="4" eb="6">
      <t>シッカン</t>
    </rPh>
    <phoneticPr fontId="4"/>
  </si>
  <si>
    <t>06100</t>
    <phoneticPr fontId="4"/>
  </si>
  <si>
    <t>　髄膜炎</t>
    <rPh sb="1" eb="4">
      <t>ズイマクエン</t>
    </rPh>
    <phoneticPr fontId="4"/>
  </si>
  <si>
    <t>06200</t>
    <phoneticPr fontId="4"/>
  </si>
  <si>
    <t>　脊髄性筋萎縮症及び関連症候群</t>
    <rPh sb="1" eb="3">
      <t>セキズイ</t>
    </rPh>
    <rPh sb="3" eb="4">
      <t>セイ</t>
    </rPh>
    <rPh sb="4" eb="7">
      <t>キンイシュク</t>
    </rPh>
    <rPh sb="7" eb="8">
      <t>ショウ</t>
    </rPh>
    <rPh sb="8" eb="9">
      <t>オヨ</t>
    </rPh>
    <rPh sb="10" eb="12">
      <t>カンレン</t>
    </rPh>
    <rPh sb="12" eb="15">
      <t>ショウコウグン</t>
    </rPh>
    <phoneticPr fontId="4"/>
  </si>
  <si>
    <t>02103</t>
    <phoneticPr fontId="3"/>
  </si>
  <si>
    <t>06300</t>
    <phoneticPr fontId="4"/>
  </si>
  <si>
    <t>　パーキンソン病</t>
    <rPh sb="7" eb="8">
      <t>ビョウ</t>
    </rPh>
    <phoneticPr fontId="4"/>
  </si>
  <si>
    <t>06400</t>
    <phoneticPr fontId="4"/>
  </si>
  <si>
    <t>　アルツハイマー病</t>
    <rPh sb="8" eb="9">
      <t>ビョウ</t>
    </rPh>
    <phoneticPr fontId="4"/>
  </si>
  <si>
    <t>06500</t>
    <phoneticPr fontId="4"/>
  </si>
  <si>
    <t>　その他の神経系の疾患</t>
    <rPh sb="1" eb="4">
      <t>ソノタ</t>
    </rPh>
    <rPh sb="5" eb="8">
      <t>シンケイケイ</t>
    </rPh>
    <rPh sb="9" eb="11">
      <t>シッカン</t>
    </rPh>
    <phoneticPr fontId="4"/>
  </si>
  <si>
    <t>02104</t>
    <phoneticPr fontId="3"/>
  </si>
  <si>
    <t>07000</t>
    <phoneticPr fontId="4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</si>
  <si>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4"/>
  </si>
  <si>
    <t>08000</t>
    <phoneticPr fontId="4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</si>
  <si>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4"/>
  </si>
  <si>
    <t>09000</t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</si>
  <si>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</si>
  <si>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02105</t>
    <phoneticPr fontId="3"/>
  </si>
  <si>
    <t>09100</t>
    <phoneticPr fontId="4"/>
  </si>
  <si>
    <t>　高血圧性疾患</t>
    <rPh sb="1" eb="4">
      <t>コウケツアツ</t>
    </rPh>
    <rPh sb="4" eb="5">
      <t>セイ</t>
    </rPh>
    <rPh sb="5" eb="7">
      <t>シッカン</t>
    </rPh>
    <phoneticPr fontId="4"/>
  </si>
  <si>
    <t>09101</t>
    <phoneticPr fontId="4"/>
  </si>
  <si>
    <t>　　高血圧性心疾患及び心腎疾患</t>
    <rPh sb="2" eb="3">
      <t>コウ</t>
    </rPh>
    <rPh sb="3" eb="5">
      <t>ケツアツ</t>
    </rPh>
    <rPh sb="5" eb="6">
      <t>セイ</t>
    </rPh>
    <rPh sb="6" eb="9">
      <t>シンシッカン</t>
    </rPh>
    <rPh sb="9" eb="10">
      <t>オヨ</t>
    </rPh>
    <rPh sb="11" eb="12">
      <t>ココロ</t>
    </rPh>
    <rPh sb="12" eb="15">
      <t>ジンシッカン</t>
    </rPh>
    <phoneticPr fontId="4"/>
  </si>
  <si>
    <t>09102</t>
    <phoneticPr fontId="4"/>
  </si>
  <si>
    <t>　　その他</t>
    <rPh sb="2" eb="5">
      <t>ソノタ</t>
    </rPh>
    <phoneticPr fontId="4"/>
  </si>
  <si>
    <t>02106</t>
    <phoneticPr fontId="3"/>
  </si>
  <si>
    <t>09200</t>
    <phoneticPr fontId="4"/>
  </si>
  <si>
    <t>　心疾患（高血圧性を除く）</t>
    <rPh sb="1" eb="4">
      <t>シンシッカン</t>
    </rPh>
    <rPh sb="5" eb="8">
      <t>コウケツアツ</t>
    </rPh>
    <rPh sb="8" eb="9">
      <t>セイ</t>
    </rPh>
    <rPh sb="10" eb="11">
      <t>ノゾ</t>
    </rPh>
    <phoneticPr fontId="4"/>
  </si>
  <si>
    <t>09201</t>
    <phoneticPr fontId="4"/>
  </si>
  <si>
    <t>　　慢性リウマチ性心疾患</t>
    <rPh sb="2" eb="4">
      <t>マンセイ</t>
    </rPh>
    <rPh sb="8" eb="9">
      <t>セイ</t>
    </rPh>
    <rPh sb="9" eb="12">
      <t>シンシッカン</t>
    </rPh>
    <phoneticPr fontId="4"/>
  </si>
  <si>
    <t>09202</t>
    <phoneticPr fontId="4"/>
  </si>
  <si>
    <t>　　急性心筋梗塞</t>
    <rPh sb="2" eb="4">
      <t>キュウセイ</t>
    </rPh>
    <rPh sb="4" eb="6">
      <t>シンキン</t>
    </rPh>
    <rPh sb="6" eb="8">
      <t>コウソク</t>
    </rPh>
    <phoneticPr fontId="4"/>
  </si>
  <si>
    <t>02107</t>
    <phoneticPr fontId="3"/>
  </si>
  <si>
    <t>09203</t>
    <phoneticPr fontId="4"/>
  </si>
  <si>
    <t>　　その他の虚血性心疾患</t>
    <rPh sb="2" eb="5">
      <t>ソノタ</t>
    </rPh>
    <rPh sb="6" eb="7">
      <t>キョ</t>
    </rPh>
    <rPh sb="7" eb="8">
      <t>ケツ</t>
    </rPh>
    <rPh sb="8" eb="9">
      <t>セイ</t>
    </rPh>
    <rPh sb="9" eb="12">
      <t>シンシッカン</t>
    </rPh>
    <phoneticPr fontId="4"/>
  </si>
  <si>
    <t>09204</t>
    <phoneticPr fontId="4"/>
  </si>
  <si>
    <t>　　慢性非ﾘｳﾏﾁ性心内膜疾患</t>
    <rPh sb="2" eb="4">
      <t>マンセイ</t>
    </rPh>
    <rPh sb="4" eb="5">
      <t>ヒ</t>
    </rPh>
    <rPh sb="9" eb="10">
      <t>セイ</t>
    </rPh>
    <rPh sb="10" eb="15">
      <t>シンシッカン</t>
    </rPh>
    <phoneticPr fontId="4"/>
  </si>
  <si>
    <t>09205</t>
    <phoneticPr fontId="4"/>
  </si>
  <si>
    <t>　　心筋症</t>
    <rPh sb="2" eb="5">
      <t>シンキンショウ</t>
    </rPh>
    <phoneticPr fontId="4"/>
  </si>
  <si>
    <t>02108</t>
    <phoneticPr fontId="3"/>
  </si>
  <si>
    <t>09206</t>
    <phoneticPr fontId="4"/>
  </si>
  <si>
    <t>　　不整脈及び伝導障害</t>
    <rPh sb="2" eb="5">
      <t>フセイミャク</t>
    </rPh>
    <rPh sb="5" eb="6">
      <t>オヨ</t>
    </rPh>
    <rPh sb="7" eb="9">
      <t>デンドウ</t>
    </rPh>
    <rPh sb="9" eb="11">
      <t>ショウガイ</t>
    </rPh>
    <phoneticPr fontId="4"/>
  </si>
  <si>
    <t>09207</t>
    <phoneticPr fontId="4"/>
  </si>
  <si>
    <t>　　心不全</t>
    <rPh sb="2" eb="5">
      <t>シンフゼン</t>
    </rPh>
    <phoneticPr fontId="4"/>
  </si>
  <si>
    <t>09208</t>
    <phoneticPr fontId="4"/>
  </si>
  <si>
    <t>　　その他の心疾患</t>
    <rPh sb="2" eb="5">
      <t>ソノタ</t>
    </rPh>
    <rPh sb="6" eb="9">
      <t>シンシッカン</t>
    </rPh>
    <phoneticPr fontId="4"/>
  </si>
  <si>
    <t>02109</t>
    <phoneticPr fontId="3"/>
  </si>
  <si>
    <t>09300</t>
    <phoneticPr fontId="4"/>
  </si>
  <si>
    <t>　脳血管疾患</t>
    <rPh sb="1" eb="4">
      <t>ノウケッカン</t>
    </rPh>
    <rPh sb="4" eb="6">
      <t>シッカン</t>
    </rPh>
    <phoneticPr fontId="4"/>
  </si>
  <si>
    <t>09301</t>
    <phoneticPr fontId="4"/>
  </si>
  <si>
    <t>　　くも膜下出血</t>
    <rPh sb="2" eb="6">
      <t>クモマクカ</t>
    </rPh>
    <rPh sb="6" eb="8">
      <t>シュッケツ</t>
    </rPh>
    <phoneticPr fontId="4"/>
  </si>
  <si>
    <t>09302</t>
    <phoneticPr fontId="4"/>
  </si>
  <si>
    <t>　　脳内出血</t>
    <rPh sb="2" eb="4">
      <t>ノウナイ</t>
    </rPh>
    <rPh sb="4" eb="6">
      <t>シュッケツ</t>
    </rPh>
    <phoneticPr fontId="4"/>
  </si>
  <si>
    <t>02110</t>
    <phoneticPr fontId="3"/>
  </si>
  <si>
    <t>09303</t>
    <phoneticPr fontId="4"/>
  </si>
  <si>
    <t>　　脳梗塞</t>
    <rPh sb="2" eb="5">
      <t>ノウコウソク</t>
    </rPh>
    <phoneticPr fontId="4"/>
  </si>
  <si>
    <t>09304</t>
    <phoneticPr fontId="4"/>
  </si>
  <si>
    <t>　　その他の脳血管疾患</t>
    <rPh sb="2" eb="5">
      <t>ソノタ</t>
    </rPh>
    <rPh sb="6" eb="9">
      <t>ノウケッカン</t>
    </rPh>
    <rPh sb="9" eb="11">
      <t>シッカン</t>
    </rPh>
    <phoneticPr fontId="4"/>
  </si>
  <si>
    <t>09400</t>
    <phoneticPr fontId="4"/>
  </si>
  <si>
    <t>　大動脈瘤及び解離</t>
    <rPh sb="1" eb="4">
      <t>ダイドウミャク</t>
    </rPh>
    <rPh sb="4" eb="5">
      <t>リュウ</t>
    </rPh>
    <rPh sb="5" eb="6">
      <t>オヨ</t>
    </rPh>
    <rPh sb="7" eb="9">
      <t>カイリ</t>
    </rPh>
    <phoneticPr fontId="4"/>
  </si>
  <si>
    <t>02111</t>
    <phoneticPr fontId="3"/>
  </si>
  <si>
    <t>09500</t>
    <phoneticPr fontId="4"/>
  </si>
  <si>
    <t>　その他の循環器系の疾患</t>
    <rPh sb="1" eb="4">
      <t>ソノタ</t>
    </rPh>
    <rPh sb="5" eb="8">
      <t>ジュンカンキ</t>
    </rPh>
    <rPh sb="8" eb="9">
      <t>ケイ</t>
    </rPh>
    <rPh sb="10" eb="12">
      <t>シッカン</t>
    </rPh>
    <phoneticPr fontId="4"/>
  </si>
  <si>
    <t>10000</t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</si>
  <si>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</si>
  <si>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10100</t>
    <phoneticPr fontId="4"/>
  </si>
  <si>
    <t>　インフルエンザ</t>
    <phoneticPr fontId="4"/>
  </si>
  <si>
    <t>02112</t>
    <phoneticPr fontId="3"/>
  </si>
  <si>
    <t>10200</t>
    <phoneticPr fontId="4"/>
  </si>
  <si>
    <t>　肺炎</t>
    <rPh sb="1" eb="3">
      <t>ハイエン</t>
    </rPh>
    <phoneticPr fontId="4"/>
  </si>
  <si>
    <t>10300</t>
    <phoneticPr fontId="4"/>
  </si>
  <si>
    <t>　急性気管支炎</t>
    <rPh sb="1" eb="3">
      <t>キュウセイ</t>
    </rPh>
    <rPh sb="3" eb="7">
      <t>キカンシエン</t>
    </rPh>
    <phoneticPr fontId="4"/>
  </si>
  <si>
    <t>10400</t>
    <phoneticPr fontId="4"/>
  </si>
  <si>
    <t>　慢性閉塞性肺疾患</t>
    <rPh sb="1" eb="3">
      <t>マンセイ</t>
    </rPh>
    <rPh sb="3" eb="5">
      <t>ヘイソク</t>
    </rPh>
    <rPh sb="5" eb="6">
      <t>セイ</t>
    </rPh>
    <rPh sb="6" eb="9">
      <t>ハイシッカン</t>
    </rPh>
    <phoneticPr fontId="4"/>
  </si>
  <si>
    <t>02113</t>
    <phoneticPr fontId="3"/>
  </si>
  <si>
    <t>10500</t>
    <phoneticPr fontId="4"/>
  </si>
  <si>
    <t>　喘息</t>
    <rPh sb="1" eb="3">
      <t>ゼンソク</t>
    </rPh>
    <phoneticPr fontId="4"/>
  </si>
  <si>
    <t>・</t>
    <phoneticPr fontId="3"/>
  </si>
  <si>
    <t>10600</t>
    <phoneticPr fontId="4"/>
  </si>
  <si>
    <t>　その他の呼吸器系の疾患</t>
    <rPh sb="1" eb="4">
      <t>ソノタ</t>
    </rPh>
    <rPh sb="5" eb="8">
      <t>コキュウキ</t>
    </rPh>
    <rPh sb="8" eb="9">
      <t>ケイ</t>
    </rPh>
    <rPh sb="10" eb="12">
      <t>シッカン</t>
    </rPh>
    <phoneticPr fontId="4"/>
  </si>
  <si>
    <t>11000</t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</si>
  <si>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</si>
  <si>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02114</t>
    <phoneticPr fontId="3"/>
  </si>
  <si>
    <t>11100</t>
    <phoneticPr fontId="4"/>
  </si>
  <si>
    <t>　胃潰瘍及び十二指腸潰瘍</t>
    <rPh sb="1" eb="4">
      <t>イカイヨウ</t>
    </rPh>
    <rPh sb="4" eb="5">
      <t>オヨ</t>
    </rPh>
    <rPh sb="6" eb="10">
      <t>ジュウニシチョウ</t>
    </rPh>
    <rPh sb="10" eb="12">
      <t>カイヨウ</t>
    </rPh>
    <phoneticPr fontId="4"/>
  </si>
  <si>
    <t>11200</t>
    <phoneticPr fontId="4"/>
  </si>
  <si>
    <t>　ヘルニア及び腸閉塞</t>
    <rPh sb="5" eb="6">
      <t>オヨ</t>
    </rPh>
    <rPh sb="7" eb="10">
      <t>チョウヘイソク</t>
    </rPh>
    <phoneticPr fontId="4"/>
  </si>
  <si>
    <t>11300</t>
    <phoneticPr fontId="4"/>
  </si>
  <si>
    <t>　肝疾患</t>
    <rPh sb="1" eb="4">
      <t>カンシッカン</t>
    </rPh>
    <phoneticPr fontId="4"/>
  </si>
  <si>
    <t>02115</t>
    <phoneticPr fontId="3"/>
  </si>
  <si>
    <t>11301</t>
    <phoneticPr fontId="4"/>
  </si>
  <si>
    <t>　　肝硬変（アルコール性除く）</t>
    <rPh sb="2" eb="5">
      <t>カンコウヘン</t>
    </rPh>
    <rPh sb="11" eb="12">
      <t>セイ</t>
    </rPh>
    <rPh sb="12" eb="13">
      <t>ノゾ</t>
    </rPh>
    <phoneticPr fontId="4"/>
  </si>
  <si>
    <t>11302</t>
    <phoneticPr fontId="4"/>
  </si>
  <si>
    <t>　　その他の肝疾患</t>
    <rPh sb="2" eb="5">
      <t>ソノタ</t>
    </rPh>
    <rPh sb="6" eb="9">
      <t>カンシッカン</t>
    </rPh>
    <phoneticPr fontId="4"/>
  </si>
  <si>
    <t>11400</t>
    <phoneticPr fontId="4"/>
  </si>
  <si>
    <t>　その他の消化器系の疾患</t>
    <rPh sb="1" eb="4">
      <t>ソノタ</t>
    </rPh>
    <rPh sb="5" eb="8">
      <t>ショウカキ</t>
    </rPh>
    <rPh sb="8" eb="9">
      <t>ケイ</t>
    </rPh>
    <rPh sb="10" eb="12">
      <t>シッカン</t>
    </rPh>
    <phoneticPr fontId="4"/>
  </si>
  <si>
    <t>02116</t>
    <phoneticPr fontId="3"/>
  </si>
  <si>
    <t>12000</t>
    <phoneticPr fontId="4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</si>
  <si>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</si>
  <si>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13000</t>
    <phoneticPr fontId="4"/>
  </si>
  <si>
    <t>筋骨格系及び結合組織の疾患</t>
    <rPh sb="0" eb="1">
      <t>キン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4"/>
  </si>
  <si>
    <t>14000</t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</si>
  <si>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</si>
  <si>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02117</t>
    <phoneticPr fontId="3"/>
  </si>
  <si>
    <t>14100</t>
    <phoneticPr fontId="4"/>
  </si>
  <si>
    <t>　糸球体疾患及び腎尿細管間質性疾患</t>
    <rPh sb="1" eb="4">
      <t>シキュウタイ</t>
    </rPh>
    <rPh sb="4" eb="6">
      <t>シッカン</t>
    </rPh>
    <rPh sb="6" eb="7">
      <t>オヨ</t>
    </rPh>
    <rPh sb="8" eb="9">
      <t>ジン</t>
    </rPh>
    <rPh sb="9" eb="12">
      <t>ニョウサイカン</t>
    </rPh>
    <rPh sb="12" eb="14">
      <t>カンシツ</t>
    </rPh>
    <rPh sb="14" eb="15">
      <t>セイ</t>
    </rPh>
    <rPh sb="15" eb="17">
      <t>シッカン</t>
    </rPh>
    <phoneticPr fontId="4"/>
  </si>
  <si>
    <t>14200</t>
    <phoneticPr fontId="4"/>
  </si>
  <si>
    <t>　腎不全</t>
    <rPh sb="1" eb="4">
      <t>ジンフゼン</t>
    </rPh>
    <phoneticPr fontId="4"/>
  </si>
  <si>
    <t>14201</t>
    <phoneticPr fontId="4"/>
  </si>
  <si>
    <t>　　急性腎不全</t>
    <rPh sb="2" eb="4">
      <t>キュウセイ</t>
    </rPh>
    <rPh sb="4" eb="7">
      <t>ジンフゼン</t>
    </rPh>
    <phoneticPr fontId="4"/>
  </si>
  <si>
    <t>02118</t>
    <phoneticPr fontId="3"/>
  </si>
  <si>
    <t>14202</t>
    <phoneticPr fontId="4"/>
  </si>
  <si>
    <t>　　慢性腎臓病</t>
    <phoneticPr fontId="4"/>
  </si>
  <si>
    <t>14203</t>
    <phoneticPr fontId="4"/>
  </si>
  <si>
    <t>　　詳細不明の腎不全</t>
    <rPh sb="2" eb="4">
      <t>ショウサイ</t>
    </rPh>
    <rPh sb="4" eb="6">
      <t>フメイ</t>
    </rPh>
    <rPh sb="7" eb="10">
      <t>ジンフゼン</t>
    </rPh>
    <phoneticPr fontId="4"/>
  </si>
  <si>
    <t>14300</t>
    <phoneticPr fontId="4"/>
  </si>
  <si>
    <t>02119</t>
    <phoneticPr fontId="3"/>
  </si>
  <si>
    <t>15000</t>
    <phoneticPr fontId="4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</si>
  <si>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4"/>
  </si>
  <si>
    <t>16000</t>
    <phoneticPr fontId="4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</si>
  <si>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4"/>
  </si>
  <si>
    <t>16100</t>
    <phoneticPr fontId="4"/>
  </si>
  <si>
    <t>　妊娠期間及び胎児発育に関連する障害</t>
    <rPh sb="1" eb="3">
      <t>ニンシン</t>
    </rPh>
    <rPh sb="3" eb="5">
      <t>キカン</t>
    </rPh>
    <rPh sb="5" eb="6">
      <t>オヨ</t>
    </rPh>
    <rPh sb="7" eb="9">
      <t>タイジ</t>
    </rPh>
    <rPh sb="9" eb="11">
      <t>ハツイク</t>
    </rPh>
    <rPh sb="12" eb="14">
      <t>カンレン</t>
    </rPh>
    <rPh sb="16" eb="18">
      <t>ショウガイ</t>
    </rPh>
    <phoneticPr fontId="4"/>
  </si>
  <si>
    <t>02120</t>
    <phoneticPr fontId="3"/>
  </si>
  <si>
    <t>16200</t>
    <phoneticPr fontId="4"/>
  </si>
  <si>
    <t>　出産外傷</t>
    <rPh sb="1" eb="3">
      <t>シュッサン</t>
    </rPh>
    <rPh sb="3" eb="5">
      <t>ガイショウ</t>
    </rPh>
    <phoneticPr fontId="4"/>
  </si>
  <si>
    <t>16300</t>
    <phoneticPr fontId="4"/>
  </si>
  <si>
    <t>　周産期に特異的な呼吸障害及び心血管障害</t>
    <rPh sb="1" eb="4">
      <t>シュウサンキ</t>
    </rPh>
    <rPh sb="5" eb="7">
      <t>トクイ</t>
    </rPh>
    <rPh sb="7" eb="8">
      <t>テキ</t>
    </rPh>
    <rPh sb="9" eb="11">
      <t>コキュウ</t>
    </rPh>
    <rPh sb="11" eb="13">
      <t>ショウガイ</t>
    </rPh>
    <rPh sb="13" eb="14">
      <t>オヨ</t>
    </rPh>
    <rPh sb="15" eb="16">
      <t>シン</t>
    </rPh>
    <rPh sb="16" eb="18">
      <t>ケッカン</t>
    </rPh>
    <rPh sb="18" eb="20">
      <t>ショウガイ</t>
    </rPh>
    <phoneticPr fontId="4"/>
  </si>
  <si>
    <t>16400</t>
    <phoneticPr fontId="4"/>
  </si>
  <si>
    <t>　周産期に特異的な感染症</t>
    <rPh sb="1" eb="2">
      <t>シュウ</t>
    </rPh>
    <rPh sb="2" eb="3">
      <t>サン</t>
    </rPh>
    <rPh sb="3" eb="4">
      <t>キ</t>
    </rPh>
    <rPh sb="5" eb="8">
      <t>トクイテキ</t>
    </rPh>
    <rPh sb="9" eb="12">
      <t>カンセンショウ</t>
    </rPh>
    <phoneticPr fontId="4"/>
  </si>
  <si>
    <t>02121</t>
    <phoneticPr fontId="3"/>
  </si>
  <si>
    <t>16500</t>
    <phoneticPr fontId="4"/>
  </si>
  <si>
    <t>　胎児及び新生児の出血性障害及び血液障害</t>
    <rPh sb="1" eb="3">
      <t>タイジ</t>
    </rPh>
    <rPh sb="3" eb="4">
      <t>オヨ</t>
    </rPh>
    <rPh sb="5" eb="8">
      <t>シンセイジ</t>
    </rPh>
    <rPh sb="9" eb="11">
      <t>シュッケツ</t>
    </rPh>
    <rPh sb="11" eb="12">
      <t>セイ</t>
    </rPh>
    <rPh sb="12" eb="14">
      <t>ショウガイ</t>
    </rPh>
    <rPh sb="14" eb="15">
      <t>オヨ</t>
    </rPh>
    <rPh sb="16" eb="18">
      <t>ケツエキ</t>
    </rPh>
    <rPh sb="18" eb="20">
      <t>ショウガイ</t>
    </rPh>
    <phoneticPr fontId="4"/>
  </si>
  <si>
    <t>16600</t>
    <phoneticPr fontId="4"/>
  </si>
  <si>
    <t>　その他周産期に発生した病態</t>
    <rPh sb="1" eb="4">
      <t>ソノタ</t>
    </rPh>
    <rPh sb="4" eb="5">
      <t>シュウ</t>
    </rPh>
    <rPh sb="5" eb="6">
      <t>サン</t>
    </rPh>
    <rPh sb="6" eb="7">
      <t>キ</t>
    </rPh>
    <rPh sb="8" eb="10">
      <t>ハッセイ</t>
    </rPh>
    <rPh sb="12" eb="14">
      <t>ビョウタイ</t>
    </rPh>
    <phoneticPr fontId="4"/>
  </si>
  <si>
    <t>17000</t>
    <phoneticPr fontId="4"/>
  </si>
  <si>
    <t>先天奇形，変形及び染色体異常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4"/>
  </si>
  <si>
    <t>02200</t>
    <phoneticPr fontId="3"/>
  </si>
  <si>
    <t>17100</t>
    <phoneticPr fontId="4"/>
  </si>
  <si>
    <t>　神経系の先天奇形</t>
    <rPh sb="1" eb="4">
      <t>シンケイケイ</t>
    </rPh>
    <rPh sb="5" eb="7">
      <t>センテン</t>
    </rPh>
    <rPh sb="7" eb="9">
      <t>キケイ</t>
    </rPh>
    <phoneticPr fontId="4"/>
  </si>
  <si>
    <t>17200</t>
    <phoneticPr fontId="4"/>
  </si>
  <si>
    <t>　循環器系の先天奇形</t>
    <rPh sb="1" eb="4">
      <t>ジュンカンキ</t>
    </rPh>
    <rPh sb="4" eb="5">
      <t>ケイ</t>
    </rPh>
    <rPh sb="6" eb="8">
      <t>センテン</t>
    </rPh>
    <rPh sb="8" eb="10">
      <t>キケイ</t>
    </rPh>
    <phoneticPr fontId="4"/>
  </si>
  <si>
    <t>17201</t>
    <phoneticPr fontId="4"/>
  </si>
  <si>
    <t>　　心臓の先天奇形</t>
    <rPh sb="2" eb="4">
      <t>シンゾウ</t>
    </rPh>
    <rPh sb="5" eb="7">
      <t>センテン</t>
    </rPh>
    <rPh sb="7" eb="9">
      <t>キケイ</t>
    </rPh>
    <phoneticPr fontId="4"/>
  </si>
  <si>
    <t>02201</t>
    <phoneticPr fontId="3"/>
  </si>
  <si>
    <t>17202</t>
    <phoneticPr fontId="4"/>
  </si>
  <si>
    <t>　　その他の循環器系の先天奇形</t>
    <rPh sb="4" eb="5">
      <t>タ</t>
    </rPh>
    <rPh sb="6" eb="9">
      <t>ジュンカンキ</t>
    </rPh>
    <rPh sb="9" eb="10">
      <t>ケイ</t>
    </rPh>
    <rPh sb="11" eb="13">
      <t>センテン</t>
    </rPh>
    <rPh sb="13" eb="15">
      <t>キケイ</t>
    </rPh>
    <phoneticPr fontId="4"/>
  </si>
  <si>
    <t>17300</t>
    <phoneticPr fontId="4"/>
  </si>
  <si>
    <t>　消化器系の先天奇形</t>
    <rPh sb="1" eb="4">
      <t>ショウカキ</t>
    </rPh>
    <rPh sb="4" eb="5">
      <t>ケイ</t>
    </rPh>
    <rPh sb="6" eb="8">
      <t>センテン</t>
    </rPh>
    <rPh sb="8" eb="10">
      <t>キケイ</t>
    </rPh>
    <phoneticPr fontId="4"/>
  </si>
  <si>
    <t>17400</t>
    <phoneticPr fontId="4"/>
  </si>
  <si>
    <t>　その他の先天奇形及び変形</t>
    <rPh sb="3" eb="4">
      <t>タ</t>
    </rPh>
    <rPh sb="5" eb="7">
      <t>センテン</t>
    </rPh>
    <rPh sb="7" eb="9">
      <t>キケイ</t>
    </rPh>
    <rPh sb="9" eb="10">
      <t>オヨ</t>
    </rPh>
    <rPh sb="11" eb="13">
      <t>ヘンケイ</t>
    </rPh>
    <phoneticPr fontId="4"/>
  </si>
  <si>
    <t>02202</t>
    <phoneticPr fontId="3"/>
  </si>
  <si>
    <t>17500</t>
    <phoneticPr fontId="4"/>
  </si>
  <si>
    <t>　染色体異常，他に分類されないもの</t>
    <rPh sb="1" eb="4">
      <t>センショクタイ</t>
    </rPh>
    <rPh sb="4" eb="6">
      <t>イジョウ</t>
    </rPh>
    <rPh sb="7" eb="8">
      <t>ホカ</t>
    </rPh>
    <rPh sb="9" eb="11">
      <t>ブンルイ</t>
    </rPh>
    <phoneticPr fontId="4"/>
  </si>
  <si>
    <t>18000</t>
    <phoneticPr fontId="4"/>
  </si>
  <si>
    <t>症状，徴候及び異常臨床所見・異常検査所見で他に分類されないもの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ホカ</t>
    </rPh>
    <rPh sb="23" eb="25">
      <t>ブンルイ</t>
    </rPh>
    <phoneticPr fontId="4"/>
  </si>
  <si>
    <t>症状，徴候及び異常臨床・検査所見で他に分類されないもの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ケンサ</t>
    </rPh>
    <rPh sb="14" eb="16">
      <t>ショケン</t>
    </rPh>
    <rPh sb="17" eb="18">
      <t>ホカ</t>
    </rPh>
    <rPh sb="19" eb="21">
      <t>ブンルイ</t>
    </rPh>
    <phoneticPr fontId="4"/>
  </si>
  <si>
    <t>18100</t>
    <phoneticPr fontId="4"/>
  </si>
  <si>
    <t>　老衰</t>
    <rPh sb="1" eb="3">
      <t>ロウスイ</t>
    </rPh>
    <phoneticPr fontId="4"/>
  </si>
  <si>
    <t>03000</t>
    <phoneticPr fontId="3"/>
  </si>
  <si>
    <t>18200</t>
    <phoneticPr fontId="4"/>
  </si>
  <si>
    <t>　乳幼児突然死症候群</t>
    <rPh sb="1" eb="4">
      <t>ニュウヨウジ</t>
    </rPh>
    <rPh sb="4" eb="7">
      <t>トツゼンシ</t>
    </rPh>
    <rPh sb="7" eb="10">
      <t>ショウコウグン</t>
    </rPh>
    <phoneticPr fontId="4"/>
  </si>
  <si>
    <t>18300</t>
    <phoneticPr fontId="4"/>
  </si>
  <si>
    <t>その他の症状，徴候及び異常臨床所見・異常検査所見で他に分類されないもの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ホカ</t>
    </rPh>
    <rPh sb="27" eb="29">
      <t>ブンルイ</t>
    </rPh>
    <phoneticPr fontId="4"/>
  </si>
  <si>
    <t>　その他の症状，徴候及び異常臨床所見・異常検査所見で他に分類されないもの</t>
    <rPh sb="3" eb="4">
      <t>タ</t>
    </rPh>
    <rPh sb="5" eb="7">
      <t>ショウジョウ</t>
    </rPh>
    <rPh sb="8" eb="10">
      <t>チョウコウ</t>
    </rPh>
    <rPh sb="10" eb="11">
      <t>オヨ</t>
    </rPh>
    <rPh sb="12" eb="14">
      <t>イジョウ</t>
    </rPh>
    <rPh sb="14" eb="16">
      <t>リンショウ</t>
    </rPh>
    <rPh sb="16" eb="18">
      <t>ショケン</t>
    </rPh>
    <rPh sb="19" eb="21">
      <t>イジョウ</t>
    </rPh>
    <rPh sb="21" eb="23">
      <t>ケンサ</t>
    </rPh>
    <rPh sb="23" eb="25">
      <t>ショケン</t>
    </rPh>
    <rPh sb="26" eb="27">
      <t>ホカ</t>
    </rPh>
    <rPh sb="28" eb="30">
      <t>ブンルイ</t>
    </rPh>
    <phoneticPr fontId="4"/>
  </si>
  <si>
    <t>20000</t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</si>
  <si>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</si>
  <si>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03100</t>
    <phoneticPr fontId="3"/>
  </si>
  <si>
    <t>20100</t>
    <phoneticPr fontId="4"/>
  </si>
  <si>
    <t>　不慮の事故</t>
    <rPh sb="1" eb="3">
      <t>フリョ</t>
    </rPh>
    <rPh sb="4" eb="6">
      <t>ジコ</t>
    </rPh>
    <phoneticPr fontId="4"/>
  </si>
  <si>
    <t>20101</t>
    <phoneticPr fontId="4"/>
  </si>
  <si>
    <t>　　交通事故</t>
    <rPh sb="2" eb="4">
      <t>コウツウ</t>
    </rPh>
    <rPh sb="4" eb="6">
      <t>ジコ</t>
    </rPh>
    <phoneticPr fontId="4"/>
  </si>
  <si>
    <t>20102</t>
    <phoneticPr fontId="4"/>
  </si>
  <si>
    <t>　　転倒・転落・墜落</t>
    <rPh sb="2" eb="4">
      <t>テントウ</t>
    </rPh>
    <rPh sb="5" eb="7">
      <t>テンラク</t>
    </rPh>
    <rPh sb="8" eb="10">
      <t>ツイラク</t>
    </rPh>
    <phoneticPr fontId="4"/>
  </si>
  <si>
    <t>03200</t>
    <phoneticPr fontId="3"/>
  </si>
  <si>
    <t>20103</t>
    <phoneticPr fontId="4"/>
  </si>
  <si>
    <t>　　不慮の溺死及び溺水</t>
    <rPh sb="2" eb="4">
      <t>フリョ</t>
    </rPh>
    <rPh sb="5" eb="7">
      <t>デキシ</t>
    </rPh>
    <rPh sb="7" eb="8">
      <t>オヨ</t>
    </rPh>
    <rPh sb="9" eb="10">
      <t>デキ</t>
    </rPh>
    <rPh sb="10" eb="11">
      <t>スイ</t>
    </rPh>
    <phoneticPr fontId="4"/>
  </si>
  <si>
    <t>20104</t>
    <phoneticPr fontId="4"/>
  </si>
  <si>
    <t>　　不慮の窒息</t>
    <rPh sb="2" eb="4">
      <t>フリョ</t>
    </rPh>
    <rPh sb="5" eb="7">
      <t>チッソク</t>
    </rPh>
    <phoneticPr fontId="4"/>
  </si>
  <si>
    <t>20105</t>
    <phoneticPr fontId="4"/>
  </si>
  <si>
    <t>　　煙、火及び火災への曝露</t>
    <rPh sb="2" eb="3">
      <t>ケムリ</t>
    </rPh>
    <rPh sb="4" eb="5">
      <t>ヒ</t>
    </rPh>
    <rPh sb="5" eb="6">
      <t>オヨ</t>
    </rPh>
    <rPh sb="7" eb="9">
      <t>カサイ</t>
    </rPh>
    <rPh sb="11" eb="12">
      <t>バクロ</t>
    </rPh>
    <rPh sb="12" eb="13">
      <t>バクロ</t>
    </rPh>
    <phoneticPr fontId="4"/>
  </si>
  <si>
    <t>04000</t>
    <phoneticPr fontId="3"/>
  </si>
  <si>
    <t>20106</t>
    <phoneticPr fontId="4"/>
  </si>
  <si>
    <t>有害物質による不慮の中毒及び有害物質への曝露</t>
    <rPh sb="0" eb="2">
      <t>ユウガイ</t>
    </rPh>
    <rPh sb="2" eb="4">
      <t>ブッシツ</t>
    </rPh>
    <rPh sb="7" eb="9">
      <t>フリョ</t>
    </rPh>
    <rPh sb="10" eb="12">
      <t>チュウドク</t>
    </rPh>
    <rPh sb="12" eb="13">
      <t>オヨ</t>
    </rPh>
    <rPh sb="14" eb="18">
      <t>ユウガイブッシツ</t>
    </rPh>
    <rPh sb="20" eb="22">
      <t>バクロ</t>
    </rPh>
    <phoneticPr fontId="4"/>
  </si>
  <si>
    <t>20107</t>
    <phoneticPr fontId="4"/>
  </si>
  <si>
    <t>　　その他の不慮の事故</t>
    <rPh sb="2" eb="5">
      <t>ソノタ</t>
    </rPh>
    <rPh sb="6" eb="8">
      <t>フリョ</t>
    </rPh>
    <rPh sb="9" eb="11">
      <t>ジコ</t>
    </rPh>
    <phoneticPr fontId="4"/>
  </si>
  <si>
    <t>20200</t>
    <phoneticPr fontId="4"/>
  </si>
  <si>
    <t>　自殺</t>
    <rPh sb="1" eb="3">
      <t>ジサツ</t>
    </rPh>
    <phoneticPr fontId="4"/>
  </si>
  <si>
    <t>04100</t>
    <phoneticPr fontId="3"/>
  </si>
  <si>
    <t>20300</t>
    <phoneticPr fontId="4"/>
  </si>
  <si>
    <t>　他殺</t>
    <rPh sb="1" eb="3">
      <t>タサツ</t>
    </rPh>
    <phoneticPr fontId="4"/>
  </si>
  <si>
    <t>20400</t>
    <phoneticPr fontId="4"/>
  </si>
  <si>
    <t>　その他の外因</t>
    <rPh sb="1" eb="4">
      <t>ソノタ</t>
    </rPh>
    <rPh sb="5" eb="7">
      <t>ガイイン</t>
    </rPh>
    <phoneticPr fontId="4"/>
  </si>
  <si>
    <t>22200</t>
    <phoneticPr fontId="3"/>
  </si>
  <si>
    <t>その他の特殊目的用コード</t>
    <rPh sb="2" eb="3">
      <t>タ</t>
    </rPh>
    <rPh sb="4" eb="6">
      <t>トクシュ</t>
    </rPh>
    <rPh sb="6" eb="9">
      <t>モクテキヨウ</t>
    </rPh>
    <phoneticPr fontId="4"/>
  </si>
  <si>
    <t>04200</t>
    <phoneticPr fontId="3"/>
  </si>
  <si>
    <t>05000</t>
    <phoneticPr fontId="3"/>
  </si>
  <si>
    <t>05100</t>
    <phoneticPr fontId="3"/>
  </si>
  <si>
    <t>05200</t>
    <phoneticPr fontId="3"/>
  </si>
  <si>
    <t>06000</t>
    <phoneticPr fontId="3"/>
  </si>
  <si>
    <t>06100</t>
    <phoneticPr fontId="3"/>
  </si>
  <si>
    <t>06200</t>
    <phoneticPr fontId="3"/>
  </si>
  <si>
    <t>06300</t>
    <phoneticPr fontId="3"/>
  </si>
  <si>
    <t>06400</t>
    <phoneticPr fontId="3"/>
  </si>
  <si>
    <t>06500</t>
    <phoneticPr fontId="3"/>
  </si>
  <si>
    <t>07000</t>
    <phoneticPr fontId="3"/>
  </si>
  <si>
    <t>08000</t>
    <phoneticPr fontId="3"/>
  </si>
  <si>
    <t>09000</t>
    <phoneticPr fontId="3"/>
  </si>
  <si>
    <t>09100</t>
    <phoneticPr fontId="3"/>
  </si>
  <si>
    <t>09101</t>
    <phoneticPr fontId="3"/>
  </si>
  <si>
    <t>09102</t>
    <phoneticPr fontId="3"/>
  </si>
  <si>
    <t>09200</t>
    <phoneticPr fontId="3"/>
  </si>
  <si>
    <t>09201</t>
    <phoneticPr fontId="3"/>
  </si>
  <si>
    <t>09202</t>
    <phoneticPr fontId="3"/>
  </si>
  <si>
    <t>09203</t>
    <phoneticPr fontId="3"/>
  </si>
  <si>
    <t>09204</t>
    <phoneticPr fontId="3"/>
  </si>
  <si>
    <t>09205</t>
    <phoneticPr fontId="3"/>
  </si>
  <si>
    <t>09206</t>
    <phoneticPr fontId="3"/>
  </si>
  <si>
    <t>09207</t>
    <phoneticPr fontId="3"/>
  </si>
  <si>
    <t>09208</t>
    <phoneticPr fontId="3"/>
  </si>
  <si>
    <t>09300</t>
    <phoneticPr fontId="3"/>
  </si>
  <si>
    <t>09301</t>
    <phoneticPr fontId="3"/>
  </si>
  <si>
    <t>09302</t>
    <phoneticPr fontId="3"/>
  </si>
  <si>
    <t>09303</t>
    <phoneticPr fontId="3"/>
  </si>
  <si>
    <t>09304</t>
    <phoneticPr fontId="3"/>
  </si>
  <si>
    <t>09400</t>
    <phoneticPr fontId="3"/>
  </si>
  <si>
    <t>09500</t>
    <phoneticPr fontId="3"/>
  </si>
  <si>
    <t>10000</t>
    <phoneticPr fontId="3"/>
  </si>
  <si>
    <t>10100</t>
    <phoneticPr fontId="3"/>
  </si>
  <si>
    <t>10200</t>
    <phoneticPr fontId="3"/>
  </si>
  <si>
    <t>10300</t>
    <phoneticPr fontId="3"/>
  </si>
  <si>
    <t>10400</t>
    <phoneticPr fontId="3"/>
  </si>
  <si>
    <t>10500</t>
    <phoneticPr fontId="3"/>
  </si>
  <si>
    <t>10600</t>
    <phoneticPr fontId="3"/>
  </si>
  <si>
    <t>11000</t>
    <phoneticPr fontId="3"/>
  </si>
  <si>
    <t>11100</t>
    <phoneticPr fontId="3"/>
  </si>
  <si>
    <t>11200</t>
    <phoneticPr fontId="3"/>
  </si>
  <si>
    <t>11300</t>
    <phoneticPr fontId="3"/>
  </si>
  <si>
    <t>11301</t>
    <phoneticPr fontId="3"/>
  </si>
  <si>
    <t>11302</t>
    <phoneticPr fontId="3"/>
  </si>
  <si>
    <t>11400</t>
    <phoneticPr fontId="3"/>
  </si>
  <si>
    <t>12000</t>
    <phoneticPr fontId="3"/>
  </si>
  <si>
    <t>13000</t>
    <phoneticPr fontId="3"/>
  </si>
  <si>
    <t>14000</t>
    <phoneticPr fontId="3"/>
  </si>
  <si>
    <t>14100</t>
    <phoneticPr fontId="3"/>
  </si>
  <si>
    <t>14200</t>
    <phoneticPr fontId="3"/>
  </si>
  <si>
    <t>14201</t>
    <phoneticPr fontId="3"/>
  </si>
  <si>
    <t>14202</t>
    <phoneticPr fontId="3"/>
  </si>
  <si>
    <t>14203</t>
    <phoneticPr fontId="3"/>
  </si>
  <si>
    <t>14300</t>
    <phoneticPr fontId="3"/>
  </si>
  <si>
    <t>15000</t>
    <phoneticPr fontId="3"/>
  </si>
  <si>
    <t>16000</t>
    <phoneticPr fontId="3"/>
  </si>
  <si>
    <t>16100</t>
    <phoneticPr fontId="3"/>
  </si>
  <si>
    <t>16200</t>
    <phoneticPr fontId="3"/>
  </si>
  <si>
    <t>16300</t>
    <phoneticPr fontId="3"/>
  </si>
  <si>
    <t>16400</t>
    <phoneticPr fontId="3"/>
  </si>
  <si>
    <t>16500</t>
    <phoneticPr fontId="3"/>
  </si>
  <si>
    <t>16600</t>
    <phoneticPr fontId="3"/>
  </si>
  <si>
    <t>17000</t>
    <phoneticPr fontId="3"/>
  </si>
  <si>
    <t>17100</t>
    <phoneticPr fontId="3"/>
  </si>
  <si>
    <t>17200</t>
    <phoneticPr fontId="3"/>
  </si>
  <si>
    <t>17201</t>
    <phoneticPr fontId="3"/>
  </si>
  <si>
    <t>17202</t>
    <phoneticPr fontId="3"/>
  </si>
  <si>
    <t>17300</t>
    <phoneticPr fontId="3"/>
  </si>
  <si>
    <t>17400</t>
    <phoneticPr fontId="3"/>
  </si>
  <si>
    <t>17500</t>
    <phoneticPr fontId="3"/>
  </si>
  <si>
    <t>18000</t>
    <phoneticPr fontId="3"/>
  </si>
  <si>
    <t>18100</t>
    <phoneticPr fontId="3"/>
  </si>
  <si>
    <t>18200</t>
    <phoneticPr fontId="3"/>
  </si>
  <si>
    <t>18300</t>
    <phoneticPr fontId="3"/>
  </si>
  <si>
    <t>20000</t>
    <phoneticPr fontId="3"/>
  </si>
  <si>
    <t>20100</t>
    <phoneticPr fontId="3"/>
  </si>
  <si>
    <t>20101</t>
    <phoneticPr fontId="3"/>
  </si>
  <si>
    <t>20102</t>
    <phoneticPr fontId="3"/>
  </si>
  <si>
    <t>20103</t>
    <phoneticPr fontId="3"/>
  </si>
  <si>
    <t>20104</t>
    <phoneticPr fontId="3"/>
  </si>
  <si>
    <t>20105</t>
    <phoneticPr fontId="3"/>
  </si>
  <si>
    <t>20106</t>
    <phoneticPr fontId="3"/>
  </si>
  <si>
    <t>20107</t>
    <phoneticPr fontId="3"/>
  </si>
  <si>
    <t>20200</t>
    <phoneticPr fontId="3"/>
  </si>
  <si>
    <t>20300</t>
    <phoneticPr fontId="3"/>
  </si>
  <si>
    <t>20400</t>
    <phoneticPr fontId="3"/>
  </si>
  <si>
    <t>区・性</t>
    <rPh sb="0" eb="1">
      <t>ク</t>
    </rPh>
    <rPh sb="2" eb="3">
      <t>セイ</t>
    </rPh>
    <phoneticPr fontId="3"/>
  </si>
  <si>
    <t>０～４</t>
    <phoneticPr fontId="3"/>
  </si>
  <si>
    <t>80～
84</t>
    <phoneticPr fontId="3"/>
  </si>
  <si>
    <t>85～
89</t>
    <phoneticPr fontId="3"/>
  </si>
  <si>
    <t>90～
94</t>
    <phoneticPr fontId="3"/>
  </si>
  <si>
    <t>95～
99</t>
    <phoneticPr fontId="3"/>
  </si>
  <si>
    <t>総  数</t>
    <rPh sb="0" eb="4">
      <t>ソウスウ</t>
    </rPh>
    <phoneticPr fontId="3"/>
  </si>
  <si>
    <t>門 司 区</t>
    <rPh sb="0" eb="5">
      <t>モジク</t>
    </rPh>
    <phoneticPr fontId="3"/>
  </si>
  <si>
    <t>小倉北区</t>
    <rPh sb="0" eb="4">
      <t>コクラキタク</t>
    </rPh>
    <phoneticPr fontId="3"/>
  </si>
  <si>
    <t>小倉南区</t>
    <rPh sb="0" eb="4">
      <t>コクラミナミク</t>
    </rPh>
    <phoneticPr fontId="3"/>
  </si>
  <si>
    <t>若 松 区</t>
    <rPh sb="0" eb="5">
      <t>ワカマツク</t>
    </rPh>
    <phoneticPr fontId="3"/>
  </si>
  <si>
    <t>選択死因分類コード</t>
    <rPh sb="0" eb="2">
      <t>センタク</t>
    </rPh>
    <rPh sb="2" eb="4">
      <t>シイン</t>
    </rPh>
    <rPh sb="4" eb="6">
      <t>ブンルイ</t>
    </rPh>
    <phoneticPr fontId="3"/>
  </si>
  <si>
    <t>死　　　　　　　因</t>
    <rPh sb="0" eb="9">
      <t>シイン</t>
    </rPh>
    <phoneticPr fontId="3"/>
  </si>
  <si>
    <t>Se０１</t>
    <phoneticPr fontId="3"/>
  </si>
  <si>
    <t>結核</t>
    <rPh sb="0" eb="2">
      <t>ケッカク</t>
    </rPh>
    <phoneticPr fontId="3"/>
  </si>
  <si>
    <t>Se０２</t>
    <phoneticPr fontId="3"/>
  </si>
  <si>
    <t>悪性新生物＜腫瘍＞</t>
    <rPh sb="0" eb="2">
      <t>アクセイ</t>
    </rPh>
    <rPh sb="2" eb="5">
      <t>シンセイブツ</t>
    </rPh>
    <rPh sb="6" eb="8">
      <t>シュヨウ</t>
    </rPh>
    <phoneticPr fontId="3"/>
  </si>
  <si>
    <t>Se０３</t>
  </si>
  <si>
    <t>　　食道の悪性新生物</t>
    <rPh sb="2" eb="4">
      <t>ショクドウ</t>
    </rPh>
    <rPh sb="5" eb="7">
      <t>アクセイ</t>
    </rPh>
    <rPh sb="7" eb="10">
      <t>シンセイブツ</t>
    </rPh>
    <phoneticPr fontId="3"/>
  </si>
  <si>
    <t>Se０４</t>
  </si>
  <si>
    <t>　　胃の悪性新生物</t>
    <rPh sb="2" eb="3">
      <t>イ</t>
    </rPh>
    <rPh sb="4" eb="6">
      <t>アクセイ</t>
    </rPh>
    <rPh sb="6" eb="9">
      <t>シンセイブツ</t>
    </rPh>
    <phoneticPr fontId="3"/>
  </si>
  <si>
    <t>Se０５</t>
  </si>
  <si>
    <t>　　結腸の悪性新生物</t>
    <rPh sb="2" eb="4">
      <t>ケッチョウ</t>
    </rPh>
    <rPh sb="5" eb="7">
      <t>アクセイ</t>
    </rPh>
    <rPh sb="7" eb="10">
      <t>シンセイブツ</t>
    </rPh>
    <phoneticPr fontId="3"/>
  </si>
  <si>
    <t>Se０６</t>
  </si>
  <si>
    <t>　　直腸Ｓ状結腸移行部及び直腸の悪性新生物</t>
    <rPh sb="2" eb="4">
      <t>チョクチョウ</t>
    </rPh>
    <rPh sb="5" eb="6">
      <t>ジョウ</t>
    </rPh>
    <rPh sb="6" eb="8">
      <t>ケッチョウ</t>
    </rPh>
    <rPh sb="8" eb="10">
      <t>イコウ</t>
    </rPh>
    <rPh sb="10" eb="11">
      <t>ブ</t>
    </rPh>
    <rPh sb="11" eb="12">
      <t>オヨ</t>
    </rPh>
    <rPh sb="13" eb="15">
      <t>チョクチョウ</t>
    </rPh>
    <rPh sb="16" eb="18">
      <t>アクセイ</t>
    </rPh>
    <rPh sb="18" eb="21">
      <t>シンセイブツ</t>
    </rPh>
    <phoneticPr fontId="3"/>
  </si>
  <si>
    <t>Se０７</t>
  </si>
  <si>
    <t>　　肝及び肝内胆管の悪性新生物</t>
    <rPh sb="2" eb="3">
      <t>カン</t>
    </rPh>
    <rPh sb="3" eb="4">
      <t>オヨ</t>
    </rPh>
    <rPh sb="5" eb="6">
      <t>カン</t>
    </rPh>
    <rPh sb="6" eb="7">
      <t>ナイ</t>
    </rPh>
    <rPh sb="7" eb="9">
      <t>タンカン</t>
    </rPh>
    <rPh sb="10" eb="12">
      <t>アクセイ</t>
    </rPh>
    <rPh sb="12" eb="15">
      <t>シンセイブツ</t>
    </rPh>
    <phoneticPr fontId="3"/>
  </si>
  <si>
    <t>Se０８</t>
  </si>
  <si>
    <t>　　胆のう及びその他の胆道の悪性新生物</t>
    <rPh sb="2" eb="3">
      <t>タン</t>
    </rPh>
    <rPh sb="5" eb="6">
      <t>オヨ</t>
    </rPh>
    <rPh sb="7" eb="10">
      <t>ソノタ</t>
    </rPh>
    <rPh sb="11" eb="13">
      <t>タンドウ</t>
    </rPh>
    <rPh sb="14" eb="16">
      <t>アクセイ</t>
    </rPh>
    <rPh sb="16" eb="19">
      <t>シンセイブツ</t>
    </rPh>
    <phoneticPr fontId="3"/>
  </si>
  <si>
    <t>Se０９</t>
  </si>
  <si>
    <t>　　膵の悪性新生物</t>
    <rPh sb="2" eb="3">
      <t>スイ</t>
    </rPh>
    <rPh sb="4" eb="6">
      <t>アクセイ</t>
    </rPh>
    <rPh sb="6" eb="9">
      <t>シンセイブツ</t>
    </rPh>
    <phoneticPr fontId="3"/>
  </si>
  <si>
    <t>Se１０</t>
  </si>
  <si>
    <t>　　気管、気管支及び肺の悪性新生物</t>
    <rPh sb="2" eb="4">
      <t>キカン</t>
    </rPh>
    <rPh sb="5" eb="8">
      <t>キカンシ</t>
    </rPh>
    <rPh sb="8" eb="9">
      <t>オヨ</t>
    </rPh>
    <rPh sb="10" eb="11">
      <t>ハイ</t>
    </rPh>
    <rPh sb="12" eb="14">
      <t>アクセイ</t>
    </rPh>
    <rPh sb="14" eb="17">
      <t>シンセイブツ</t>
    </rPh>
    <phoneticPr fontId="3"/>
  </si>
  <si>
    <t>Se１１</t>
  </si>
  <si>
    <t>　　乳房の悪性新生物</t>
    <rPh sb="2" eb="4">
      <t>ニュウボウ</t>
    </rPh>
    <rPh sb="5" eb="7">
      <t>アクセイ</t>
    </rPh>
    <rPh sb="7" eb="10">
      <t>シンセイブツ</t>
    </rPh>
    <phoneticPr fontId="3"/>
  </si>
  <si>
    <t>Se１２</t>
  </si>
  <si>
    <t>　　子宮の悪性新生物</t>
    <rPh sb="2" eb="4">
      <t>シキュウ</t>
    </rPh>
    <rPh sb="5" eb="7">
      <t>アクセイ</t>
    </rPh>
    <rPh sb="7" eb="10">
      <t>シンセイブツ</t>
    </rPh>
    <phoneticPr fontId="3"/>
  </si>
  <si>
    <t>Se１３</t>
  </si>
  <si>
    <t>　　白血病</t>
    <rPh sb="2" eb="3">
      <t>シロ</t>
    </rPh>
    <rPh sb="3" eb="4">
      <t>チ</t>
    </rPh>
    <rPh sb="4" eb="5">
      <t>ビョウ</t>
    </rPh>
    <phoneticPr fontId="3"/>
  </si>
  <si>
    <t>Se１４</t>
  </si>
  <si>
    <t>糖尿病</t>
    <rPh sb="0" eb="3">
      <t>トウニョウビョウ</t>
    </rPh>
    <phoneticPr fontId="3"/>
  </si>
  <si>
    <t>Se１５</t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</si>
  <si>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</si>
  <si>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Se１６</t>
  </si>
  <si>
    <t>心疾患（高血圧性を除く）</t>
    <rPh sb="0" eb="3">
      <t>シンシッカン</t>
    </rPh>
    <rPh sb="4" eb="7">
      <t>コウケツアツ</t>
    </rPh>
    <rPh sb="7" eb="8">
      <t>セイ</t>
    </rPh>
    <rPh sb="9" eb="10">
      <t>ノゾ</t>
    </rPh>
    <phoneticPr fontId="3"/>
  </si>
  <si>
    <t>Se１７</t>
  </si>
  <si>
    <t>　　急性心筋梗塞</t>
    <rPh sb="2" eb="4">
      <t>キュウセイ</t>
    </rPh>
    <rPh sb="4" eb="6">
      <t>シンキン</t>
    </rPh>
    <rPh sb="6" eb="8">
      <t>コウソク</t>
    </rPh>
    <phoneticPr fontId="3"/>
  </si>
  <si>
    <t>Se１８</t>
  </si>
  <si>
    <t>　　その他の虚血性心疾患</t>
    <rPh sb="2" eb="5">
      <t>ソノタ</t>
    </rPh>
    <rPh sb="6" eb="7">
      <t>キョ</t>
    </rPh>
    <rPh sb="7" eb="8">
      <t>ケツ</t>
    </rPh>
    <rPh sb="8" eb="9">
      <t>セイ</t>
    </rPh>
    <rPh sb="9" eb="12">
      <t>シンシッカン</t>
    </rPh>
    <phoneticPr fontId="3"/>
  </si>
  <si>
    <t>Se１９</t>
  </si>
  <si>
    <t>　　不整脈及び伝導障害</t>
    <rPh sb="2" eb="5">
      <t>フセイミャク</t>
    </rPh>
    <rPh sb="5" eb="6">
      <t>オヨ</t>
    </rPh>
    <rPh sb="7" eb="9">
      <t>デンドウ</t>
    </rPh>
    <rPh sb="9" eb="11">
      <t>ショウガイ</t>
    </rPh>
    <phoneticPr fontId="3"/>
  </si>
  <si>
    <t>Se２０</t>
  </si>
  <si>
    <t>　　心不全</t>
    <rPh sb="2" eb="5">
      <t>シンフゼン</t>
    </rPh>
    <phoneticPr fontId="3"/>
  </si>
  <si>
    <t>Se２１</t>
  </si>
  <si>
    <t>脳血管疾患</t>
    <rPh sb="0" eb="3">
      <t>ノウケッカン</t>
    </rPh>
    <rPh sb="3" eb="5">
      <t>シッカン</t>
    </rPh>
    <phoneticPr fontId="3"/>
  </si>
  <si>
    <t>Se２２</t>
  </si>
  <si>
    <t>　　くも膜下出血</t>
    <rPh sb="2" eb="6">
      <t>クモマクカ</t>
    </rPh>
    <rPh sb="6" eb="8">
      <t>シュッケツ</t>
    </rPh>
    <phoneticPr fontId="3"/>
  </si>
  <si>
    <t>Se２３</t>
  </si>
  <si>
    <t>　　脳内出血</t>
    <rPh sb="2" eb="4">
      <t>ノウナイ</t>
    </rPh>
    <rPh sb="4" eb="6">
      <t>シュッケツ</t>
    </rPh>
    <phoneticPr fontId="3"/>
  </si>
  <si>
    <t>Se２４</t>
  </si>
  <si>
    <t>　　脳梗塞</t>
    <rPh sb="2" eb="5">
      <t>ノウコウソク</t>
    </rPh>
    <phoneticPr fontId="3"/>
  </si>
  <si>
    <t>Se２５</t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</si>
  <si>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3"/>
  </si>
  <si>
    <t>Se２６</t>
  </si>
  <si>
    <t>肺炎</t>
    <rPh sb="0" eb="2">
      <t>ハイエン</t>
    </rPh>
    <phoneticPr fontId="3"/>
  </si>
  <si>
    <t>Se２７</t>
  </si>
  <si>
    <t>慢性閉塞性肺疾患</t>
    <rPh sb="0" eb="2">
      <t>マンセイ</t>
    </rPh>
    <rPh sb="2" eb="4">
      <t>ヘイソク</t>
    </rPh>
    <rPh sb="4" eb="5">
      <t>セイ</t>
    </rPh>
    <rPh sb="5" eb="8">
      <t>ハイシッカン</t>
    </rPh>
    <phoneticPr fontId="3"/>
  </si>
  <si>
    <t>Se２８</t>
  </si>
  <si>
    <t>喘息</t>
    <rPh sb="0" eb="2">
      <t>ゼンソク</t>
    </rPh>
    <phoneticPr fontId="3"/>
  </si>
  <si>
    <t>Se２９</t>
  </si>
  <si>
    <t>肝疾患</t>
    <rPh sb="0" eb="3">
      <t>カンシッカン</t>
    </rPh>
    <phoneticPr fontId="3"/>
  </si>
  <si>
    <t>Se３０</t>
  </si>
  <si>
    <t>腎不全</t>
    <rPh sb="0" eb="3">
      <t>ジンフゼン</t>
    </rPh>
    <phoneticPr fontId="3"/>
  </si>
  <si>
    <t>Se３１</t>
  </si>
  <si>
    <t>老衰</t>
    <rPh sb="0" eb="2">
      <t>ロウスイ</t>
    </rPh>
    <phoneticPr fontId="3"/>
  </si>
  <si>
    <t>Se３２</t>
  </si>
  <si>
    <t>不慮の事故</t>
    <rPh sb="0" eb="2">
      <t>フリョ</t>
    </rPh>
    <rPh sb="3" eb="5">
      <t>ジコ</t>
    </rPh>
    <phoneticPr fontId="3"/>
  </si>
  <si>
    <t>Se３３</t>
  </si>
  <si>
    <t>　　交通事故</t>
    <rPh sb="2" eb="4">
      <t>コウツウ</t>
    </rPh>
    <rPh sb="4" eb="6">
      <t>ジコ</t>
    </rPh>
    <phoneticPr fontId="3"/>
  </si>
  <si>
    <t>Se３４</t>
  </si>
  <si>
    <t>自殺</t>
    <rPh sb="0" eb="2">
      <t>ジサツ</t>
    </rPh>
    <phoneticPr fontId="3"/>
  </si>
  <si>
    <t>　　＊選択死因分類　：　社会的に関心の強い死因について、死因簡単分類表から選択したもの</t>
    <rPh sb="3" eb="5">
      <t>センタク</t>
    </rPh>
    <rPh sb="5" eb="7">
      <t>シイン</t>
    </rPh>
    <rPh sb="7" eb="9">
      <t>ブンルイ</t>
    </rPh>
    <rPh sb="12" eb="15">
      <t>シャカイテキ</t>
    </rPh>
    <rPh sb="16" eb="18">
      <t>カンシン</t>
    </rPh>
    <rPh sb="19" eb="20">
      <t>ツヨ</t>
    </rPh>
    <rPh sb="21" eb="23">
      <t>シイン</t>
    </rPh>
    <rPh sb="28" eb="30">
      <t>シイン</t>
    </rPh>
    <rPh sb="30" eb="32">
      <t>カンタン</t>
    </rPh>
    <rPh sb="32" eb="34">
      <t>ブンルイ</t>
    </rPh>
    <rPh sb="34" eb="35">
      <t>ヒョウ</t>
    </rPh>
    <rPh sb="37" eb="39">
      <t>センタク</t>
    </rPh>
    <phoneticPr fontId="3"/>
  </si>
  <si>
    <t>２　死  亡</t>
    <rPh sb="2" eb="6">
      <t>シボウ</t>
    </rPh>
    <phoneticPr fontId="4"/>
  </si>
  <si>
    <t>表１　　死亡数・率及び割合（死因順位・前年比較）</t>
    <rPh sb="0" eb="1">
      <t>ヒョウ</t>
    </rPh>
    <rPh sb="4" eb="7">
      <t>シボウスウ</t>
    </rPh>
    <rPh sb="8" eb="9">
      <t>リツ</t>
    </rPh>
    <rPh sb="9" eb="10">
      <t>オヨ</t>
    </rPh>
    <rPh sb="11" eb="13">
      <t>ワリアイ</t>
    </rPh>
    <rPh sb="14" eb="16">
      <t>シイン</t>
    </rPh>
    <rPh sb="16" eb="18">
      <t>ジュンイ</t>
    </rPh>
    <rPh sb="19" eb="21">
      <t>ゼンネン</t>
    </rPh>
    <rPh sb="21" eb="23">
      <t>ヒカク</t>
    </rPh>
    <phoneticPr fontId="4"/>
  </si>
  <si>
    <t>表２　　死亡数（主要死因・区）</t>
    <rPh sb="0" eb="1">
      <t>ヒョウ</t>
    </rPh>
    <rPh sb="4" eb="7">
      <t>シボウスウ</t>
    </rPh>
    <rPh sb="8" eb="10">
      <t>シュヨウ</t>
    </rPh>
    <rPh sb="10" eb="12">
      <t>シイン</t>
    </rPh>
    <rPh sb="13" eb="14">
      <t>ク</t>
    </rPh>
    <phoneticPr fontId="4"/>
  </si>
  <si>
    <t>表３　　死亡数（場所・区）</t>
    <rPh sb="4" eb="7">
      <t>シボウスウ</t>
    </rPh>
    <rPh sb="8" eb="10">
      <t>バショ</t>
    </rPh>
    <rPh sb="11" eb="12">
      <t>ク</t>
    </rPh>
    <phoneticPr fontId="4"/>
  </si>
  <si>
    <t>表４　　悪性新生物の死亡率（年次・性・主要部位）</t>
    <rPh sb="0" eb="1">
      <t>ヒョウ</t>
    </rPh>
    <rPh sb="4" eb="6">
      <t>アクセイ</t>
    </rPh>
    <rPh sb="6" eb="9">
      <t>シンセイブツ</t>
    </rPh>
    <rPh sb="10" eb="13">
      <t>シボウリツ</t>
    </rPh>
    <rPh sb="14" eb="16">
      <t>ネンジ</t>
    </rPh>
    <rPh sb="17" eb="18">
      <t>セイ</t>
    </rPh>
    <rPh sb="19" eb="21">
      <t>シュヨウ</t>
    </rPh>
    <rPh sb="21" eb="23">
      <t>ブイ</t>
    </rPh>
    <phoneticPr fontId="4"/>
  </si>
  <si>
    <t>表５</t>
    <rPh sb="0" eb="1">
      <t>ヒョウ</t>
    </rPh>
    <phoneticPr fontId="4"/>
  </si>
  <si>
    <t>表６　　主な死因の死亡数及び人口１０万対死亡率(全国-21大都市）</t>
    <rPh sb="0" eb="1">
      <t>ヒョウ</t>
    </rPh>
    <rPh sb="4" eb="5">
      <t>オモ</t>
    </rPh>
    <rPh sb="6" eb="8">
      <t>シイン</t>
    </rPh>
    <rPh sb="9" eb="12">
      <t>シボウスウ</t>
    </rPh>
    <rPh sb="12" eb="13">
      <t>オヨ</t>
    </rPh>
    <rPh sb="14" eb="16">
      <t>ジンコウ</t>
    </rPh>
    <rPh sb="18" eb="19">
      <t>マン</t>
    </rPh>
    <rPh sb="19" eb="20">
      <t>タイ</t>
    </rPh>
    <rPh sb="20" eb="22">
      <t>シボウ</t>
    </rPh>
    <rPh sb="22" eb="23">
      <t>リツ</t>
    </rPh>
    <rPh sb="24" eb="26">
      <t>ゼンコク</t>
    </rPh>
    <rPh sb="29" eb="30">
      <t>ダイ</t>
    </rPh>
    <rPh sb="30" eb="32">
      <t>トシ</t>
    </rPh>
    <phoneticPr fontId="4"/>
  </si>
  <si>
    <t>表７　　男性の死因順位（年齢）</t>
    <rPh sb="0" eb="1">
      <t>ヒョウ</t>
    </rPh>
    <rPh sb="4" eb="6">
      <t>ダンセイ</t>
    </rPh>
    <rPh sb="7" eb="9">
      <t>シイン</t>
    </rPh>
    <rPh sb="9" eb="11">
      <t>ジュンイ</t>
    </rPh>
    <rPh sb="12" eb="14">
      <t>ネンレイ</t>
    </rPh>
    <phoneticPr fontId="3"/>
  </si>
  <si>
    <t>表８　　女性の死因順位（年齢）</t>
    <rPh sb="0" eb="1">
      <t>ヒョウ</t>
    </rPh>
    <rPh sb="4" eb="5">
      <t>オンナ</t>
    </rPh>
    <phoneticPr fontId="4"/>
  </si>
  <si>
    <t>表９　　死亡数（死因・年齢・性）</t>
    <rPh sb="0" eb="1">
      <t>ヒョウ</t>
    </rPh>
    <rPh sb="4" eb="7">
      <t>シボウスウ</t>
    </rPh>
    <rPh sb="8" eb="10">
      <t>シイン</t>
    </rPh>
    <rPh sb="11" eb="13">
      <t>ネンレイ</t>
    </rPh>
    <rPh sb="14" eb="15">
      <t>セイ</t>
    </rPh>
    <phoneticPr fontId="3"/>
  </si>
  <si>
    <t>表１０　　死亡数（区・年齢・性）</t>
    <rPh sb="0" eb="1">
      <t>ヒョウ</t>
    </rPh>
    <rPh sb="5" eb="8">
      <t>シボウスウ</t>
    </rPh>
    <rPh sb="9" eb="10">
      <t>ク</t>
    </rPh>
    <rPh sb="11" eb="13">
      <t>ネンレイ</t>
    </rPh>
    <rPh sb="14" eb="15">
      <t>セイ</t>
    </rPh>
    <phoneticPr fontId="3"/>
  </si>
  <si>
    <t>表11　　死亡数（選択死因分類・性）</t>
    <rPh sb="0" eb="1">
      <t>ヒョウ</t>
    </rPh>
    <rPh sb="5" eb="8">
      <t>シボウスウ</t>
    </rPh>
    <rPh sb="9" eb="11">
      <t>センタク</t>
    </rPh>
    <rPh sb="11" eb="13">
      <t>シイン</t>
    </rPh>
    <rPh sb="13" eb="15">
      <t>ブンルイ</t>
    </rPh>
    <rPh sb="16" eb="17">
      <t>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</si>
</sst>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#,##0.0;&quot;△ &quot;#,##0.0"/>
    <numFmt numFmtId="178" formatCode="0.0;&quot;△ &quot;0.0"/>
    <numFmt numFmtId="179" formatCode="0.0_ "/>
    <numFmt numFmtId="180" formatCode="_ * #,##0.0_ ;_ * \-#,##0.0_ ;_ * &quot;-&quot;?_ ;_ @_ "/>
    <numFmt numFmtId="181" formatCode="0.0"/>
  </numFmts>
  <fonts count="31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2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color indexed="53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name val="ＭＳ 明朝"/>
      <family val="1"/>
      <charset val="128"/>
    </font>
    <font>
      <sz val="10"/>
      <color indexed="5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365">
    <xf numFmtId="0" fontId="0" fillId="0" borderId="0" xfId="0"/>
    <xf numFmtId="0" fontId="0" fillId="0" borderId="0" xfId="0" applyProtection="1"/>
    <xf numFmtId="0" fontId="2" fillId="0" borderId="0" xfId="0" applyFont="1" applyFill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/>
      <protection locked="0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vertical="center"/>
    </xf>
    <xf numFmtId="176" fontId="0" fillId="0" borderId="8" xfId="0" applyNumberFormat="1" applyFill="1" applyBorder="1" applyAlignment="1" applyProtection="1">
      <alignment vertical="center"/>
    </xf>
    <xf numFmtId="176" fontId="0" fillId="0" borderId="9" xfId="0" applyNumberFormat="1" applyFill="1" applyBorder="1" applyAlignment="1" applyProtection="1">
      <alignment vertical="center"/>
      <protection locked="0"/>
    </xf>
    <xf numFmtId="176" fontId="0" fillId="0" borderId="10" xfId="0" applyNumberFormat="1" applyFill="1" applyBorder="1" applyAlignment="1" applyProtection="1">
      <alignment vertical="center"/>
    </xf>
    <xf numFmtId="177" fontId="0" fillId="0" borderId="8" xfId="0" applyNumberFormat="1" applyFill="1" applyBorder="1" applyAlignment="1" applyProtection="1">
      <alignment vertical="center"/>
    </xf>
    <xf numFmtId="177" fontId="0" fillId="0" borderId="9" xfId="0" applyNumberFormat="1" applyFill="1" applyBorder="1" applyAlignment="1" applyProtection="1">
      <alignment vertical="center"/>
      <protection locked="0"/>
    </xf>
    <xf numFmtId="178" fontId="0" fillId="0" borderId="11" xfId="0" applyNumberFormat="1" applyFill="1" applyBorder="1" applyAlignment="1" applyProtection="1">
      <alignment vertical="center"/>
    </xf>
    <xf numFmtId="178" fontId="0" fillId="0" borderId="8" xfId="0" applyNumberFormat="1" applyFill="1" applyBorder="1" applyAlignment="1" applyProtection="1">
      <alignment vertical="center"/>
    </xf>
    <xf numFmtId="179" fontId="0" fillId="0" borderId="11" xfId="0" applyNumberFormat="1" applyFill="1" applyBorder="1" applyAlignment="1" applyProtection="1">
      <alignment vertical="center"/>
      <protection locked="0"/>
    </xf>
    <xf numFmtId="38" fontId="5" fillId="0" borderId="3" xfId="1" applyFont="1" applyFill="1" applyBorder="1" applyAlignment="1">
      <alignment vertical="center"/>
    </xf>
    <xf numFmtId="0" fontId="0" fillId="0" borderId="7" xfId="0" applyFill="1" applyBorder="1" applyAlignment="1" applyProtection="1">
      <alignment vertical="center" shrinkToFit="1"/>
    </xf>
    <xf numFmtId="0" fontId="0" fillId="0" borderId="7" xfId="0" applyFill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horizontal="left" vertical="center"/>
    </xf>
    <xf numFmtId="176" fontId="10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 wrapText="1"/>
    </xf>
    <xf numFmtId="176" fontId="0" fillId="2" borderId="9" xfId="0" applyNumberFormat="1" applyFill="1" applyBorder="1" applyAlignment="1" applyProtection="1">
      <alignment vertical="center"/>
      <protection locked="0"/>
    </xf>
    <xf numFmtId="177" fontId="0" fillId="2" borderId="9" xfId="0" applyNumberFormat="1" applyFill="1" applyBorder="1" applyAlignment="1" applyProtection="1">
      <alignment vertical="center"/>
      <protection locked="0"/>
    </xf>
    <xf numFmtId="179" fontId="0" fillId="2" borderId="11" xfId="0" applyNumberFormat="1" applyFill="1" applyBorder="1" applyAlignment="1" applyProtection="1">
      <alignment vertical="center"/>
      <protection locked="0"/>
    </xf>
    <xf numFmtId="0" fontId="11" fillId="0" borderId="7" xfId="0" applyFont="1" applyBorder="1" applyAlignment="1">
      <alignment horizontal="center" vertical="center"/>
    </xf>
    <xf numFmtId="176" fontId="0" fillId="2" borderId="13" xfId="0" applyNumberFormat="1" applyFill="1" applyBorder="1" applyAlignment="1" applyProtection="1">
      <alignment vertical="center"/>
      <protection locked="0"/>
    </xf>
    <xf numFmtId="0" fontId="11" fillId="0" borderId="14" xfId="0" applyFont="1" applyBorder="1" applyAlignment="1">
      <alignment horizontal="center" vertical="center"/>
    </xf>
    <xf numFmtId="176" fontId="0" fillId="0" borderId="15" xfId="0" applyNumberFormat="1" applyBorder="1" applyAlignment="1">
      <alignment vertical="center"/>
    </xf>
    <xf numFmtId="176" fontId="0" fillId="2" borderId="16" xfId="0" applyNumberFormat="1" applyFill="1" applyBorder="1" applyAlignment="1" applyProtection="1">
      <alignment vertical="center"/>
      <protection locked="0"/>
    </xf>
    <xf numFmtId="176" fontId="0" fillId="2" borderId="17" xfId="0" applyNumberFormat="1" applyFill="1" applyBorder="1" applyAlignment="1" applyProtection="1">
      <alignment vertical="center"/>
      <protection locked="0"/>
    </xf>
    <xf numFmtId="0" fontId="0" fillId="0" borderId="12" xfId="0" applyBorder="1" applyProtection="1"/>
    <xf numFmtId="0" fontId="0" fillId="0" borderId="1" xfId="0" applyBorder="1" applyProtection="1"/>
    <xf numFmtId="0" fontId="0" fillId="0" borderId="2" xfId="0" applyBorder="1" applyAlignment="1" applyProtection="1">
      <alignment horizontal="left" vertical="center"/>
    </xf>
    <xf numFmtId="0" fontId="12" fillId="0" borderId="18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13" xfId="0" applyBorder="1" applyAlignment="1"/>
    <xf numFmtId="41" fontId="12" fillId="0" borderId="19" xfId="0" applyNumberFormat="1" applyFont="1" applyFill="1" applyBorder="1" applyAlignment="1" applyProtection="1">
      <alignment horizontal="right" vertical="center"/>
    </xf>
    <xf numFmtId="41" fontId="0" fillId="3" borderId="13" xfId="0" applyNumberFormat="1" applyFill="1" applyBorder="1" applyAlignment="1" applyProtection="1">
      <alignment horizontal="right" vertical="center"/>
      <protection locked="0"/>
    </xf>
    <xf numFmtId="41" fontId="0" fillId="3" borderId="7" xfId="0" applyNumberFormat="1" applyFill="1" applyBorder="1" applyAlignment="1" applyProtection="1">
      <alignment horizontal="right" vertical="center"/>
      <protection locked="0"/>
    </xf>
    <xf numFmtId="0" fontId="0" fillId="0" borderId="8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7" xfId="0" applyBorder="1" applyAlignment="1"/>
    <xf numFmtId="41" fontId="12" fillId="0" borderId="21" xfId="0" applyNumberFormat="1" applyFont="1" applyFill="1" applyBorder="1" applyAlignment="1" applyProtection="1">
      <alignment horizontal="right" vertical="center"/>
    </xf>
    <xf numFmtId="41" fontId="0" fillId="3" borderId="17" xfId="0" applyNumberFormat="1" applyFill="1" applyBorder="1" applyAlignment="1" applyProtection="1">
      <alignment horizontal="right" vertical="center"/>
      <protection locked="0"/>
    </xf>
    <xf numFmtId="41" fontId="0" fillId="3" borderId="14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Protection="1"/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 shrinkToFit="1"/>
    </xf>
    <xf numFmtId="0" fontId="14" fillId="0" borderId="26" xfId="0" applyFont="1" applyBorder="1" applyAlignment="1" applyProtection="1">
      <alignment horizontal="center" vertical="center" wrapText="1" shrinkToFit="1"/>
    </xf>
    <xf numFmtId="0" fontId="6" fillId="0" borderId="27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49" fontId="15" fillId="0" borderId="8" xfId="0" applyNumberFormat="1" applyFont="1" applyFill="1" applyBorder="1" applyAlignment="1" applyProtection="1">
      <alignment horizontal="left" vertical="center"/>
    </xf>
    <xf numFmtId="49" fontId="15" fillId="0" borderId="13" xfId="0" applyNumberFormat="1" applyFont="1" applyFill="1" applyBorder="1" applyAlignment="1" applyProtection="1">
      <alignment horizontal="left" vertical="center"/>
      <protection locked="0"/>
    </xf>
    <xf numFmtId="41" fontId="6" fillId="0" borderId="7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9" xfId="0" applyNumberFormat="1" applyFont="1" applyFill="1" applyBorder="1" applyAlignment="1" applyProtection="1">
      <alignment horizontal="right" vertical="center"/>
      <protection locked="0"/>
    </xf>
    <xf numFmtId="41" fontId="6" fillId="0" borderId="10" xfId="0" applyNumberFormat="1" applyFont="1" applyFill="1" applyBorder="1" applyAlignment="1" applyProtection="1">
      <alignment horizontal="right" vertical="center"/>
      <protection locked="0"/>
    </xf>
    <xf numFmtId="41" fontId="6" fillId="0" borderId="8" xfId="0" applyNumberFormat="1" applyFont="1" applyFill="1" applyBorder="1" applyAlignment="1" applyProtection="1">
      <alignment horizontal="right" vertical="center"/>
      <protection locked="0"/>
    </xf>
    <xf numFmtId="41" fontId="6" fillId="0" borderId="11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vertical="center"/>
    </xf>
    <xf numFmtId="49" fontId="15" fillId="0" borderId="8" xfId="0" applyNumberFormat="1" applyFont="1" applyFill="1" applyBorder="1" applyAlignment="1" applyProtection="1">
      <alignment horizontal="right" vertical="center"/>
    </xf>
    <xf numFmtId="49" fontId="17" fillId="0" borderId="8" xfId="0" applyNumberFormat="1" applyFont="1" applyFill="1" applyBorder="1" applyAlignment="1" applyProtection="1">
      <alignment vertical="center"/>
    </xf>
    <xf numFmtId="49" fontId="17" fillId="0" borderId="13" xfId="0" applyNumberFormat="1" applyFont="1" applyFill="1" applyBorder="1" applyAlignment="1" applyProtection="1">
      <alignment horizontal="left" vertical="center"/>
      <protection locked="0"/>
    </xf>
    <xf numFmtId="41" fontId="18" fillId="0" borderId="7" xfId="0" applyNumberFormat="1" applyFont="1" applyFill="1" applyBorder="1" applyAlignment="1" applyProtection="1">
      <alignment horizontal="right" vertical="center"/>
    </xf>
    <xf numFmtId="41" fontId="18" fillId="0" borderId="0" xfId="0" applyNumberFormat="1" applyFont="1" applyFill="1" applyBorder="1" applyAlignment="1" applyProtection="1">
      <alignment horizontal="right" vertical="center"/>
    </xf>
    <xf numFmtId="41" fontId="18" fillId="0" borderId="9" xfId="0" applyNumberFormat="1" applyFont="1" applyFill="1" applyBorder="1" applyAlignment="1" applyProtection="1">
      <alignment horizontal="right" vertical="center"/>
    </xf>
    <xf numFmtId="41" fontId="18" fillId="0" borderId="10" xfId="0" applyNumberFormat="1" applyFont="1" applyFill="1" applyBorder="1" applyAlignment="1" applyProtection="1">
      <alignment horizontal="right" vertical="center"/>
    </xf>
    <xf numFmtId="41" fontId="18" fillId="0" borderId="8" xfId="0" applyNumberFormat="1" applyFont="1" applyFill="1" applyBorder="1" applyAlignment="1" applyProtection="1">
      <alignment horizontal="right" vertical="center"/>
    </xf>
    <xf numFmtId="41" fontId="18" fillId="0" borderId="11" xfId="0" applyNumberFormat="1" applyFont="1" applyFill="1" applyBorder="1" applyAlignment="1" applyProtection="1">
      <alignment horizontal="right" vertical="center"/>
    </xf>
    <xf numFmtId="0" fontId="19" fillId="0" borderId="7" xfId="0" applyFont="1" applyFill="1" applyBorder="1" applyAlignment="1" applyProtection="1">
      <alignment vertical="center"/>
    </xf>
    <xf numFmtId="0" fontId="19" fillId="0" borderId="13" xfId="0" applyFont="1" applyFill="1" applyBorder="1" applyAlignment="1" applyProtection="1">
      <alignment horizontal="center" vertical="center"/>
    </xf>
    <xf numFmtId="41" fontId="6" fillId="0" borderId="7" xfId="0" applyNumberFormat="1" applyFont="1" applyFill="1" applyBorder="1" applyAlignment="1" applyProtection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</xf>
    <xf numFmtId="41" fontId="6" fillId="3" borderId="9" xfId="0" applyNumberFormat="1" applyFont="1" applyFill="1" applyBorder="1" applyAlignment="1" applyProtection="1">
      <alignment horizontal="right" vertical="center"/>
      <protection locked="0"/>
    </xf>
    <xf numFmtId="41" fontId="6" fillId="3" borderId="10" xfId="0" applyNumberFormat="1" applyFont="1" applyFill="1" applyBorder="1" applyAlignment="1" applyProtection="1">
      <alignment horizontal="right" vertical="center"/>
      <protection locked="0"/>
    </xf>
    <xf numFmtId="41" fontId="6" fillId="0" borderId="8" xfId="0" applyNumberFormat="1" applyFont="1" applyFill="1" applyBorder="1" applyAlignment="1" applyProtection="1">
      <alignment horizontal="right" vertical="center"/>
    </xf>
    <xf numFmtId="41" fontId="6" fillId="3" borderId="11" xfId="0" applyNumberFormat="1" applyFont="1" applyFill="1" applyBorder="1" applyAlignment="1" applyProtection="1">
      <alignment horizontal="right" vertical="center"/>
      <protection locked="0"/>
    </xf>
    <xf numFmtId="0" fontId="19" fillId="0" borderId="14" xfId="0" applyFont="1" applyFill="1" applyBorder="1" applyAlignment="1" applyProtection="1">
      <alignment vertical="center"/>
    </xf>
    <xf numFmtId="0" fontId="19" fillId="0" borderId="17" xfId="0" applyFont="1" applyFill="1" applyBorder="1" applyAlignment="1" applyProtection="1">
      <alignment horizontal="center" vertical="center"/>
    </xf>
    <xf numFmtId="41" fontId="6" fillId="0" borderId="14" xfId="0" applyNumberFormat="1" applyFont="1" applyFill="1" applyBorder="1" applyAlignment="1" applyProtection="1">
      <alignment horizontal="right" vertical="center"/>
    </xf>
    <xf numFmtId="41" fontId="6" fillId="0" borderId="15" xfId="0" applyNumberFormat="1" applyFont="1" applyFill="1" applyBorder="1" applyAlignment="1" applyProtection="1">
      <alignment horizontal="right" vertical="center"/>
    </xf>
    <xf numFmtId="41" fontId="6" fillId="3" borderId="16" xfId="0" applyNumberFormat="1" applyFont="1" applyFill="1" applyBorder="1" applyAlignment="1" applyProtection="1">
      <alignment horizontal="right" vertical="center"/>
      <protection locked="0"/>
    </xf>
    <xf numFmtId="41" fontId="6" fillId="3" borderId="29" xfId="0" applyNumberFormat="1" applyFont="1" applyFill="1" applyBorder="1" applyAlignment="1" applyProtection="1">
      <alignment horizontal="right" vertical="center"/>
      <protection locked="0"/>
    </xf>
    <xf numFmtId="41" fontId="6" fillId="0" borderId="20" xfId="0" applyNumberFormat="1" applyFont="1" applyFill="1" applyBorder="1" applyAlignment="1" applyProtection="1">
      <alignment horizontal="right" vertical="center"/>
    </xf>
    <xf numFmtId="41" fontId="6" fillId="3" borderId="30" xfId="0" applyNumberFormat="1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left"/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180" fontId="6" fillId="0" borderId="19" xfId="0" applyNumberFormat="1" applyFont="1" applyFill="1" applyBorder="1" applyAlignment="1" applyProtection="1">
      <alignment horizontal="right"/>
      <protection locked="0"/>
    </xf>
    <xf numFmtId="180" fontId="6" fillId="0" borderId="36" xfId="0" applyNumberFormat="1" applyFont="1" applyFill="1" applyBorder="1" applyAlignment="1" applyProtection="1">
      <alignment horizontal="right"/>
      <protection locked="0"/>
    </xf>
    <xf numFmtId="180" fontId="6" fillId="0" borderId="9" xfId="0" applyNumberFormat="1" applyFont="1" applyFill="1" applyBorder="1" applyAlignment="1" applyProtection="1">
      <alignment horizontal="right"/>
      <protection locked="0"/>
    </xf>
    <xf numFmtId="180" fontId="6" fillId="0" borderId="11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 applyProtection="1"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180" fontId="6" fillId="0" borderId="19" xfId="0" applyNumberFormat="1" applyFont="1" applyFill="1" applyBorder="1" applyAlignment="1" applyProtection="1">
      <alignment horizontal="right" vertical="center"/>
      <protection locked="0"/>
    </xf>
    <xf numFmtId="180" fontId="6" fillId="0" borderId="36" xfId="0" applyNumberFormat="1" applyFont="1" applyFill="1" applyBorder="1" applyAlignment="1" applyProtection="1">
      <alignment horizontal="right" vertical="center"/>
      <protection locked="0"/>
    </xf>
    <xf numFmtId="180" fontId="6" fillId="0" borderId="9" xfId="0" applyNumberFormat="1" applyFont="1" applyFill="1" applyBorder="1" applyAlignment="1" applyProtection="1">
      <alignment horizontal="right" vertical="center"/>
      <protection locked="0"/>
    </xf>
    <xf numFmtId="180" fontId="6" fillId="0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13" xfId="0" applyFont="1" applyFill="1" applyBorder="1" applyAlignment="1" applyProtection="1">
      <alignment horizontal="center" vertical="top"/>
      <protection locked="0"/>
    </xf>
    <xf numFmtId="180" fontId="6" fillId="0" borderId="19" xfId="0" applyNumberFormat="1" applyFont="1" applyFill="1" applyBorder="1" applyAlignment="1" applyProtection="1">
      <alignment horizontal="right" vertical="top"/>
      <protection locked="0"/>
    </xf>
    <xf numFmtId="180" fontId="6" fillId="0" borderId="36" xfId="0" applyNumberFormat="1" applyFont="1" applyFill="1" applyBorder="1" applyAlignment="1" applyProtection="1">
      <alignment horizontal="right" vertical="top"/>
      <protection locked="0"/>
    </xf>
    <xf numFmtId="180" fontId="6" fillId="0" borderId="9" xfId="0" applyNumberFormat="1" applyFont="1" applyFill="1" applyBorder="1" applyAlignment="1" applyProtection="1">
      <alignment horizontal="right" vertical="top"/>
      <protection locked="0"/>
    </xf>
    <xf numFmtId="180" fontId="6" fillId="0" borderId="11" xfId="0" applyNumberFormat="1" applyFont="1" applyFill="1" applyBorder="1" applyAlignment="1" applyProtection="1">
      <alignment horizontal="right" vertical="top"/>
      <protection locked="0"/>
    </xf>
    <xf numFmtId="180" fontId="6" fillId="0" borderId="9" xfId="0" applyNumberFormat="1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center"/>
    </xf>
    <xf numFmtId="180" fontId="6" fillId="0" borderId="19" xfId="0" applyNumberFormat="1" applyFont="1" applyFill="1" applyBorder="1" applyAlignment="1" applyProtection="1">
      <alignment horizontal="right"/>
    </xf>
    <xf numFmtId="180" fontId="6" fillId="0" borderId="37" xfId="0" applyNumberFormat="1" applyFont="1" applyFill="1" applyBorder="1" applyAlignment="1" applyProtection="1">
      <alignment horizontal="right"/>
    </xf>
    <xf numFmtId="180" fontId="6" fillId="0" borderId="9" xfId="0" applyNumberFormat="1" applyFont="1" applyFill="1" applyBorder="1" applyAlignment="1" applyProtection="1">
      <alignment horizontal="right"/>
    </xf>
    <xf numFmtId="180" fontId="6" fillId="0" borderId="11" xfId="0" applyNumberFormat="1" applyFont="1" applyFill="1" applyBorder="1" applyAlignment="1" applyProtection="1">
      <alignment horizontal="right"/>
    </xf>
    <xf numFmtId="0" fontId="6" fillId="0" borderId="8" xfId="0" applyFont="1" applyFill="1" applyBorder="1" applyProtection="1"/>
    <xf numFmtId="0" fontId="6" fillId="0" borderId="13" xfId="0" applyFont="1" applyFill="1" applyBorder="1" applyAlignment="1" applyProtection="1">
      <alignment horizontal="center" vertical="center"/>
    </xf>
    <xf numFmtId="180" fontId="6" fillId="0" borderId="19" xfId="0" applyNumberFormat="1" applyFont="1" applyFill="1" applyBorder="1" applyAlignment="1" applyProtection="1">
      <alignment horizontal="right" vertical="center"/>
    </xf>
    <xf numFmtId="180" fontId="6" fillId="0" borderId="37" xfId="0" applyNumberFormat="1" applyFont="1" applyFill="1" applyBorder="1" applyAlignment="1" applyProtection="1">
      <alignment horizontal="right" vertical="center"/>
    </xf>
    <xf numFmtId="180" fontId="6" fillId="0" borderId="11" xfId="0" applyNumberFormat="1" applyFont="1" applyFill="1" applyBorder="1" applyAlignment="1" applyProtection="1">
      <alignment horizontal="right" vertical="center"/>
    </xf>
    <xf numFmtId="0" fontId="6" fillId="0" borderId="20" xfId="0" applyFont="1" applyFill="1" applyBorder="1" applyProtection="1"/>
    <xf numFmtId="0" fontId="6" fillId="0" borderId="17" xfId="0" applyFont="1" applyFill="1" applyBorder="1" applyAlignment="1" applyProtection="1">
      <alignment horizontal="center" vertical="top"/>
    </xf>
    <xf numFmtId="180" fontId="6" fillId="0" borderId="21" xfId="0" applyNumberFormat="1" applyFont="1" applyFill="1" applyBorder="1" applyAlignment="1" applyProtection="1">
      <alignment horizontal="right" vertical="top"/>
    </xf>
    <xf numFmtId="180" fontId="6" fillId="0" borderId="38" xfId="0" applyNumberFormat="1" applyFont="1" applyFill="1" applyBorder="1" applyAlignment="1" applyProtection="1">
      <alignment horizontal="right" vertical="top"/>
    </xf>
    <xf numFmtId="180" fontId="6" fillId="0" borderId="16" xfId="0" applyNumberFormat="1" applyFont="1" applyFill="1" applyBorder="1" applyAlignment="1" applyProtection="1">
      <alignment horizontal="right" vertical="top"/>
    </xf>
    <xf numFmtId="180" fontId="6" fillId="0" borderId="30" xfId="0" applyNumberFormat="1" applyFont="1" applyFill="1" applyBorder="1" applyAlignment="1" applyProtection="1">
      <alignment horizontal="right" vertical="top"/>
    </xf>
    <xf numFmtId="0" fontId="8" fillId="0" borderId="0" xfId="0" applyFont="1" applyFill="1" applyBorder="1" applyAlignment="1">
      <alignment wrapText="1"/>
    </xf>
    <xf numFmtId="0" fontId="2" fillId="0" borderId="0" xfId="0" applyFont="1" applyProtection="1"/>
    <xf numFmtId="0" fontId="0" fillId="0" borderId="3" xfId="0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21" fillId="0" borderId="22" xfId="0" applyFont="1" applyBorder="1" applyAlignment="1" applyProtection="1">
      <alignment horizontal="center" wrapText="1" shrinkToFit="1"/>
    </xf>
    <xf numFmtId="0" fontId="12" fillId="0" borderId="22" xfId="0" applyFont="1" applyBorder="1" applyAlignment="1" applyProtection="1">
      <alignment horizontal="center" shrinkToFit="1"/>
    </xf>
    <xf numFmtId="0" fontId="12" fillId="0" borderId="7" xfId="0" applyFont="1" applyFill="1" applyBorder="1" applyAlignment="1" applyProtection="1">
      <alignment horizontal="center" wrapText="1" shrinkToFit="1"/>
      <protection locked="0"/>
    </xf>
    <xf numFmtId="176" fontId="12" fillId="0" borderId="7" xfId="0" applyNumberFormat="1" applyFont="1" applyBorder="1" applyAlignment="1" applyProtection="1">
      <alignment horizontal="center" vertical="top"/>
    </xf>
    <xf numFmtId="0" fontId="0" fillId="0" borderId="7" xfId="0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wrapText="1" shrinkToFit="1"/>
      <protection locked="0"/>
    </xf>
    <xf numFmtId="0" fontId="1" fillId="0" borderId="7" xfId="0" applyFont="1" applyFill="1" applyBorder="1" applyAlignment="1" applyProtection="1">
      <alignment horizontal="center" shrinkToFit="1"/>
      <protection locked="0"/>
    </xf>
    <xf numFmtId="0" fontId="0" fillId="0" borderId="7" xfId="0" applyFont="1" applyFill="1" applyBorder="1" applyAlignment="1" applyProtection="1">
      <alignment horizontal="center" shrinkToFit="1"/>
      <protection locked="0"/>
    </xf>
    <xf numFmtId="176" fontId="0" fillId="0" borderId="7" xfId="0" applyNumberFormat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shrinkToFit="1"/>
      <protection locked="0"/>
    </xf>
    <xf numFmtId="0" fontId="20" fillId="0" borderId="0" xfId="0" applyFont="1" applyAlignment="1" applyProtection="1">
      <alignment shrinkToFit="1"/>
    </xf>
    <xf numFmtId="0" fontId="0" fillId="0" borderId="7" xfId="0" applyFont="1" applyFill="1" applyBorder="1" applyAlignment="1" applyProtection="1">
      <alignment horizontal="center" wrapText="1" shrinkToFit="1"/>
      <protection locked="0"/>
    </xf>
    <xf numFmtId="49" fontId="0" fillId="0" borderId="0" xfId="0" applyNumberFormat="1" applyFill="1" applyAlignment="1" applyProtection="1">
      <alignment vertical="center" textRotation="180"/>
      <protection locked="0"/>
    </xf>
    <xf numFmtId="0" fontId="0" fillId="4" borderId="7" xfId="0" applyFont="1" applyFill="1" applyBorder="1" applyAlignment="1" applyProtection="1">
      <alignment horizontal="center" shrinkToFit="1"/>
      <protection locked="0"/>
    </xf>
    <xf numFmtId="49" fontId="0" fillId="0" borderId="0" xfId="0" applyNumberFormat="1" applyFill="1" applyAlignment="1" applyProtection="1">
      <alignment horizontal="center" vertical="center" textRotation="180"/>
      <protection locked="0"/>
    </xf>
    <xf numFmtId="176" fontId="0" fillId="0" borderId="14" xfId="0" applyNumberFormat="1" applyBorder="1" applyAlignment="1" applyProtection="1">
      <alignment horizontal="center" vertical="top"/>
    </xf>
    <xf numFmtId="0" fontId="1" fillId="0" borderId="14" xfId="0" applyFont="1" applyFill="1" applyBorder="1" applyAlignment="1" applyProtection="1">
      <alignment horizontal="center" shrinkToFit="1"/>
      <protection locked="0"/>
    </xf>
    <xf numFmtId="0" fontId="0" fillId="0" borderId="0" xfId="0" applyFont="1"/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vertical="center"/>
    </xf>
    <xf numFmtId="38" fontId="22" fillId="0" borderId="3" xfId="1" applyFont="1" applyBorder="1" applyAlignment="1">
      <alignment vertical="center"/>
    </xf>
    <xf numFmtId="181" fontId="1" fillId="0" borderId="3" xfId="0" applyNumberFormat="1" applyFont="1" applyBorder="1" applyAlignment="1">
      <alignment vertical="center"/>
    </xf>
    <xf numFmtId="0" fontId="1" fillId="0" borderId="7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5" fillId="5" borderId="0" xfId="0" applyFont="1" applyFill="1" applyBorder="1"/>
    <xf numFmtId="0" fontId="5" fillId="5" borderId="0" xfId="0" applyFont="1" applyFill="1" applyBorder="1" applyAlignment="1">
      <alignment horizontal="center" vertical="center"/>
    </xf>
    <xf numFmtId="0" fontId="12" fillId="0" borderId="14" xfId="0" applyFont="1" applyBorder="1" applyAlignment="1" applyProtection="1">
      <alignment vertical="center"/>
    </xf>
    <xf numFmtId="38" fontId="5" fillId="5" borderId="0" xfId="1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/>
    <xf numFmtId="0" fontId="5" fillId="0" borderId="0" xfId="0" applyFont="1"/>
    <xf numFmtId="0" fontId="12" fillId="0" borderId="22" xfId="0" applyFont="1" applyBorder="1" applyAlignment="1">
      <alignment horizontal="center"/>
    </xf>
    <xf numFmtId="0" fontId="12" fillId="0" borderId="23" xfId="0" applyFont="1" applyFill="1" applyBorder="1" applyAlignment="1" applyProtection="1">
      <alignment horizontal="center" shrinkToFit="1"/>
      <protection locked="0"/>
    </xf>
    <xf numFmtId="0" fontId="12" fillId="0" borderId="22" xfId="0" applyFont="1" applyFill="1" applyBorder="1" applyAlignment="1" applyProtection="1">
      <alignment horizontal="center" shrinkToFit="1"/>
      <protection locked="0"/>
    </xf>
    <xf numFmtId="0" fontId="23" fillId="0" borderId="7" xfId="0" applyFont="1" applyBorder="1" applyAlignment="1">
      <alignment horizontal="center" vertical="top"/>
    </xf>
    <xf numFmtId="176" fontId="12" fillId="0" borderId="8" xfId="0" applyNumberFormat="1" applyFont="1" applyFill="1" applyBorder="1" applyAlignment="1" applyProtection="1">
      <alignment horizontal="center" vertical="top" shrinkToFit="1"/>
      <protection locked="0"/>
    </xf>
    <xf numFmtId="176" fontId="12" fillId="0" borderId="7" xfId="0" applyNumberFormat="1" applyFont="1" applyFill="1" applyBorder="1" applyAlignment="1" applyProtection="1">
      <alignment horizontal="center" vertical="top" shrinkToFit="1"/>
      <protection locked="0"/>
    </xf>
    <xf numFmtId="0" fontId="0" fillId="0" borderId="8" xfId="0" applyFill="1" applyBorder="1" applyAlignment="1" applyProtection="1">
      <alignment horizontal="center" shrinkToFit="1"/>
      <protection locked="0"/>
    </xf>
    <xf numFmtId="0" fontId="0" fillId="4" borderId="8" xfId="0" applyFill="1" applyBorder="1" applyAlignment="1" applyProtection="1">
      <alignment horizontal="center" shrinkToFit="1"/>
      <protection locked="0"/>
    </xf>
    <xf numFmtId="0" fontId="0" fillId="0" borderId="7" xfId="0" applyFill="1" applyBorder="1" applyAlignment="1" applyProtection="1">
      <alignment horizontal="center" shrinkToFit="1"/>
      <protection locked="0"/>
    </xf>
    <xf numFmtId="0" fontId="0" fillId="4" borderId="7" xfId="0" applyFill="1" applyBorder="1" applyAlignment="1" applyProtection="1">
      <alignment horizontal="center" shrinkToFit="1"/>
      <protection locked="0"/>
    </xf>
    <xf numFmtId="0" fontId="0" fillId="0" borderId="20" xfId="0" applyFill="1" applyBorder="1" applyAlignment="1" applyProtection="1">
      <alignment horizontal="center" shrinkToFit="1"/>
      <protection locked="0"/>
    </xf>
    <xf numFmtId="0" fontId="0" fillId="0" borderId="14" xfId="0" applyFill="1" applyBorder="1" applyAlignment="1" applyProtection="1">
      <alignment horizontal="center" shrinkToFit="1"/>
      <protection locked="0"/>
    </xf>
    <xf numFmtId="0" fontId="0" fillId="0" borderId="0" xfId="0" applyBorder="1"/>
    <xf numFmtId="0" fontId="12" fillId="0" borderId="8" xfId="0" applyFont="1" applyFill="1" applyBorder="1" applyAlignment="1" applyProtection="1">
      <alignment horizontal="center" shrinkToFit="1"/>
      <protection locked="0"/>
    </xf>
    <xf numFmtId="0" fontId="12" fillId="0" borderId="7" xfId="0" applyFont="1" applyFill="1" applyBorder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0" fillId="0" borderId="0" xfId="0" applyAlignment="1" applyProtection="1">
      <alignment shrinkToFit="1"/>
    </xf>
    <xf numFmtId="0" fontId="24" fillId="0" borderId="0" xfId="0" applyFont="1" applyFill="1" applyProtection="1"/>
    <xf numFmtId="0" fontId="14" fillId="0" borderId="3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49" fontId="20" fillId="0" borderId="22" xfId="0" applyNumberFormat="1" applyFont="1" applyBorder="1" applyAlignment="1" applyProtection="1">
      <alignment horizontal="right" vertical="center"/>
    </xf>
    <xf numFmtId="41" fontId="26" fillId="0" borderId="23" xfId="0" applyNumberFormat="1" applyFont="1" applyBorder="1" applyAlignment="1" applyProtection="1">
      <alignment vertical="center"/>
    </xf>
    <xf numFmtId="41" fontId="26" fillId="0" borderId="12" xfId="0" applyNumberFormat="1" applyFont="1" applyBorder="1" applyAlignment="1" applyProtection="1">
      <alignment vertical="center"/>
    </xf>
    <xf numFmtId="41" fontId="26" fillId="0" borderId="24" xfId="0" applyNumberFormat="1" applyFont="1" applyBorder="1" applyAlignment="1" applyProtection="1">
      <alignment vertical="center"/>
    </xf>
    <xf numFmtId="49" fontId="5" fillId="0" borderId="39" xfId="0" applyNumberFormat="1" applyFont="1" applyBorder="1" applyAlignment="1" applyProtection="1">
      <alignment horizontal="right"/>
    </xf>
    <xf numFmtId="49" fontId="5" fillId="0" borderId="39" xfId="0" applyNumberFormat="1" applyFont="1" applyBorder="1" applyAlignment="1" applyProtection="1"/>
    <xf numFmtId="49" fontId="20" fillId="0" borderId="7" xfId="0" applyNumberFormat="1" applyFont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horizontal="right" vertical="center" shrinkToFit="1"/>
    </xf>
    <xf numFmtId="41" fontId="26" fillId="0" borderId="8" xfId="0" applyNumberFormat="1" applyFont="1" applyBorder="1" applyAlignment="1" applyProtection="1">
      <alignment vertical="center"/>
    </xf>
    <xf numFmtId="41" fontId="26" fillId="0" borderId="0" xfId="0" applyNumberFormat="1" applyFont="1" applyBorder="1" applyAlignment="1" applyProtection="1">
      <alignment vertical="center"/>
    </xf>
    <xf numFmtId="41" fontId="26" fillId="0" borderId="13" xfId="0" applyNumberFormat="1" applyFont="1" applyBorder="1" applyAlignment="1" applyProtection="1">
      <alignment vertical="center"/>
    </xf>
    <xf numFmtId="49" fontId="5" fillId="0" borderId="40" xfId="0" applyNumberFormat="1" applyFont="1" applyBorder="1" applyAlignment="1" applyProtection="1">
      <alignment horizontal="right"/>
    </xf>
    <xf numFmtId="0" fontId="5" fillId="0" borderId="40" xfId="0" applyFont="1" applyBorder="1" applyProtection="1"/>
    <xf numFmtId="49" fontId="20" fillId="0" borderId="41" xfId="0" applyNumberFormat="1" applyFont="1" applyBorder="1" applyAlignment="1" applyProtection="1">
      <alignment horizontal="right" vertical="center"/>
    </xf>
    <xf numFmtId="0" fontId="25" fillId="0" borderId="42" xfId="0" applyFont="1" applyBorder="1" applyAlignment="1" applyProtection="1">
      <alignment horizontal="right" vertical="center" shrinkToFit="1"/>
    </xf>
    <xf numFmtId="41" fontId="26" fillId="0" borderId="43" xfId="0" applyNumberFormat="1" applyFont="1" applyBorder="1" applyAlignment="1" applyProtection="1">
      <alignment vertical="center"/>
    </xf>
    <xf numFmtId="41" fontId="26" fillId="0" borderId="42" xfId="0" applyNumberFormat="1" applyFont="1" applyBorder="1" applyAlignment="1" applyProtection="1">
      <alignment vertical="center"/>
    </xf>
    <xf numFmtId="41" fontId="26" fillId="0" borderId="44" xfId="0" applyNumberFormat="1" applyFont="1" applyBorder="1" applyAlignment="1" applyProtection="1">
      <alignment vertical="center"/>
    </xf>
    <xf numFmtId="49" fontId="5" fillId="0" borderId="7" xfId="0" applyNumberFormat="1" applyFont="1" applyBorder="1" applyAlignment="1" applyProtection="1">
      <alignment horizontal="right"/>
    </xf>
    <xf numFmtId="0" fontId="5" fillId="0" borderId="7" xfId="0" applyFont="1" applyBorder="1" applyProtection="1"/>
    <xf numFmtId="49" fontId="20" fillId="0" borderId="45" xfId="0" applyNumberFormat="1" applyFont="1" applyBorder="1" applyAlignment="1" applyProtection="1">
      <alignment horizontal="right" vertical="center"/>
    </xf>
    <xf numFmtId="41" fontId="20" fillId="0" borderId="46" xfId="0" applyNumberFormat="1" applyFont="1" applyBorder="1" applyAlignment="1" applyProtection="1">
      <alignment vertical="center"/>
    </xf>
    <xf numFmtId="41" fontId="20" fillId="0" borderId="48" xfId="0" applyNumberFormat="1" applyFont="1" applyBorder="1" applyAlignment="1" applyProtection="1">
      <alignment vertical="center"/>
    </xf>
    <xf numFmtId="41" fontId="20" fillId="0" borderId="47" xfId="0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right" vertical="center" shrinkToFit="1"/>
    </xf>
    <xf numFmtId="41" fontId="20" fillId="0" borderId="8" xfId="0" applyNumberFormat="1" applyFont="1" applyBorder="1" applyAlignment="1" applyProtection="1">
      <alignment vertical="center"/>
    </xf>
    <xf numFmtId="41" fontId="20" fillId="0" borderId="0" xfId="0" applyNumberFormat="1" applyFont="1" applyBorder="1" applyAlignment="1" applyProtection="1">
      <alignment vertical="center"/>
    </xf>
    <xf numFmtId="41" fontId="20" fillId="0" borderId="13" xfId="0" applyNumberFormat="1" applyFont="1" applyBorder="1" applyAlignment="1" applyProtection="1">
      <alignment vertical="center"/>
    </xf>
    <xf numFmtId="41" fontId="20" fillId="6" borderId="0" xfId="0" applyNumberFormat="1" applyFont="1" applyFill="1" applyBorder="1" applyAlignment="1" applyProtection="1">
      <alignment vertical="center"/>
      <protection locked="0"/>
    </xf>
    <xf numFmtId="41" fontId="20" fillId="6" borderId="13" xfId="0" applyNumberFormat="1" applyFont="1" applyFill="1" applyBorder="1" applyAlignment="1" applyProtection="1">
      <alignment vertical="center"/>
      <protection locked="0"/>
    </xf>
    <xf numFmtId="0" fontId="19" fillId="0" borderId="42" xfId="0" applyFont="1" applyBorder="1" applyAlignment="1" applyProtection="1">
      <alignment horizontal="right" vertical="center" shrinkToFit="1"/>
    </xf>
    <xf numFmtId="49" fontId="5" fillId="0" borderId="14" xfId="0" applyNumberFormat="1" applyFont="1" applyBorder="1" applyAlignment="1" applyProtection="1">
      <alignment horizontal="right"/>
    </xf>
    <xf numFmtId="0" fontId="5" fillId="0" borderId="14" xfId="0" applyFont="1" applyBorder="1" applyProtection="1"/>
    <xf numFmtId="49" fontId="5" fillId="0" borderId="22" xfId="0" applyNumberFormat="1" applyFont="1" applyBorder="1" applyAlignment="1" applyProtection="1">
      <alignment horizontal="right"/>
    </xf>
    <xf numFmtId="0" fontId="5" fillId="0" borderId="22" xfId="0" applyFont="1" applyBorder="1" applyProtection="1"/>
    <xf numFmtId="49" fontId="20" fillId="0" borderId="45" xfId="0" applyNumberFormat="1" applyFont="1" applyFill="1" applyBorder="1" applyAlignment="1" applyProtection="1">
      <alignment horizontal="right" vertical="center"/>
    </xf>
    <xf numFmtId="49" fontId="20" fillId="0" borderId="7" xfId="0" applyNumberFormat="1" applyFont="1" applyFill="1" applyBorder="1" applyAlignment="1" applyProtection="1">
      <alignment horizontal="right" vertical="center"/>
    </xf>
    <xf numFmtId="49" fontId="20" fillId="0" borderId="41" xfId="0" applyNumberFormat="1" applyFont="1" applyFill="1" applyBorder="1" applyAlignment="1" applyProtection="1">
      <alignment horizontal="right" vertical="center"/>
    </xf>
    <xf numFmtId="49" fontId="5" fillId="0" borderId="3" xfId="0" applyNumberFormat="1" applyFont="1" applyBorder="1" applyAlignment="1" applyProtection="1">
      <alignment horizontal="right"/>
    </xf>
    <xf numFmtId="0" fontId="5" fillId="0" borderId="3" xfId="0" applyFont="1" applyBorder="1" applyProtection="1"/>
    <xf numFmtId="49" fontId="20" fillId="0" borderId="14" xfId="0" applyNumberFormat="1" applyFont="1" applyFill="1" applyBorder="1" applyAlignment="1" applyProtection="1">
      <alignment horizontal="right" vertical="center"/>
    </xf>
    <xf numFmtId="0" fontId="19" fillId="0" borderId="20" xfId="0" applyFont="1" applyBorder="1" applyAlignment="1" applyProtection="1">
      <alignment horizontal="right" vertical="center" shrinkToFit="1"/>
    </xf>
    <xf numFmtId="0" fontId="19" fillId="0" borderId="17" xfId="0" applyFont="1" applyBorder="1" applyAlignment="1" applyProtection="1">
      <alignment horizontal="right" vertical="center" shrinkToFit="1"/>
    </xf>
    <xf numFmtId="41" fontId="20" fillId="0" borderId="20" xfId="0" applyNumberFormat="1" applyFont="1" applyBorder="1" applyAlignment="1" applyProtection="1">
      <alignment vertical="center"/>
    </xf>
    <xf numFmtId="41" fontId="20" fillId="6" borderId="15" xfId="0" applyNumberFormat="1" applyFont="1" applyFill="1" applyBorder="1" applyAlignment="1" applyProtection="1">
      <alignment vertical="center"/>
      <protection locked="0"/>
    </xf>
    <xf numFmtId="41" fontId="20" fillId="6" borderId="17" xfId="0" applyNumberFormat="1" applyFont="1" applyFill="1" applyBorder="1" applyAlignment="1" applyProtection="1">
      <alignment vertical="center"/>
      <protection locked="0"/>
    </xf>
    <xf numFmtId="0" fontId="19" fillId="0" borderId="13" xfId="0" applyFont="1" applyBorder="1" applyAlignment="1" applyProtection="1">
      <alignment horizontal="right" vertical="center" shrinkToFit="1"/>
    </xf>
    <xf numFmtId="41" fontId="20" fillId="0" borderId="0" xfId="0" applyNumberFormat="1" applyFont="1" applyBorder="1" applyAlignment="1" applyProtection="1">
      <alignment horizontal="right" vertical="center"/>
    </xf>
    <xf numFmtId="41" fontId="20" fillId="0" borderId="13" xfId="0" applyNumberFormat="1" applyFont="1" applyBorder="1" applyAlignment="1" applyProtection="1">
      <alignment horizontal="right" vertical="center"/>
    </xf>
    <xf numFmtId="41" fontId="20" fillId="0" borderId="8" xfId="0" applyNumberFormat="1" applyFont="1" applyBorder="1" applyAlignment="1" applyProtection="1">
      <alignment horizontal="right" vertical="center"/>
    </xf>
    <xf numFmtId="41" fontId="20" fillId="0" borderId="8" xfId="0" applyNumberFormat="1" applyFont="1" applyFill="1" applyBorder="1" applyAlignment="1" applyProtection="1">
      <alignment vertical="center"/>
    </xf>
    <xf numFmtId="49" fontId="27" fillId="4" borderId="22" xfId="0" applyNumberFormat="1" applyFont="1" applyFill="1" applyBorder="1" applyAlignment="1" applyProtection="1">
      <alignment horizontal="right"/>
    </xf>
    <xf numFmtId="49" fontId="27" fillId="4" borderId="14" xfId="0" applyNumberFormat="1" applyFont="1" applyFill="1" applyBorder="1" applyAlignment="1" applyProtection="1">
      <alignment horizontal="right"/>
    </xf>
    <xf numFmtId="49" fontId="27" fillId="4" borderId="7" xfId="0" applyNumberFormat="1" applyFont="1" applyFill="1" applyBorder="1" applyAlignment="1" applyProtection="1">
      <alignment horizontal="right"/>
    </xf>
    <xf numFmtId="41" fontId="20" fillId="6" borderId="42" xfId="0" applyNumberFormat="1" applyFont="1" applyFill="1" applyBorder="1" applyAlignment="1" applyProtection="1">
      <alignment vertical="center"/>
      <protection locked="0"/>
    </xf>
    <xf numFmtId="49" fontId="20" fillId="0" borderId="14" xfId="0" applyNumberFormat="1" applyFont="1" applyBorder="1" applyAlignment="1" applyProtection="1">
      <alignment horizontal="right" vertical="center"/>
    </xf>
    <xf numFmtId="41" fontId="20" fillId="0" borderId="15" xfId="0" applyNumberFormat="1" applyFont="1" applyBorder="1" applyAlignment="1" applyProtection="1">
      <alignment vertical="center"/>
    </xf>
    <xf numFmtId="41" fontId="20" fillId="0" borderId="17" xfId="0" applyNumberFormat="1" applyFont="1" applyBorder="1" applyAlignment="1" applyProtection="1">
      <alignment vertical="center"/>
    </xf>
    <xf numFmtId="49" fontId="28" fillId="0" borderId="45" xfId="0" applyNumberFormat="1" applyFont="1" applyFill="1" applyBorder="1" applyAlignment="1" applyProtection="1">
      <alignment horizontal="right" vertical="center"/>
    </xf>
    <xf numFmtId="49" fontId="28" fillId="0" borderId="7" xfId="0" applyNumberFormat="1" applyFont="1" applyFill="1" applyBorder="1" applyAlignment="1" applyProtection="1">
      <alignment horizontal="right" vertical="center"/>
    </xf>
    <xf numFmtId="49" fontId="28" fillId="0" borderId="41" xfId="0" applyNumberFormat="1" applyFont="1" applyFill="1" applyBorder="1" applyAlignment="1" applyProtection="1">
      <alignment horizontal="right" vertical="center"/>
    </xf>
    <xf numFmtId="41" fontId="20" fillId="0" borderId="48" xfId="0" applyNumberFormat="1" applyFont="1" applyFill="1" applyBorder="1" applyAlignment="1" applyProtection="1">
      <alignment vertical="center"/>
    </xf>
    <xf numFmtId="49" fontId="20" fillId="0" borderId="22" xfId="0" applyNumberFormat="1" applyFont="1" applyFill="1" applyBorder="1" applyAlignment="1" applyProtection="1">
      <alignment horizontal="right" vertical="center"/>
    </xf>
    <xf numFmtId="41" fontId="20" fillId="0" borderId="46" xfId="0" applyNumberFormat="1" applyFont="1" applyFill="1" applyBorder="1" applyAlignment="1" applyProtection="1">
      <alignment vertical="center"/>
    </xf>
    <xf numFmtId="0" fontId="19" fillId="0" borderId="47" xfId="0" applyFont="1" applyBorder="1" applyAlignment="1" applyProtection="1">
      <alignment vertical="center" shrinkToFit="1"/>
    </xf>
    <xf numFmtId="0" fontId="19" fillId="0" borderId="15" xfId="0" applyFont="1" applyBorder="1" applyAlignment="1" applyProtection="1">
      <alignment horizontal="right" vertical="center" shrinkToFit="1"/>
    </xf>
    <xf numFmtId="41" fontId="0" fillId="0" borderId="0" xfId="0" applyNumberFormat="1" applyProtection="1"/>
    <xf numFmtId="0" fontId="30" fillId="0" borderId="0" xfId="0" applyFont="1" applyFill="1"/>
    <xf numFmtId="0" fontId="30" fillId="0" borderId="0" xfId="0" applyFont="1" applyFill="1" applyProtection="1"/>
    <xf numFmtId="41" fontId="30" fillId="0" borderId="0" xfId="0" applyNumberFormat="1" applyFont="1" applyFill="1" applyProtection="1"/>
    <xf numFmtId="0" fontId="20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vertical="center"/>
    </xf>
    <xf numFmtId="41" fontId="21" fillId="0" borderId="0" xfId="0" applyNumberFormat="1" applyFont="1" applyBorder="1" applyAlignment="1">
      <alignment vertical="center"/>
    </xf>
    <xf numFmtId="41" fontId="21" fillId="0" borderId="0" xfId="0" applyNumberFormat="1" applyFont="1" applyBorder="1" applyAlignment="1">
      <alignment vertical="center" shrinkToFit="1"/>
    </xf>
    <xf numFmtId="41" fontId="21" fillId="0" borderId="13" xfId="0" applyNumberFormat="1" applyFont="1" applyBorder="1" applyAlignment="1">
      <alignment vertical="center"/>
    </xf>
    <xf numFmtId="0" fontId="25" fillId="0" borderId="7" xfId="0" applyFont="1" applyBorder="1" applyAlignment="1">
      <alignment horizontal="right" vertical="center"/>
    </xf>
    <xf numFmtId="0" fontId="19" fillId="0" borderId="45" xfId="0" applyFont="1" applyBorder="1" applyAlignment="1">
      <alignment vertical="center"/>
    </xf>
    <xf numFmtId="41" fontId="14" fillId="0" borderId="48" xfId="0" applyNumberFormat="1" applyFont="1" applyBorder="1" applyAlignment="1">
      <alignment vertical="center"/>
    </xf>
    <xf numFmtId="41" fontId="14" fillId="0" borderId="47" xfId="0" applyNumberFormat="1" applyFont="1" applyBorder="1" applyAlignment="1">
      <alignment vertical="center"/>
    </xf>
    <xf numFmtId="0" fontId="19" fillId="0" borderId="7" xfId="0" applyFont="1" applyBorder="1" applyAlignment="1">
      <alignment horizontal="right" vertical="center"/>
    </xf>
    <xf numFmtId="41" fontId="14" fillId="0" borderId="0" xfId="0" applyNumberFormat="1" applyFont="1" applyBorder="1" applyAlignment="1">
      <alignment vertical="center"/>
    </xf>
    <xf numFmtId="41" fontId="14" fillId="6" borderId="0" xfId="0" applyNumberFormat="1" applyFont="1" applyFill="1" applyBorder="1" applyAlignment="1" applyProtection="1">
      <alignment vertical="center"/>
      <protection locked="0"/>
    </xf>
    <xf numFmtId="41" fontId="14" fillId="0" borderId="0" xfId="0" applyNumberFormat="1" applyFont="1" applyBorder="1" applyAlignment="1" applyProtection="1">
      <alignment vertical="center"/>
    </xf>
    <xf numFmtId="41" fontId="14" fillId="6" borderId="13" xfId="0" applyNumberFormat="1" applyFont="1" applyFill="1" applyBorder="1" applyAlignment="1" applyProtection="1">
      <alignment vertical="center"/>
      <protection locked="0"/>
    </xf>
    <xf numFmtId="0" fontId="19" fillId="0" borderId="41" xfId="0" applyFont="1" applyBorder="1" applyAlignment="1">
      <alignment horizontal="right" vertical="center"/>
    </xf>
    <xf numFmtId="41" fontId="14" fillId="0" borderId="42" xfId="0" applyNumberFormat="1" applyFont="1" applyBorder="1" applyAlignment="1">
      <alignment vertical="center"/>
    </xf>
    <xf numFmtId="41" fontId="14" fillId="6" borderId="42" xfId="0" applyNumberFormat="1" applyFont="1" applyFill="1" applyBorder="1" applyAlignment="1" applyProtection="1">
      <alignment vertical="center"/>
      <protection locked="0"/>
    </xf>
    <xf numFmtId="41" fontId="14" fillId="0" borderId="42" xfId="0" applyNumberFormat="1" applyFont="1" applyBorder="1" applyAlignment="1" applyProtection="1">
      <alignment vertical="center"/>
    </xf>
    <xf numFmtId="41" fontId="14" fillId="6" borderId="44" xfId="0" applyNumberFormat="1" applyFont="1" applyFill="1" applyBorder="1" applyAlignment="1" applyProtection="1">
      <alignment vertical="center"/>
      <protection locked="0"/>
    </xf>
    <xf numFmtId="0" fontId="19" fillId="0" borderId="7" xfId="0" applyFont="1" applyBorder="1" applyAlignment="1">
      <alignment vertical="center"/>
    </xf>
    <xf numFmtId="0" fontId="19" fillId="0" borderId="45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right" vertical="center"/>
    </xf>
    <xf numFmtId="0" fontId="19" fillId="0" borderId="41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vertical="center"/>
    </xf>
    <xf numFmtId="0" fontId="19" fillId="0" borderId="14" xfId="0" applyFont="1" applyBorder="1" applyAlignment="1">
      <alignment horizontal="right" vertical="center"/>
    </xf>
    <xf numFmtId="41" fontId="14" fillId="0" borderId="15" xfId="0" applyNumberFormat="1" applyFont="1" applyBorder="1" applyAlignment="1">
      <alignment vertical="center"/>
    </xf>
    <xf numFmtId="41" fontId="14" fillId="6" borderId="15" xfId="0" applyNumberFormat="1" applyFont="1" applyFill="1" applyBorder="1" applyAlignment="1" applyProtection="1">
      <alignment vertical="center"/>
      <protection locked="0"/>
    </xf>
    <xf numFmtId="41" fontId="14" fillId="6" borderId="17" xfId="0" applyNumberFormat="1" applyFont="1" applyFill="1" applyBorder="1" applyAlignment="1" applyProtection="1">
      <alignment vertical="center"/>
      <protection locked="0"/>
    </xf>
    <xf numFmtId="41" fontId="0" fillId="0" borderId="0" xfId="0" applyNumberFormat="1"/>
    <xf numFmtId="0" fontId="1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41" fontId="12" fillId="0" borderId="22" xfId="0" applyNumberFormat="1" applyFont="1" applyBorder="1" applyAlignment="1">
      <alignment horizontal="right" vertical="center"/>
    </xf>
    <xf numFmtId="41" fontId="0" fillId="0" borderId="22" xfId="0" applyNumberFormat="1" applyBorder="1" applyAlignment="1">
      <alignment horizontal="right" vertical="center"/>
    </xf>
    <xf numFmtId="41" fontId="12" fillId="0" borderId="7" xfId="0" applyNumberFormat="1" applyFon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41" fontId="12" fillId="0" borderId="14" xfId="0" applyNumberFormat="1" applyFont="1" applyBorder="1" applyAlignment="1">
      <alignment horizontal="right" vertical="center"/>
    </xf>
    <xf numFmtId="41" fontId="0" fillId="0" borderId="14" xfId="0" applyNumberFormat="1" applyBorder="1" applyAlignment="1">
      <alignment horizontal="right" vertical="center"/>
    </xf>
    <xf numFmtId="0" fontId="8" fillId="0" borderId="12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0" xfId="0" applyFont="1" applyAlignment="1">
      <alignment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8" fillId="0" borderId="12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14" fillId="0" borderId="33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20" fillId="0" borderId="33" xfId="0" applyFont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horizontal="center" vertical="center" textRotation="180"/>
      <protection locked="0"/>
    </xf>
    <xf numFmtId="0" fontId="1" fillId="0" borderId="22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49" fontId="0" fillId="0" borderId="13" xfId="0" applyNumberFormat="1" applyFill="1" applyBorder="1" applyAlignment="1" applyProtection="1">
      <alignment horizontal="left" vertical="center" textRotation="180"/>
      <protection locked="0"/>
    </xf>
    <xf numFmtId="0" fontId="0" fillId="0" borderId="13" xfId="0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7" xfId="0" applyFont="1" applyBorder="1" applyAlignment="1">
      <alignment horizontal="center" vertical="center"/>
    </xf>
    <xf numFmtId="0" fontId="19" fillId="0" borderId="46" xfId="0" applyFont="1" applyBorder="1" applyAlignment="1" applyProtection="1">
      <alignment vertical="center" shrinkToFit="1"/>
    </xf>
    <xf numFmtId="0" fontId="19" fillId="0" borderId="47" xfId="0" applyFont="1" applyBorder="1" applyAlignment="1" applyProtection="1">
      <alignment vertical="center" shrinkToFit="1"/>
    </xf>
    <xf numFmtId="0" fontId="20" fillId="0" borderId="1" xfId="0" applyFont="1" applyBorder="1" applyAlignment="1" applyProtection="1">
      <alignment horizontal="center" vertical="center" shrinkToFit="1"/>
    </xf>
    <xf numFmtId="0" fontId="20" fillId="0" borderId="2" xfId="0" applyFont="1" applyBorder="1" applyAlignment="1" applyProtection="1">
      <alignment horizontal="center" vertical="center" shrinkToFit="1"/>
    </xf>
    <xf numFmtId="0" fontId="25" fillId="0" borderId="23" xfId="0" applyFont="1" applyBorder="1" applyAlignment="1" applyProtection="1">
      <alignment horizontal="left" vertical="center" shrinkToFit="1"/>
    </xf>
    <xf numFmtId="0" fontId="25" fillId="0" borderId="24" xfId="0" applyFont="1" applyBorder="1" applyAlignment="1" applyProtection="1">
      <alignment horizontal="left" vertical="center" shrinkToFit="1"/>
    </xf>
    <xf numFmtId="0" fontId="19" fillId="0" borderId="8" xfId="0" applyFont="1" applyBorder="1" applyAlignment="1" applyProtection="1">
      <alignment vertical="center" shrinkToFit="1"/>
    </xf>
    <xf numFmtId="0" fontId="19" fillId="0" borderId="13" xfId="0" applyFont="1" applyBorder="1" applyAlignment="1" applyProtection="1">
      <alignment vertical="center" shrinkToFit="1"/>
    </xf>
    <xf numFmtId="0" fontId="19" fillId="0" borderId="46" xfId="0" applyFont="1" applyBorder="1" applyAlignment="1" applyProtection="1">
      <alignment horizontal="left" vertical="top" wrapText="1" indent="1" shrinkToFit="1"/>
    </xf>
    <xf numFmtId="0" fontId="19" fillId="0" borderId="8" xfId="0" applyFont="1" applyBorder="1" applyAlignment="1" applyProtection="1">
      <alignment horizontal="left" vertical="top" wrapText="1" indent="1" shrinkToFit="1"/>
    </xf>
    <xf numFmtId="0" fontId="19" fillId="0" borderId="43" xfId="0" applyFont="1" applyBorder="1" applyAlignment="1" applyProtection="1">
      <alignment horizontal="left" vertical="top" wrapText="1" indent="1" shrinkToFit="1"/>
    </xf>
    <xf numFmtId="0" fontId="29" fillId="0" borderId="46" xfId="0" applyFont="1" applyBorder="1" applyAlignment="1" applyProtection="1">
      <alignment horizontal="left" vertical="top" wrapText="1" indent="1" shrinkToFit="1"/>
    </xf>
    <xf numFmtId="0" fontId="29" fillId="0" borderId="8" xfId="0" applyFont="1" applyBorder="1" applyAlignment="1" applyProtection="1">
      <alignment horizontal="left" vertical="top" wrapText="1" indent="1" shrinkToFit="1"/>
    </xf>
    <xf numFmtId="0" fontId="29" fillId="0" borderId="43" xfId="0" applyFont="1" applyBorder="1" applyAlignment="1" applyProtection="1">
      <alignment horizontal="left" vertical="top" wrapText="1" indent="1" shrinkToFit="1"/>
    </xf>
    <xf numFmtId="0" fontId="29" fillId="0" borderId="46" xfId="0" applyFont="1" applyBorder="1" applyAlignment="1" applyProtection="1">
      <alignment horizontal="left" vertical="top" wrapText="1" indent="2" shrinkToFit="1"/>
    </xf>
    <xf numFmtId="0" fontId="29" fillId="0" borderId="8" xfId="0" applyFont="1" applyBorder="1" applyAlignment="1" applyProtection="1">
      <alignment horizontal="left" vertical="top" wrapText="1" indent="2" shrinkToFit="1"/>
    </xf>
    <xf numFmtId="0" fontId="0" fillId="0" borderId="0" xfId="0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-nas01\&#20445;&#20581;&#31119;&#31049;&#23616;&#20445;&#20581;&#31119;&#31049;&#20107;&#21209;&#12475;&#12531;&#12479;&#12540;\3000&#12304;&#20445;&#20581;&#34907;&#29983;&#37096;&#12539;&#21307;&#21209;&#34220;&#21209;&#35506;&#12539;&#21307;&#21209;&#20418;&#12305;\&#9734;05&#12288;R5&#24180;&#24230;(R3&#24180;&#20998;&#65289;&#12304;&#20445;&#20581;&#32113;&#35336;&#32232;&#12305;&#12487;&#12540;&#12479;&#20316;&#25104;&#9733;\&#9733;R3&#24180;&#12288;%20%20&#12500;&#12508;&#12483;&#12488;&#20316;&#25104;&#20013;\R3%2005&#27515;&#20129;\R3&#27515;&#20129;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7,18"/>
      <sheetName val="表19,20"/>
      <sheetName val="表21,22"/>
      <sheetName val="表23"/>
      <sheetName val="表24"/>
      <sheetName val="表25"/>
      <sheetName val="表26"/>
      <sheetName val="表27"/>
      <sheetName val="ワーク１（死因順位用）２"/>
      <sheetName val="２１大都市"/>
      <sheetName val="ワーク２（死因順位総数確認用）"/>
      <sheetName val="ワーク３(死因順位・各区比較用)"/>
    </sheetNames>
    <sheetDataSet>
      <sheetData sheetId="0">
        <row r="8">
          <cell r="B8" t="str">
            <v>悪性新生物＜腫瘍＞</v>
          </cell>
          <cell r="C8">
            <v>3350</v>
          </cell>
        </row>
        <row r="9">
          <cell r="B9" t="str">
            <v>心疾患（高血圧性除く）</v>
          </cell>
          <cell r="C9">
            <v>1386</v>
          </cell>
        </row>
        <row r="10">
          <cell r="B10" t="str">
            <v>老衰</v>
          </cell>
          <cell r="C10">
            <v>817</v>
          </cell>
        </row>
        <row r="11">
          <cell r="B11" t="str">
            <v>脳血管疾患</v>
          </cell>
          <cell r="C11">
            <v>812</v>
          </cell>
        </row>
        <row r="12">
          <cell r="B12" t="str">
            <v>肺炎</v>
          </cell>
          <cell r="C12">
            <v>662</v>
          </cell>
        </row>
        <row r="13">
          <cell r="B13" t="str">
            <v>不慮の事故</v>
          </cell>
          <cell r="C13">
            <v>349</v>
          </cell>
        </row>
        <row r="14">
          <cell r="B14" t="str">
            <v>アルツハイマー病</v>
          </cell>
          <cell r="C14">
            <v>257</v>
          </cell>
        </row>
        <row r="15">
          <cell r="B15" t="str">
            <v>腎不全</v>
          </cell>
          <cell r="C15">
            <v>245</v>
          </cell>
        </row>
        <row r="16">
          <cell r="B16" t="str">
            <v>血管性及び詳細不明の認知症</v>
          </cell>
          <cell r="C16">
            <v>222</v>
          </cell>
        </row>
        <row r="17">
          <cell r="B17" t="str">
            <v>大動脈瘤及び解離</v>
          </cell>
          <cell r="C17">
            <v>188</v>
          </cell>
        </row>
      </sheetData>
      <sheetData sheetId="1"/>
      <sheetData sheetId="2"/>
      <sheetData sheetId="3"/>
      <sheetData sheetId="4"/>
      <sheetData sheetId="5">
        <row r="4">
          <cell r="D4">
            <v>11945</v>
          </cell>
          <cell r="E4">
            <v>12</v>
          </cell>
          <cell r="F4">
            <v>3</v>
          </cell>
          <cell r="G4">
            <v>2</v>
          </cell>
          <cell r="H4">
            <v>1</v>
          </cell>
          <cell r="I4">
            <v>13</v>
          </cell>
          <cell r="J4">
            <v>17</v>
          </cell>
          <cell r="K4">
            <v>15</v>
          </cell>
          <cell r="L4">
            <v>12</v>
          </cell>
          <cell r="M4">
            <v>33</v>
          </cell>
          <cell r="N4">
            <v>50</v>
          </cell>
          <cell r="O4">
            <v>105</v>
          </cell>
          <cell r="P4">
            <v>162</v>
          </cell>
          <cell r="Q4">
            <v>216</v>
          </cell>
          <cell r="R4">
            <v>319</v>
          </cell>
          <cell r="S4">
            <v>602</v>
          </cell>
          <cell r="T4">
            <v>1195</v>
          </cell>
          <cell r="U4">
            <v>1267</v>
          </cell>
          <cell r="V4">
            <v>1889</v>
          </cell>
          <cell r="W4">
            <v>2439</v>
          </cell>
          <cell r="X4">
            <v>2158</v>
          </cell>
          <cell r="Y4">
            <v>1154</v>
          </cell>
          <cell r="Z4">
            <v>280</v>
          </cell>
          <cell r="AA4">
            <v>1</v>
          </cell>
        </row>
        <row r="5">
          <cell r="D5">
            <v>6025</v>
          </cell>
          <cell r="E5">
            <v>8</v>
          </cell>
          <cell r="F5">
            <v>1</v>
          </cell>
          <cell r="G5">
            <v>1</v>
          </cell>
          <cell r="H5">
            <v>1</v>
          </cell>
          <cell r="I5">
            <v>8</v>
          </cell>
          <cell r="J5">
            <v>14</v>
          </cell>
          <cell r="K5">
            <v>8</v>
          </cell>
          <cell r="L5">
            <v>7</v>
          </cell>
          <cell r="M5">
            <v>17</v>
          </cell>
          <cell r="N5">
            <v>33</v>
          </cell>
          <cell r="O5">
            <v>52</v>
          </cell>
          <cell r="P5">
            <v>108</v>
          </cell>
          <cell r="Q5">
            <v>142</v>
          </cell>
          <cell r="R5">
            <v>215</v>
          </cell>
          <cell r="S5">
            <v>448</v>
          </cell>
          <cell r="T5">
            <v>801</v>
          </cell>
          <cell r="U5">
            <v>820</v>
          </cell>
          <cell r="V5">
            <v>1111</v>
          </cell>
          <cell r="W5">
            <v>1143</v>
          </cell>
          <cell r="X5">
            <v>798</v>
          </cell>
          <cell r="Y5">
            <v>262</v>
          </cell>
          <cell r="Z5">
            <v>26</v>
          </cell>
          <cell r="AA5">
            <v>1</v>
          </cell>
        </row>
        <row r="6">
          <cell r="D6">
            <v>5920</v>
          </cell>
          <cell r="E6">
            <v>4</v>
          </cell>
          <cell r="F6">
            <v>2</v>
          </cell>
          <cell r="G6">
            <v>1</v>
          </cell>
          <cell r="H6">
            <v>0</v>
          </cell>
          <cell r="I6">
            <v>5</v>
          </cell>
          <cell r="J6">
            <v>3</v>
          </cell>
          <cell r="K6">
            <v>7</v>
          </cell>
          <cell r="L6">
            <v>5</v>
          </cell>
          <cell r="M6">
            <v>16</v>
          </cell>
          <cell r="N6">
            <v>17</v>
          </cell>
          <cell r="O6">
            <v>53</v>
          </cell>
          <cell r="P6">
            <v>54</v>
          </cell>
          <cell r="Q6">
            <v>74</v>
          </cell>
          <cell r="R6">
            <v>104</v>
          </cell>
          <cell r="S6">
            <v>154</v>
          </cell>
          <cell r="T6">
            <v>394</v>
          </cell>
          <cell r="U6">
            <v>447</v>
          </cell>
          <cell r="V6">
            <v>778</v>
          </cell>
          <cell r="W6">
            <v>1296</v>
          </cell>
          <cell r="X6">
            <v>1360</v>
          </cell>
          <cell r="Y6">
            <v>892</v>
          </cell>
          <cell r="Z6">
            <v>254</v>
          </cell>
          <cell r="AA6">
            <v>0</v>
          </cell>
        </row>
        <row r="13">
          <cell r="D13">
            <v>23</v>
          </cell>
        </row>
        <row r="14">
          <cell r="D14">
            <v>18</v>
          </cell>
        </row>
        <row r="15">
          <cell r="D15">
            <v>5</v>
          </cell>
        </row>
        <row r="46">
          <cell r="D46">
            <v>3350</v>
          </cell>
        </row>
        <row r="47">
          <cell r="D47">
            <v>1905</v>
          </cell>
        </row>
        <row r="48">
          <cell r="D48">
            <v>1445</v>
          </cell>
        </row>
        <row r="52">
          <cell r="D52">
            <v>81</v>
          </cell>
        </row>
        <row r="53">
          <cell r="D53">
            <v>69</v>
          </cell>
        </row>
        <row r="54">
          <cell r="D54">
            <v>12</v>
          </cell>
        </row>
        <row r="55">
          <cell r="D55">
            <v>338</v>
          </cell>
        </row>
        <row r="56">
          <cell r="D56">
            <v>232</v>
          </cell>
        </row>
        <row r="57">
          <cell r="D57">
            <v>106</v>
          </cell>
        </row>
        <row r="58">
          <cell r="D58">
            <v>329</v>
          </cell>
        </row>
        <row r="59">
          <cell r="D59">
            <v>153</v>
          </cell>
        </row>
        <row r="60">
          <cell r="D60">
            <v>176</v>
          </cell>
        </row>
        <row r="61">
          <cell r="D61">
            <v>140</v>
          </cell>
        </row>
        <row r="62">
          <cell r="D62">
            <v>75</v>
          </cell>
        </row>
        <row r="63">
          <cell r="D63">
            <v>65</v>
          </cell>
        </row>
        <row r="64">
          <cell r="D64">
            <v>283</v>
          </cell>
        </row>
        <row r="65">
          <cell r="D65">
            <v>179</v>
          </cell>
        </row>
        <row r="66">
          <cell r="D66">
            <v>104</v>
          </cell>
        </row>
        <row r="67">
          <cell r="D67">
            <v>129</v>
          </cell>
        </row>
        <row r="68">
          <cell r="D68">
            <v>67</v>
          </cell>
        </row>
        <row r="69">
          <cell r="D69">
            <v>62</v>
          </cell>
        </row>
        <row r="70">
          <cell r="D70">
            <v>328</v>
          </cell>
        </row>
        <row r="71">
          <cell r="D71">
            <v>146</v>
          </cell>
        </row>
        <row r="72">
          <cell r="D72">
            <v>182</v>
          </cell>
        </row>
        <row r="76">
          <cell r="D76">
            <v>704</v>
          </cell>
        </row>
        <row r="77">
          <cell r="D77">
            <v>469</v>
          </cell>
        </row>
        <row r="78">
          <cell r="D78">
            <v>235</v>
          </cell>
        </row>
        <row r="82">
          <cell r="D82">
            <v>128</v>
          </cell>
        </row>
        <row r="83">
          <cell r="D83">
            <v>1</v>
          </cell>
        </row>
        <row r="84">
          <cell r="D84">
            <v>127</v>
          </cell>
        </row>
        <row r="85">
          <cell r="D85">
            <v>61</v>
          </cell>
        </row>
        <row r="86">
          <cell r="D86" t="str">
            <v>・</v>
          </cell>
        </row>
        <row r="87">
          <cell r="D87">
            <v>61</v>
          </cell>
        </row>
        <row r="103">
          <cell r="D103">
            <v>73</v>
          </cell>
        </row>
        <row r="104">
          <cell r="D104">
            <v>41</v>
          </cell>
        </row>
        <row r="105">
          <cell r="D105">
            <v>32</v>
          </cell>
        </row>
        <row r="133">
          <cell r="D133">
            <v>148</v>
          </cell>
        </row>
        <row r="134">
          <cell r="D134">
            <v>75</v>
          </cell>
        </row>
        <row r="135">
          <cell r="D135">
            <v>73</v>
          </cell>
        </row>
        <row r="175">
          <cell r="D175">
            <v>123</v>
          </cell>
        </row>
        <row r="176">
          <cell r="D176">
            <v>57</v>
          </cell>
        </row>
        <row r="177">
          <cell r="D177">
            <v>66</v>
          </cell>
        </row>
        <row r="184">
          <cell r="D184">
            <v>1386</v>
          </cell>
        </row>
        <row r="185">
          <cell r="D185">
            <v>593</v>
          </cell>
        </row>
        <row r="186">
          <cell r="D186">
            <v>793</v>
          </cell>
        </row>
        <row r="190">
          <cell r="D190">
            <v>328</v>
          </cell>
        </row>
        <row r="191">
          <cell r="D191">
            <v>190</v>
          </cell>
        </row>
        <row r="192">
          <cell r="D192">
            <v>138</v>
          </cell>
        </row>
        <row r="193">
          <cell r="D193">
            <v>149</v>
          </cell>
        </row>
        <row r="194">
          <cell r="D194">
            <v>88</v>
          </cell>
        </row>
        <row r="195">
          <cell r="D195">
            <v>61</v>
          </cell>
        </row>
        <row r="202">
          <cell r="D202">
            <v>191</v>
          </cell>
        </row>
        <row r="203">
          <cell r="D203">
            <v>72</v>
          </cell>
        </row>
        <row r="204">
          <cell r="D204">
            <v>119</v>
          </cell>
        </row>
        <row r="205">
          <cell r="D205">
            <v>524</v>
          </cell>
        </row>
        <row r="206">
          <cell r="D206">
            <v>180</v>
          </cell>
        </row>
        <row r="207">
          <cell r="D207">
            <v>344</v>
          </cell>
        </row>
        <row r="211">
          <cell r="D211">
            <v>812</v>
          </cell>
        </row>
        <row r="212">
          <cell r="D212">
            <v>393</v>
          </cell>
        </row>
        <row r="213">
          <cell r="D213">
            <v>419</v>
          </cell>
        </row>
        <row r="214">
          <cell r="D214">
            <v>56</v>
          </cell>
        </row>
        <row r="215">
          <cell r="D215">
            <v>14</v>
          </cell>
        </row>
        <row r="216">
          <cell r="D216">
            <v>42</v>
          </cell>
        </row>
        <row r="217">
          <cell r="D217">
            <v>245</v>
          </cell>
        </row>
        <row r="218">
          <cell r="D218">
            <v>135</v>
          </cell>
        </row>
        <row r="219">
          <cell r="D219">
            <v>110</v>
          </cell>
        </row>
        <row r="220">
          <cell r="D220">
            <v>488</v>
          </cell>
        </row>
        <row r="221">
          <cell r="D221">
            <v>231</v>
          </cell>
        </row>
        <row r="222">
          <cell r="D222">
            <v>257</v>
          </cell>
        </row>
        <row r="226">
          <cell r="D226">
            <v>188</v>
          </cell>
        </row>
        <row r="227">
          <cell r="D227">
            <v>88</v>
          </cell>
        </row>
        <row r="228">
          <cell r="D228">
            <v>100</v>
          </cell>
        </row>
        <row r="238">
          <cell r="D238">
            <v>662</v>
          </cell>
        </row>
        <row r="239">
          <cell r="D239">
            <v>369</v>
          </cell>
        </row>
        <row r="240">
          <cell r="D240">
            <v>293</v>
          </cell>
        </row>
        <row r="244">
          <cell r="D244">
            <v>156</v>
          </cell>
        </row>
        <row r="245">
          <cell r="D245">
            <v>126</v>
          </cell>
        </row>
        <row r="246">
          <cell r="D246">
            <v>30</v>
          </cell>
        </row>
        <row r="247">
          <cell r="D247">
            <v>4</v>
          </cell>
        </row>
        <row r="248">
          <cell r="D248">
            <v>1</v>
          </cell>
        </row>
        <row r="249">
          <cell r="D249">
            <v>3</v>
          </cell>
        </row>
        <row r="262">
          <cell r="D262">
            <v>151</v>
          </cell>
        </row>
        <row r="263">
          <cell r="D263">
            <v>106</v>
          </cell>
        </row>
        <row r="264">
          <cell r="D264">
            <v>45</v>
          </cell>
        </row>
        <row r="286">
          <cell r="D286">
            <v>245</v>
          </cell>
        </row>
        <row r="287">
          <cell r="D287">
            <v>117</v>
          </cell>
        </row>
        <row r="288">
          <cell r="D288">
            <v>128</v>
          </cell>
        </row>
        <row r="352">
          <cell r="D352">
            <v>817</v>
          </cell>
        </row>
        <row r="353">
          <cell r="D353">
            <v>195</v>
          </cell>
        </row>
        <row r="354">
          <cell r="D354">
            <v>622</v>
          </cell>
        </row>
        <row r="364">
          <cell r="D364">
            <v>349</v>
          </cell>
        </row>
        <row r="365">
          <cell r="D365">
            <v>196</v>
          </cell>
        </row>
        <row r="366">
          <cell r="D366">
            <v>153</v>
          </cell>
        </row>
        <row r="367">
          <cell r="D367">
            <v>33</v>
          </cell>
        </row>
        <row r="368">
          <cell r="D368">
            <v>24</v>
          </cell>
        </row>
        <row r="369">
          <cell r="D369">
            <v>9</v>
          </cell>
        </row>
        <row r="388">
          <cell r="D388">
            <v>146</v>
          </cell>
        </row>
        <row r="389">
          <cell r="D389">
            <v>94</v>
          </cell>
        </row>
        <row r="390">
          <cell r="D390">
            <v>52</v>
          </cell>
        </row>
      </sheetData>
      <sheetData sheetId="6">
        <row r="2">
          <cell r="C2" t="str">
            <v/>
          </cell>
          <cell r="D2" t="str">
            <v/>
          </cell>
          <cell r="H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 t="str">
            <v/>
          </cell>
          <cell r="X2" t="str">
            <v/>
          </cell>
          <cell r="Y2" t="str">
            <v/>
          </cell>
          <cell r="Z2" t="str">
            <v/>
          </cell>
          <cell r="AA2" t="str">
            <v/>
          </cell>
          <cell r="AB2" t="str">
            <v/>
          </cell>
          <cell r="AC2" t="str">
            <v/>
          </cell>
          <cell r="AD2" t="str">
            <v/>
          </cell>
        </row>
        <row r="4">
          <cell r="C4">
            <v>11945</v>
          </cell>
        </row>
        <row r="7">
          <cell r="C7">
            <v>1481</v>
          </cell>
        </row>
        <row r="10">
          <cell r="C10">
            <v>2239</v>
          </cell>
        </row>
        <row r="13">
          <cell r="C13">
            <v>2324</v>
          </cell>
        </row>
        <row r="16">
          <cell r="C16">
            <v>1102</v>
          </cell>
        </row>
        <row r="19">
          <cell r="C19">
            <v>986</v>
          </cell>
        </row>
        <row r="22">
          <cell r="C22">
            <v>3058</v>
          </cell>
        </row>
        <row r="25">
          <cell r="C25">
            <v>755</v>
          </cell>
        </row>
      </sheetData>
      <sheetData sheetId="7"/>
      <sheetData sheetId="8">
        <row r="3">
          <cell r="A3" t="str">
            <v>腸管感染症</v>
          </cell>
          <cell r="B3">
            <v>10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</v>
          </cell>
          <cell r="M3">
            <v>1</v>
          </cell>
          <cell r="N3">
            <v>3</v>
          </cell>
          <cell r="O3">
            <v>0</v>
          </cell>
          <cell r="P3">
            <v>5</v>
          </cell>
          <cell r="T3" t="str">
            <v>悪性新生物＜腫瘍＞</v>
          </cell>
          <cell r="U3" t="str">
            <v>心疾患（高血圧性除く）</v>
          </cell>
          <cell r="V3" t="str">
            <v>脳血管疾患</v>
          </cell>
          <cell r="W3" t="str">
            <v>肺炎</v>
          </cell>
          <cell r="X3" t="str">
            <v>不慮の事故</v>
          </cell>
          <cell r="Y3" t="str">
            <v>老衰</v>
          </cell>
          <cell r="Z3" t="str">
            <v>慢性閉塞性肺疾患</v>
          </cell>
          <cell r="AA3" t="str">
            <v>腎不全</v>
          </cell>
          <cell r="AB3" t="str">
            <v>肝疾患</v>
          </cell>
          <cell r="AC3" t="str">
            <v>自殺</v>
          </cell>
        </row>
        <row r="4">
          <cell r="A4" t="str">
            <v>結核</v>
          </cell>
          <cell r="B4">
            <v>18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</v>
          </cell>
          <cell r="M4">
            <v>1</v>
          </cell>
          <cell r="N4">
            <v>0</v>
          </cell>
          <cell r="O4">
            <v>4</v>
          </cell>
          <cell r="P4">
            <v>12</v>
          </cell>
          <cell r="T4">
            <v>1905</v>
          </cell>
          <cell r="U4">
            <v>593</v>
          </cell>
          <cell r="V4">
            <v>393</v>
          </cell>
          <cell r="W4">
            <v>369</v>
          </cell>
          <cell r="X4">
            <v>196</v>
          </cell>
          <cell r="Y4">
            <v>195</v>
          </cell>
          <cell r="Z4">
            <v>126</v>
          </cell>
          <cell r="AA4">
            <v>117</v>
          </cell>
          <cell r="AB4">
            <v>106</v>
          </cell>
          <cell r="AC4">
            <v>94</v>
          </cell>
        </row>
        <row r="5">
          <cell r="A5" t="str">
            <v>敗血症</v>
          </cell>
          <cell r="B5">
            <v>42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1</v>
          </cell>
          <cell r="K5">
            <v>0</v>
          </cell>
          <cell r="L5">
            <v>4</v>
          </cell>
          <cell r="M5">
            <v>4</v>
          </cell>
          <cell r="N5">
            <v>6</v>
          </cell>
          <cell r="O5">
            <v>11</v>
          </cell>
          <cell r="P5">
            <v>16</v>
          </cell>
          <cell r="T5" t="str">
            <v>周産期に発生した病態</v>
          </cell>
          <cell r="V5" t="str">
            <v>乳幼児突然死症候群</v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</row>
        <row r="6">
          <cell r="A6" t="str">
            <v>ウイルス性肝炎</v>
          </cell>
          <cell r="B6">
            <v>7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1</v>
          </cell>
          <cell r="J6">
            <v>0</v>
          </cell>
          <cell r="K6">
            <v>0</v>
          </cell>
          <cell r="L6">
            <v>0</v>
          </cell>
          <cell r="M6">
            <v>3</v>
          </cell>
          <cell r="N6">
            <v>2</v>
          </cell>
          <cell r="O6">
            <v>1</v>
          </cell>
          <cell r="P6">
            <v>0</v>
          </cell>
          <cell r="T6">
            <v>3</v>
          </cell>
          <cell r="U6">
            <v>3</v>
          </cell>
          <cell r="V6">
            <v>1</v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</row>
        <row r="7">
          <cell r="A7" t="str">
            <v>ＨＩＶ病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T7" t="str">
            <v>自殺</v>
          </cell>
          <cell r="U7" t="str">
            <v>悪性新生物＜腫瘍＞</v>
          </cell>
          <cell r="V7" t="str">
            <v>心疾患（高血圧性除く）</v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</row>
        <row r="8">
          <cell r="A8" t="str">
            <v>悪性新生物＜腫瘍＞</v>
          </cell>
          <cell r="B8">
            <v>1905</v>
          </cell>
          <cell r="C8">
            <v>0</v>
          </cell>
          <cell r="D8">
            <v>2</v>
          </cell>
          <cell r="E8">
            <v>1</v>
          </cell>
          <cell r="F8">
            <v>0</v>
          </cell>
          <cell r="G8">
            <v>2</v>
          </cell>
          <cell r="H8">
            <v>12</v>
          </cell>
          <cell r="I8">
            <v>21</v>
          </cell>
          <cell r="J8">
            <v>51</v>
          </cell>
          <cell r="K8">
            <v>89</v>
          </cell>
          <cell r="L8">
            <v>205</v>
          </cell>
          <cell r="M8">
            <v>361</v>
          </cell>
          <cell r="N8">
            <v>321</v>
          </cell>
          <cell r="O8">
            <v>350</v>
          </cell>
          <cell r="P8">
            <v>490</v>
          </cell>
          <cell r="T8">
            <v>4</v>
          </cell>
          <cell r="U8">
            <v>2</v>
          </cell>
          <cell r="V8">
            <v>1</v>
          </cell>
          <cell r="W8">
            <v>1</v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</row>
        <row r="9">
          <cell r="A9" t="str">
            <v>その他の新生物</v>
          </cell>
          <cell r="B9">
            <v>52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1</v>
          </cell>
          <cell r="K9">
            <v>2</v>
          </cell>
          <cell r="L9">
            <v>2</v>
          </cell>
          <cell r="M9">
            <v>6</v>
          </cell>
          <cell r="N9">
            <v>7</v>
          </cell>
          <cell r="O9">
            <v>12</v>
          </cell>
          <cell r="P9">
            <v>21</v>
          </cell>
          <cell r="T9" t="str">
            <v>自殺</v>
          </cell>
          <cell r="U9" t="str">
            <v>不慮の事故</v>
          </cell>
          <cell r="V9" t="str">
            <v>悪性新生物＜腫瘍＞</v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</row>
        <row r="10">
          <cell r="A10" t="str">
            <v>貧血</v>
          </cell>
          <cell r="B10">
            <v>11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3</v>
          </cell>
          <cell r="P10">
            <v>7</v>
          </cell>
          <cell r="T10">
            <v>13</v>
          </cell>
          <cell r="U10">
            <v>5</v>
          </cell>
          <cell r="V10">
            <v>1</v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</row>
        <row r="11">
          <cell r="A11" t="str">
            <v>糖尿病</v>
          </cell>
          <cell r="B11">
            <v>75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2</v>
          </cell>
          <cell r="J11">
            <v>5</v>
          </cell>
          <cell r="K11">
            <v>4</v>
          </cell>
          <cell r="L11">
            <v>5</v>
          </cell>
          <cell r="M11">
            <v>16</v>
          </cell>
          <cell r="N11">
            <v>7</v>
          </cell>
          <cell r="O11">
            <v>18</v>
          </cell>
          <cell r="P11">
            <v>17</v>
          </cell>
          <cell r="T11" t="str">
            <v>心疾患（高血圧性除く）</v>
          </cell>
          <cell r="V11" t="str">
            <v>不慮の事故</v>
          </cell>
          <cell r="W11" t="str">
            <v>脳血管疾患</v>
          </cell>
          <cell r="X11" t="str">
            <v>大動脈瘤及び解離</v>
          </cell>
          <cell r="AA11" t="str">
            <v/>
          </cell>
          <cell r="AB11" t="str">
            <v/>
          </cell>
          <cell r="AC11" t="str">
            <v/>
          </cell>
        </row>
        <row r="12">
          <cell r="A12" t="str">
            <v>血管性及び詳細不明の認知症</v>
          </cell>
          <cell r="B12">
            <v>80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2</v>
          </cell>
          <cell r="M12">
            <v>4</v>
          </cell>
          <cell r="N12">
            <v>14</v>
          </cell>
          <cell r="O12">
            <v>12</v>
          </cell>
          <cell r="P12">
            <v>47</v>
          </cell>
          <cell r="T12">
            <v>5</v>
          </cell>
          <cell r="U12">
            <v>5</v>
          </cell>
          <cell r="V12">
            <v>4</v>
          </cell>
          <cell r="W12">
            <v>2</v>
          </cell>
          <cell r="X12">
            <v>1</v>
          </cell>
          <cell r="Y12">
            <v>1</v>
          </cell>
          <cell r="Z12">
            <v>1</v>
          </cell>
          <cell r="AA12" t="str">
            <v/>
          </cell>
          <cell r="AB12" t="str">
            <v/>
          </cell>
          <cell r="AC12" t="str">
            <v/>
          </cell>
        </row>
        <row r="13">
          <cell r="A13" t="str">
            <v>髄膜炎</v>
          </cell>
          <cell r="B13">
            <v>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T13" t="str">
            <v>自殺</v>
          </cell>
          <cell r="U13" t="str">
            <v>心疾患（高血圧性除く）</v>
          </cell>
          <cell r="X13" t="str">
            <v>悪性新生物＜腫瘍＞</v>
          </cell>
          <cell r="AA13" t="str">
            <v>筋骨格系及び結合組織の疾患</v>
          </cell>
          <cell r="AB13" t="str">
            <v/>
          </cell>
          <cell r="AC13" t="str">
            <v/>
          </cell>
        </row>
        <row r="14">
          <cell r="A14" t="str">
            <v>脊髄性筋萎縮症及び関連症候群</v>
          </cell>
          <cell r="B14">
            <v>18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1</v>
          </cell>
          <cell r="L14">
            <v>6</v>
          </cell>
          <cell r="M14">
            <v>3</v>
          </cell>
          <cell r="N14">
            <v>2</v>
          </cell>
          <cell r="O14">
            <v>4</v>
          </cell>
          <cell r="P14">
            <v>2</v>
          </cell>
          <cell r="T14">
            <v>10</v>
          </cell>
          <cell r="U14">
            <v>3</v>
          </cell>
          <cell r="V14">
            <v>3</v>
          </cell>
          <cell r="W14">
            <v>3</v>
          </cell>
          <cell r="X14">
            <v>2</v>
          </cell>
          <cell r="Y14">
            <v>2</v>
          </cell>
          <cell r="Z14">
            <v>2</v>
          </cell>
          <cell r="AA14">
            <v>1</v>
          </cell>
          <cell r="AB14" t="str">
            <v/>
          </cell>
          <cell r="AC14" t="str">
            <v/>
          </cell>
        </row>
        <row r="15">
          <cell r="A15" t="str">
            <v>パーキンソン病</v>
          </cell>
          <cell r="B15">
            <v>65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3</v>
          </cell>
          <cell r="M15">
            <v>6</v>
          </cell>
          <cell r="N15">
            <v>15</v>
          </cell>
          <cell r="O15">
            <v>16</v>
          </cell>
          <cell r="P15">
            <v>25</v>
          </cell>
          <cell r="T15" t="str">
            <v>悪性新生物＜腫瘍＞</v>
          </cell>
          <cell r="U15" t="str">
            <v>自殺</v>
          </cell>
          <cell r="V15" t="str">
            <v>脳血管疾患</v>
          </cell>
          <cell r="W15" t="str">
            <v>心疾患（高血圧性除く）</v>
          </cell>
          <cell r="Y15" t="str">
            <v>肝疾患</v>
          </cell>
          <cell r="AA15" t="str">
            <v>腎不全</v>
          </cell>
          <cell r="AB15" t="str">
            <v>糖尿病</v>
          </cell>
        </row>
        <row r="16">
          <cell r="A16" t="str">
            <v>アルツハイマー病</v>
          </cell>
          <cell r="B16">
            <v>88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3</v>
          </cell>
          <cell r="N16">
            <v>8</v>
          </cell>
          <cell r="O16">
            <v>15</v>
          </cell>
          <cell r="P16">
            <v>61</v>
          </cell>
          <cell r="T16">
            <v>12</v>
          </cell>
          <cell r="U16">
            <v>8</v>
          </cell>
          <cell r="V16">
            <v>5</v>
          </cell>
          <cell r="W16">
            <v>4</v>
          </cell>
          <cell r="X16">
            <v>4</v>
          </cell>
          <cell r="Y16">
            <v>3</v>
          </cell>
          <cell r="Z16">
            <v>3</v>
          </cell>
          <cell r="AA16">
            <v>2</v>
          </cell>
          <cell r="AB16">
            <v>1</v>
          </cell>
          <cell r="AC16">
            <v>1</v>
          </cell>
        </row>
        <row r="17">
          <cell r="A17" t="str">
            <v>眼及び付属器の疾患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T17" t="str">
            <v>悪性新生物＜腫瘍＞</v>
          </cell>
          <cell r="U17" t="str">
            <v>心疾患（高血圧性除く）</v>
          </cell>
          <cell r="V17" t="str">
            <v>自殺</v>
          </cell>
          <cell r="W17" t="str">
            <v>脳血管疾患</v>
          </cell>
          <cell r="Y17" t="str">
            <v>不慮の事故</v>
          </cell>
          <cell r="Z17" t="str">
            <v>糖尿病</v>
          </cell>
        </row>
        <row r="18">
          <cell r="A18" t="str">
            <v>耳及び乳様突起の疾患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T18">
            <v>21</v>
          </cell>
          <cell r="U18">
            <v>13</v>
          </cell>
          <cell r="V18">
            <v>11</v>
          </cell>
          <cell r="W18">
            <v>9</v>
          </cell>
          <cell r="X18">
            <v>9</v>
          </cell>
          <cell r="Y18">
            <v>7</v>
          </cell>
          <cell r="Z18">
            <v>2</v>
          </cell>
          <cell r="AA18">
            <v>2</v>
          </cell>
          <cell r="AB18">
            <v>2</v>
          </cell>
          <cell r="AC18">
            <v>2</v>
          </cell>
        </row>
        <row r="19">
          <cell r="A19" t="str">
            <v>高血圧性疾患</v>
          </cell>
          <cell r="B19">
            <v>57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2</v>
          </cell>
          <cell r="J19">
            <v>2</v>
          </cell>
          <cell r="K19">
            <v>3</v>
          </cell>
          <cell r="L19">
            <v>5</v>
          </cell>
          <cell r="M19">
            <v>13</v>
          </cell>
          <cell r="N19">
            <v>3</v>
          </cell>
          <cell r="O19">
            <v>12</v>
          </cell>
          <cell r="P19">
            <v>17</v>
          </cell>
          <cell r="T19" t="str">
            <v>悪性新生物＜腫瘍＞</v>
          </cell>
          <cell r="U19" t="str">
            <v>心疾患（高血圧性除く）</v>
          </cell>
          <cell r="V19" t="str">
            <v>自殺</v>
          </cell>
          <cell r="W19" t="str">
            <v>不慮の事故</v>
          </cell>
          <cell r="X19" t="str">
            <v>肝疾患</v>
          </cell>
          <cell r="Y19" t="str">
            <v>糖尿病</v>
          </cell>
          <cell r="Z19" t="str">
            <v>脳血管疾患</v>
          </cell>
          <cell r="AA19" t="str">
            <v>大動脈瘤及び解離</v>
          </cell>
          <cell r="AC19" t="str">
            <v>高血圧性疾患</v>
          </cell>
        </row>
        <row r="20">
          <cell r="A20" t="str">
            <v>心疾患（高血圧性除く）</v>
          </cell>
          <cell r="B20">
            <v>593</v>
          </cell>
          <cell r="C20">
            <v>0</v>
          </cell>
          <cell r="D20">
            <v>1</v>
          </cell>
          <cell r="E20">
            <v>0</v>
          </cell>
          <cell r="F20">
            <v>5</v>
          </cell>
          <cell r="G20">
            <v>3</v>
          </cell>
          <cell r="H20">
            <v>4</v>
          </cell>
          <cell r="I20">
            <v>13</v>
          </cell>
          <cell r="J20">
            <v>16</v>
          </cell>
          <cell r="K20">
            <v>19</v>
          </cell>
          <cell r="L20">
            <v>35</v>
          </cell>
          <cell r="M20">
            <v>62</v>
          </cell>
          <cell r="N20">
            <v>64</v>
          </cell>
          <cell r="O20">
            <v>101</v>
          </cell>
          <cell r="P20">
            <v>270</v>
          </cell>
          <cell r="T20">
            <v>51</v>
          </cell>
          <cell r="U20">
            <v>16</v>
          </cell>
          <cell r="V20">
            <v>10</v>
          </cell>
          <cell r="W20">
            <v>9</v>
          </cell>
          <cell r="X20">
            <v>7</v>
          </cell>
          <cell r="Y20">
            <v>5</v>
          </cell>
          <cell r="Z20">
            <v>4</v>
          </cell>
          <cell r="AA20">
            <v>3</v>
          </cell>
          <cell r="AB20">
            <v>3</v>
          </cell>
          <cell r="AC20">
            <v>2</v>
          </cell>
        </row>
        <row r="21">
          <cell r="A21" t="str">
            <v>脳血管疾患</v>
          </cell>
          <cell r="B21">
            <v>393</v>
          </cell>
          <cell r="C21">
            <v>0</v>
          </cell>
          <cell r="D21">
            <v>0</v>
          </cell>
          <cell r="E21">
            <v>0</v>
          </cell>
          <cell r="F21">
            <v>2</v>
          </cell>
          <cell r="G21">
            <v>3</v>
          </cell>
          <cell r="H21">
            <v>5</v>
          </cell>
          <cell r="I21">
            <v>9</v>
          </cell>
          <cell r="J21">
            <v>4</v>
          </cell>
          <cell r="K21">
            <v>12</v>
          </cell>
          <cell r="L21">
            <v>21</v>
          </cell>
          <cell r="M21">
            <v>58</v>
          </cell>
          <cell r="N21">
            <v>57</v>
          </cell>
          <cell r="O21">
            <v>86</v>
          </cell>
          <cell r="P21">
            <v>136</v>
          </cell>
          <cell r="T21" t="str">
            <v>悪性新生物＜腫瘍＞</v>
          </cell>
          <cell r="U21" t="str">
            <v>心疾患（高血圧性除く）</v>
          </cell>
          <cell r="V21" t="str">
            <v>脳血管疾患</v>
          </cell>
          <cell r="X21" t="str">
            <v>肝疾患</v>
          </cell>
          <cell r="Y21" t="str">
            <v>不慮の事故</v>
          </cell>
          <cell r="Z21" t="str">
            <v>肺炎</v>
          </cell>
          <cell r="AA21" t="str">
            <v>糖尿病</v>
          </cell>
        </row>
        <row r="22">
          <cell r="A22" t="str">
            <v>大動脈瘤及び解離</v>
          </cell>
          <cell r="B22">
            <v>88</v>
          </cell>
          <cell r="C22">
            <v>0</v>
          </cell>
          <cell r="D22">
            <v>0</v>
          </cell>
          <cell r="E22">
            <v>0</v>
          </cell>
          <cell r="F22">
            <v>1</v>
          </cell>
          <cell r="G22">
            <v>2</v>
          </cell>
          <cell r="H22">
            <v>4</v>
          </cell>
          <cell r="I22">
            <v>2</v>
          </cell>
          <cell r="J22">
            <v>3</v>
          </cell>
          <cell r="K22">
            <v>4</v>
          </cell>
          <cell r="L22">
            <v>4</v>
          </cell>
          <cell r="M22">
            <v>9</v>
          </cell>
          <cell r="N22">
            <v>16</v>
          </cell>
          <cell r="O22">
            <v>16</v>
          </cell>
          <cell r="P22">
            <v>27</v>
          </cell>
          <cell r="T22">
            <v>89</v>
          </cell>
          <cell r="U22">
            <v>19</v>
          </cell>
          <cell r="V22">
            <v>12</v>
          </cell>
          <cell r="W22">
            <v>12</v>
          </cell>
          <cell r="X22">
            <v>9</v>
          </cell>
          <cell r="Y22">
            <v>6</v>
          </cell>
          <cell r="Z22">
            <v>5</v>
          </cell>
          <cell r="AA22">
            <v>4</v>
          </cell>
          <cell r="AB22">
            <v>4</v>
          </cell>
          <cell r="AC22">
            <v>4</v>
          </cell>
        </row>
        <row r="23">
          <cell r="A23" t="str">
            <v>インフルエンザ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T23" t="str">
            <v>悪性新生物＜腫瘍＞</v>
          </cell>
          <cell r="U23" t="str">
            <v>心疾患（高血圧性除く）</v>
          </cell>
          <cell r="V23" t="str">
            <v>脳血管疾患</v>
          </cell>
          <cell r="W23" t="str">
            <v>肺炎</v>
          </cell>
          <cell r="Y23" t="str">
            <v>肝疾患</v>
          </cell>
          <cell r="Z23" t="str">
            <v>慢性閉塞性肺疾患</v>
          </cell>
          <cell r="AA23" t="str">
            <v>脊髄性筋萎縮症及び関連症候群</v>
          </cell>
          <cell r="AC23" t="str">
            <v>糖尿病</v>
          </cell>
        </row>
        <row r="24">
          <cell r="A24" t="str">
            <v>肺炎</v>
          </cell>
          <cell r="B24">
            <v>369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>
            <v>3</v>
          </cell>
          <cell r="K24">
            <v>5</v>
          </cell>
          <cell r="L24">
            <v>18</v>
          </cell>
          <cell r="M24">
            <v>24</v>
          </cell>
          <cell r="N24">
            <v>42</v>
          </cell>
          <cell r="O24">
            <v>74</v>
          </cell>
          <cell r="P24">
            <v>201</v>
          </cell>
          <cell r="T24">
            <v>205</v>
          </cell>
          <cell r="U24">
            <v>35</v>
          </cell>
          <cell r="V24">
            <v>21</v>
          </cell>
          <cell r="W24">
            <v>18</v>
          </cell>
          <cell r="X24">
            <v>18</v>
          </cell>
          <cell r="Y24">
            <v>15</v>
          </cell>
          <cell r="Z24">
            <v>11</v>
          </cell>
          <cell r="AA24">
            <v>6</v>
          </cell>
          <cell r="AB24">
            <v>6</v>
          </cell>
          <cell r="AC24">
            <v>5</v>
          </cell>
        </row>
        <row r="25">
          <cell r="A25" t="str">
            <v>急性気管支炎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T25" t="str">
            <v>悪性新生物＜腫瘍＞</v>
          </cell>
          <cell r="U25" t="str">
            <v>心疾患（高血圧性除く）</v>
          </cell>
          <cell r="V25" t="str">
            <v>脳血管疾患</v>
          </cell>
          <cell r="W25" t="str">
            <v>肺炎</v>
          </cell>
          <cell r="X25" t="str">
            <v>不慮の事故</v>
          </cell>
          <cell r="Y25" t="str">
            <v>肝疾患</v>
          </cell>
          <cell r="Z25" t="str">
            <v>糖尿病</v>
          </cell>
          <cell r="AA25" t="str">
            <v>高血圧性疾患</v>
          </cell>
          <cell r="AB25" t="str">
            <v>腎不全</v>
          </cell>
          <cell r="AC25" t="str">
            <v>慢性閉塞性肺疾患</v>
          </cell>
        </row>
        <row r="26">
          <cell r="A26" t="str">
            <v>慢性閉塞性肺疾患</v>
          </cell>
          <cell r="B26">
            <v>126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2</v>
          </cell>
          <cell r="L26">
            <v>11</v>
          </cell>
          <cell r="M26">
            <v>10</v>
          </cell>
          <cell r="N26">
            <v>19</v>
          </cell>
          <cell r="O26">
            <v>28</v>
          </cell>
          <cell r="P26">
            <v>56</v>
          </cell>
          <cell r="T26">
            <v>361</v>
          </cell>
          <cell r="U26">
            <v>62</v>
          </cell>
          <cell r="V26">
            <v>58</v>
          </cell>
          <cell r="W26">
            <v>24</v>
          </cell>
          <cell r="X26">
            <v>23</v>
          </cell>
          <cell r="Y26">
            <v>19</v>
          </cell>
          <cell r="Z26">
            <v>16</v>
          </cell>
          <cell r="AA26">
            <v>13</v>
          </cell>
          <cell r="AB26">
            <v>12</v>
          </cell>
          <cell r="AC26">
            <v>10</v>
          </cell>
        </row>
        <row r="27">
          <cell r="A27" t="str">
            <v>喘息</v>
          </cell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0</v>
          </cell>
          <cell r="T27" t="str">
            <v>悪性新生物＜腫瘍＞</v>
          </cell>
          <cell r="U27" t="str">
            <v>心疾患（高血圧性除く）</v>
          </cell>
          <cell r="V27" t="str">
            <v>脳血管疾患</v>
          </cell>
          <cell r="W27" t="str">
            <v>肺炎</v>
          </cell>
          <cell r="X27" t="str">
            <v>不慮の事故</v>
          </cell>
          <cell r="Y27" t="str">
            <v>慢性閉塞性肺疾患</v>
          </cell>
          <cell r="Z27" t="str">
            <v>大動脈瘤及び解離</v>
          </cell>
          <cell r="AA27" t="str">
            <v>パーキンソン病</v>
          </cell>
          <cell r="AB27" t="str">
            <v>血管性及び詳細不明の認知症</v>
          </cell>
          <cell r="AC27" t="str">
            <v>腎不全</v>
          </cell>
        </row>
        <row r="28">
          <cell r="A28" t="str">
            <v>胃潰瘍及び十二指腸潰瘍</v>
          </cell>
          <cell r="B28">
            <v>11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1</v>
          </cell>
          <cell r="L28">
            <v>1</v>
          </cell>
          <cell r="M28">
            <v>0</v>
          </cell>
          <cell r="N28">
            <v>4</v>
          </cell>
          <cell r="O28">
            <v>1</v>
          </cell>
          <cell r="P28">
            <v>3</v>
          </cell>
          <cell r="T28">
            <v>321</v>
          </cell>
          <cell r="U28">
            <v>64</v>
          </cell>
          <cell r="V28">
            <v>57</v>
          </cell>
          <cell r="W28">
            <v>42</v>
          </cell>
          <cell r="X28">
            <v>25</v>
          </cell>
          <cell r="Y28">
            <v>19</v>
          </cell>
          <cell r="Z28">
            <v>16</v>
          </cell>
          <cell r="AA28">
            <v>15</v>
          </cell>
          <cell r="AB28">
            <v>14</v>
          </cell>
          <cell r="AC28">
            <v>13</v>
          </cell>
        </row>
        <row r="29">
          <cell r="A29" t="str">
            <v>ヘルニア及び腸閉塞</v>
          </cell>
          <cell r="B29">
            <v>23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2</v>
          </cell>
          <cell r="M29">
            <v>3</v>
          </cell>
          <cell r="N29">
            <v>1</v>
          </cell>
          <cell r="O29">
            <v>5</v>
          </cell>
          <cell r="P29">
            <v>11</v>
          </cell>
          <cell r="T29" t="str">
            <v>悪性新生物＜腫瘍＞</v>
          </cell>
          <cell r="U29" t="str">
            <v>心疾患（高血圧性除く）</v>
          </cell>
          <cell r="V29" t="str">
            <v>脳血管疾患</v>
          </cell>
          <cell r="W29" t="str">
            <v>肺炎</v>
          </cell>
          <cell r="X29" t="str">
            <v>老衰</v>
          </cell>
          <cell r="Y29" t="str">
            <v>慢性閉塞性肺疾患</v>
          </cell>
          <cell r="AA29" t="str">
            <v>腎不全</v>
          </cell>
          <cell r="AB29" t="str">
            <v>糖尿病</v>
          </cell>
          <cell r="AC29" t="str">
            <v>肝疾患</v>
          </cell>
        </row>
        <row r="30">
          <cell r="A30" t="str">
            <v>肝疾患</v>
          </cell>
          <cell r="B30">
            <v>106</v>
          </cell>
          <cell r="C30">
            <v>0</v>
          </cell>
          <cell r="D30">
            <v>0</v>
          </cell>
          <cell r="E30">
            <v>0</v>
          </cell>
          <cell r="F30">
            <v>1</v>
          </cell>
          <cell r="G30">
            <v>3</v>
          </cell>
          <cell r="H30">
            <v>3</v>
          </cell>
          <cell r="I30">
            <v>9</v>
          </cell>
          <cell r="J30">
            <v>7</v>
          </cell>
          <cell r="K30">
            <v>9</v>
          </cell>
          <cell r="L30">
            <v>15</v>
          </cell>
          <cell r="M30">
            <v>19</v>
          </cell>
          <cell r="N30">
            <v>12</v>
          </cell>
          <cell r="O30">
            <v>17</v>
          </cell>
          <cell r="P30">
            <v>11</v>
          </cell>
          <cell r="T30">
            <v>350</v>
          </cell>
          <cell r="U30">
            <v>101</v>
          </cell>
          <cell r="V30">
            <v>86</v>
          </cell>
          <cell r="W30">
            <v>74</v>
          </cell>
          <cell r="X30">
            <v>31</v>
          </cell>
          <cell r="Y30">
            <v>28</v>
          </cell>
          <cell r="Z30">
            <v>28</v>
          </cell>
          <cell r="AA30">
            <v>24</v>
          </cell>
          <cell r="AB30">
            <v>18</v>
          </cell>
          <cell r="AC30">
            <v>17</v>
          </cell>
        </row>
        <row r="31">
          <cell r="A31" t="str">
            <v>皮膚及び皮下組織の疾患</v>
          </cell>
          <cell r="B31">
            <v>14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1</v>
          </cell>
          <cell r="O31">
            <v>3</v>
          </cell>
          <cell r="P31">
            <v>8</v>
          </cell>
          <cell r="T31" t="str">
            <v>悪性新生物＜腫瘍＞</v>
          </cell>
          <cell r="U31" t="str">
            <v>心疾患（高血圧性除く）</v>
          </cell>
          <cell r="V31" t="str">
            <v>肺炎</v>
          </cell>
          <cell r="W31" t="str">
            <v>老衰</v>
          </cell>
          <cell r="X31" t="str">
            <v>脳血管疾患</v>
          </cell>
          <cell r="Y31" t="str">
            <v>不慮の事故</v>
          </cell>
          <cell r="Z31" t="str">
            <v>アルツハイマー病</v>
          </cell>
          <cell r="AA31" t="str">
            <v>慢性閉塞性肺疾患</v>
          </cell>
          <cell r="AC31" t="str">
            <v>血管性及び詳細不明の認知症</v>
          </cell>
        </row>
        <row r="32">
          <cell r="A32" t="str">
            <v>筋骨格系及び結合組織の疾患</v>
          </cell>
          <cell r="B32">
            <v>52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  <cell r="H32">
            <v>0</v>
          </cell>
          <cell r="I32">
            <v>2</v>
          </cell>
          <cell r="J32">
            <v>1</v>
          </cell>
          <cell r="K32">
            <v>4</v>
          </cell>
          <cell r="L32">
            <v>2</v>
          </cell>
          <cell r="M32">
            <v>5</v>
          </cell>
          <cell r="N32">
            <v>6</v>
          </cell>
          <cell r="O32">
            <v>10</v>
          </cell>
          <cell r="P32">
            <v>21</v>
          </cell>
          <cell r="T32">
            <v>490</v>
          </cell>
          <cell r="U32">
            <v>270</v>
          </cell>
          <cell r="V32">
            <v>201</v>
          </cell>
          <cell r="W32">
            <v>151</v>
          </cell>
          <cell r="X32">
            <v>136</v>
          </cell>
          <cell r="Y32">
            <v>65</v>
          </cell>
          <cell r="Z32">
            <v>61</v>
          </cell>
          <cell r="AA32">
            <v>56</v>
          </cell>
          <cell r="AB32">
            <v>56</v>
          </cell>
          <cell r="AC32">
            <v>47</v>
          </cell>
        </row>
        <row r="33">
          <cell r="A33" t="str">
            <v>糸球体疾患及び腎尿細管間質性疾患</v>
          </cell>
          <cell r="B33">
            <v>24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1</v>
          </cell>
          <cell r="M33">
            <v>3</v>
          </cell>
          <cell r="N33">
            <v>4</v>
          </cell>
          <cell r="O33">
            <v>3</v>
          </cell>
          <cell r="P33">
            <v>13</v>
          </cell>
        </row>
        <row r="34">
          <cell r="A34" t="str">
            <v>腎不全</v>
          </cell>
          <cell r="B34">
            <v>117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</v>
          </cell>
          <cell r="I34">
            <v>1</v>
          </cell>
          <cell r="J34">
            <v>1</v>
          </cell>
          <cell r="K34">
            <v>2</v>
          </cell>
          <cell r="L34">
            <v>6</v>
          </cell>
          <cell r="M34">
            <v>12</v>
          </cell>
          <cell r="N34">
            <v>13</v>
          </cell>
          <cell r="O34">
            <v>24</v>
          </cell>
          <cell r="P34">
            <v>56</v>
          </cell>
        </row>
        <row r="35">
          <cell r="A35" t="str">
            <v>妊娠、分娩及び産じょく</v>
          </cell>
          <cell r="B35" t="str">
            <v>・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周産期に発生した病態</v>
          </cell>
          <cell r="B36">
            <v>3</v>
          </cell>
          <cell r="C36">
            <v>3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先天奇形，変形及び染色体異常</v>
          </cell>
          <cell r="B37">
            <v>8</v>
          </cell>
          <cell r="C37">
            <v>3</v>
          </cell>
          <cell r="D37">
            <v>0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  <cell r="L37">
            <v>3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老衰</v>
          </cell>
          <cell r="B38">
            <v>195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2</v>
          </cell>
          <cell r="N38">
            <v>11</v>
          </cell>
          <cell r="O38">
            <v>31</v>
          </cell>
          <cell r="P38">
            <v>151</v>
          </cell>
        </row>
        <row r="39">
          <cell r="A39" t="str">
            <v>乳幼児突然死症候群</v>
          </cell>
          <cell r="B39">
            <v>1</v>
          </cell>
          <cell r="C39">
            <v>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不慮の事故</v>
          </cell>
          <cell r="B40">
            <v>196</v>
          </cell>
          <cell r="C40">
            <v>0</v>
          </cell>
          <cell r="D40">
            <v>1</v>
          </cell>
          <cell r="E40">
            <v>5</v>
          </cell>
          <cell r="F40">
            <v>4</v>
          </cell>
          <cell r="G40">
            <v>2</v>
          </cell>
          <cell r="H40">
            <v>3</v>
          </cell>
          <cell r="I40">
            <v>7</v>
          </cell>
          <cell r="J40">
            <v>9</v>
          </cell>
          <cell r="K40">
            <v>6</v>
          </cell>
          <cell r="L40">
            <v>18</v>
          </cell>
          <cell r="M40">
            <v>23</v>
          </cell>
          <cell r="N40">
            <v>25</v>
          </cell>
          <cell r="O40">
            <v>28</v>
          </cell>
          <cell r="P40">
            <v>65</v>
          </cell>
        </row>
        <row r="41">
          <cell r="A41" t="str">
            <v>自殺</v>
          </cell>
          <cell r="B41">
            <v>94</v>
          </cell>
          <cell r="C41">
            <v>0</v>
          </cell>
          <cell r="D41">
            <v>4</v>
          </cell>
          <cell r="E41">
            <v>13</v>
          </cell>
          <cell r="F41">
            <v>5</v>
          </cell>
          <cell r="G41">
            <v>10</v>
          </cell>
          <cell r="H41">
            <v>8</v>
          </cell>
          <cell r="I41">
            <v>11</v>
          </cell>
          <cell r="J41">
            <v>10</v>
          </cell>
          <cell r="K41">
            <v>12</v>
          </cell>
          <cell r="L41">
            <v>3</v>
          </cell>
          <cell r="M41">
            <v>8</v>
          </cell>
          <cell r="N41">
            <v>5</v>
          </cell>
          <cell r="O41">
            <v>1</v>
          </cell>
          <cell r="P41">
            <v>4</v>
          </cell>
        </row>
        <row r="42">
          <cell r="A42" t="str">
            <v>他殺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50">
          <cell r="A50" t="str">
            <v>腸管感染症</v>
          </cell>
          <cell r="B50">
            <v>11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</v>
          </cell>
          <cell r="O50">
            <v>3</v>
          </cell>
          <cell r="P50">
            <v>7</v>
          </cell>
          <cell r="T50" t="str">
            <v>悪性新生物＜腫瘍＞</v>
          </cell>
          <cell r="U50" t="str">
            <v>心疾患（高血圧性除く）</v>
          </cell>
          <cell r="V50" t="str">
            <v>老衰</v>
          </cell>
          <cell r="W50" t="str">
            <v>脳血管疾患</v>
          </cell>
          <cell r="X50" t="str">
            <v>肺炎</v>
          </cell>
          <cell r="Y50" t="str">
            <v>アルツハイマー病</v>
          </cell>
          <cell r="Z50" t="str">
            <v>不慮の事故</v>
          </cell>
          <cell r="AA50" t="str">
            <v>血管性及び詳細不明の認知症</v>
          </cell>
          <cell r="AB50" t="str">
            <v>腎不全</v>
          </cell>
          <cell r="AC50" t="str">
            <v>大動脈瘤及び解離</v>
          </cell>
        </row>
        <row r="51">
          <cell r="A51" t="str">
            <v>結核</v>
          </cell>
          <cell r="B51">
            <v>5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1</v>
          </cell>
          <cell r="P51">
            <v>3</v>
          </cell>
          <cell r="T51">
            <v>1445</v>
          </cell>
          <cell r="U51">
            <v>793</v>
          </cell>
          <cell r="V51">
            <v>622</v>
          </cell>
          <cell r="W51">
            <v>419</v>
          </cell>
          <cell r="X51">
            <v>293</v>
          </cell>
          <cell r="Y51">
            <v>169</v>
          </cell>
          <cell r="Z51">
            <v>153</v>
          </cell>
          <cell r="AA51">
            <v>142</v>
          </cell>
          <cell r="AB51">
            <v>128</v>
          </cell>
          <cell r="AC51">
            <v>100</v>
          </cell>
        </row>
        <row r="52">
          <cell r="A52" t="str">
            <v>敗血症</v>
          </cell>
          <cell r="B52">
            <v>43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</v>
          </cell>
          <cell r="I52">
            <v>1</v>
          </cell>
          <cell r="J52">
            <v>0</v>
          </cell>
          <cell r="K52">
            <v>0</v>
          </cell>
          <cell r="L52">
            <v>2</v>
          </cell>
          <cell r="M52">
            <v>3</v>
          </cell>
          <cell r="N52">
            <v>2</v>
          </cell>
          <cell r="O52">
            <v>6</v>
          </cell>
          <cell r="P52">
            <v>28</v>
          </cell>
          <cell r="T52" t="str">
            <v>先天奇形，変形及び染色体異常</v>
          </cell>
          <cell r="U52" t="str">
            <v>乳幼児突然死症候群</v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</row>
        <row r="53">
          <cell r="A53" t="str">
            <v>ウイルス性肝炎</v>
          </cell>
          <cell r="B53">
            <v>5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4</v>
          </cell>
          <cell r="T53">
            <v>5</v>
          </cell>
          <cell r="U53">
            <v>1</v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</row>
        <row r="54">
          <cell r="A54" t="str">
            <v>ＨＩＶ病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T54" t="str">
            <v>不慮の事故</v>
          </cell>
          <cell r="U54" t="str">
            <v>自殺</v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</row>
        <row r="55">
          <cell r="A55" t="str">
            <v>悪性新生物＜腫瘍＞</v>
          </cell>
          <cell r="B55">
            <v>1445</v>
          </cell>
          <cell r="C55">
            <v>0</v>
          </cell>
          <cell r="D55">
            <v>0</v>
          </cell>
          <cell r="E55">
            <v>1</v>
          </cell>
          <cell r="F55">
            <v>7</v>
          </cell>
          <cell r="G55">
            <v>8</v>
          </cell>
          <cell r="H55">
            <v>25</v>
          </cell>
          <cell r="I55">
            <v>25</v>
          </cell>
          <cell r="J55">
            <v>49</v>
          </cell>
          <cell r="K55">
            <v>66</v>
          </cell>
          <cell r="L55">
            <v>71</v>
          </cell>
          <cell r="M55">
            <v>194</v>
          </cell>
          <cell r="N55">
            <v>173</v>
          </cell>
          <cell r="O55">
            <v>239</v>
          </cell>
          <cell r="P55">
            <v>587</v>
          </cell>
          <cell r="T55">
            <v>3</v>
          </cell>
          <cell r="U55">
            <v>2</v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</row>
        <row r="56">
          <cell r="A56" t="str">
            <v>その他の新生物</v>
          </cell>
          <cell r="B56">
            <v>60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</v>
          </cell>
          <cell r="I56">
            <v>0</v>
          </cell>
          <cell r="J56">
            <v>1</v>
          </cell>
          <cell r="K56">
            <v>1</v>
          </cell>
          <cell r="L56">
            <v>4</v>
          </cell>
          <cell r="M56">
            <v>3</v>
          </cell>
          <cell r="N56">
            <v>7</v>
          </cell>
          <cell r="O56">
            <v>11</v>
          </cell>
          <cell r="P56">
            <v>32</v>
          </cell>
          <cell r="T56" t="str">
            <v>自殺</v>
          </cell>
          <cell r="U56" t="str">
            <v>不慮の事故</v>
          </cell>
          <cell r="V56" t="str">
            <v>悪性新生物＜腫瘍＞</v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</row>
        <row r="57">
          <cell r="A57" t="str">
            <v>貧血</v>
          </cell>
          <cell r="B57">
            <v>8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</v>
          </cell>
          <cell r="O57">
            <v>0</v>
          </cell>
          <cell r="P57">
            <v>6</v>
          </cell>
          <cell r="T57">
            <v>5</v>
          </cell>
          <cell r="U57">
            <v>2</v>
          </cell>
          <cell r="V57">
            <v>1</v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</row>
        <row r="58">
          <cell r="A58" t="str">
            <v>糖尿病</v>
          </cell>
          <cell r="B58">
            <v>73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</v>
          </cell>
          <cell r="I58">
            <v>0</v>
          </cell>
          <cell r="J58">
            <v>2</v>
          </cell>
          <cell r="K58">
            <v>1</v>
          </cell>
          <cell r="L58">
            <v>4</v>
          </cell>
          <cell r="M58">
            <v>6</v>
          </cell>
          <cell r="N58">
            <v>6</v>
          </cell>
          <cell r="O58">
            <v>9</v>
          </cell>
          <cell r="P58">
            <v>44</v>
          </cell>
          <cell r="T58" t="str">
            <v>悪性新生物＜腫瘍＞</v>
          </cell>
          <cell r="U58" t="str">
            <v>自殺</v>
          </cell>
          <cell r="V58" t="str">
            <v>不慮の事故</v>
          </cell>
          <cell r="W58" t="str">
            <v>心疾患（高血圧性除く）</v>
          </cell>
          <cell r="AB58" t="str">
            <v/>
          </cell>
          <cell r="AC58" t="str">
            <v/>
          </cell>
        </row>
        <row r="59">
          <cell r="A59" t="str">
            <v>血管性及び詳細不明の認知症</v>
          </cell>
          <cell r="B59">
            <v>142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0</v>
          </cell>
          <cell r="M59">
            <v>6</v>
          </cell>
          <cell r="N59">
            <v>5</v>
          </cell>
          <cell r="O59">
            <v>8</v>
          </cell>
          <cell r="P59">
            <v>122</v>
          </cell>
          <cell r="T59">
            <v>7</v>
          </cell>
          <cell r="U59">
            <v>5</v>
          </cell>
          <cell r="V59">
            <v>2</v>
          </cell>
          <cell r="W59">
            <v>1</v>
          </cell>
          <cell r="X59">
            <v>1</v>
          </cell>
          <cell r="Y59">
            <v>1</v>
          </cell>
          <cell r="Z59">
            <v>1</v>
          </cell>
          <cell r="AA59">
            <v>1</v>
          </cell>
          <cell r="AB59" t="str">
            <v/>
          </cell>
          <cell r="AC59" t="str">
            <v/>
          </cell>
        </row>
        <row r="60">
          <cell r="A60" t="str">
            <v>髄膜炎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T60" t="str">
            <v>悪性新生物＜腫瘍＞</v>
          </cell>
          <cell r="U60" t="str">
            <v>自殺</v>
          </cell>
          <cell r="V60" t="str">
            <v>心疾患（高血圧性除く）</v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</row>
        <row r="61">
          <cell r="A61" t="str">
            <v>脊髄性筋萎縮症及び関連症候群</v>
          </cell>
          <cell r="B61">
            <v>8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4</v>
          </cell>
          <cell r="O61">
            <v>1</v>
          </cell>
          <cell r="P61">
            <v>3</v>
          </cell>
          <cell r="T61">
            <v>8</v>
          </cell>
          <cell r="U61">
            <v>4</v>
          </cell>
          <cell r="V61">
            <v>1</v>
          </cell>
          <cell r="W61">
            <v>1</v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</row>
        <row r="62">
          <cell r="A62" t="str">
            <v>パーキンソン病</v>
          </cell>
          <cell r="B62">
            <v>66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1</v>
          </cell>
          <cell r="L62">
            <v>4</v>
          </cell>
          <cell r="M62">
            <v>2</v>
          </cell>
          <cell r="N62">
            <v>9</v>
          </cell>
          <cell r="O62">
            <v>13</v>
          </cell>
          <cell r="P62">
            <v>36</v>
          </cell>
          <cell r="T62" t="str">
            <v>悪性新生物＜腫瘍＞</v>
          </cell>
          <cell r="U62" t="str">
            <v>自殺</v>
          </cell>
          <cell r="V62" t="str">
            <v>心疾患（高血圧性除く）</v>
          </cell>
          <cell r="W62" t="str">
            <v>脳血管疾患</v>
          </cell>
          <cell r="X62" t="str">
            <v>敗血症</v>
          </cell>
        </row>
        <row r="63">
          <cell r="A63" t="str">
            <v>アルツハイマー病</v>
          </cell>
          <cell r="B63">
            <v>169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</v>
          </cell>
          <cell r="N63">
            <v>6</v>
          </cell>
          <cell r="O63">
            <v>15</v>
          </cell>
          <cell r="P63">
            <v>146</v>
          </cell>
          <cell r="T63">
            <v>25</v>
          </cell>
          <cell r="U63">
            <v>7</v>
          </cell>
          <cell r="V63">
            <v>5</v>
          </cell>
          <cell r="W63">
            <v>3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</row>
        <row r="64">
          <cell r="A64" t="str">
            <v>眼及び付属器の疾患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T64" t="str">
            <v>悪性新生物＜腫瘍＞</v>
          </cell>
          <cell r="U64" t="str">
            <v>自殺</v>
          </cell>
          <cell r="V64" t="str">
            <v>脳血管疾患</v>
          </cell>
          <cell r="W64" t="str">
            <v>心疾患（高血圧性除く）</v>
          </cell>
          <cell r="Y64" t="str">
            <v>敗血症</v>
          </cell>
        </row>
        <row r="65">
          <cell r="A65" t="str">
            <v>耳及び乳様突起の疾患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T65">
            <v>25</v>
          </cell>
          <cell r="U65">
            <v>6</v>
          </cell>
          <cell r="V65">
            <v>4</v>
          </cell>
          <cell r="W65">
            <v>3</v>
          </cell>
          <cell r="X65">
            <v>3</v>
          </cell>
          <cell r="Y65">
            <v>1</v>
          </cell>
          <cell r="Z65">
            <v>1</v>
          </cell>
          <cell r="AA65">
            <v>1</v>
          </cell>
          <cell r="AB65">
            <v>1</v>
          </cell>
          <cell r="AC65">
            <v>1</v>
          </cell>
        </row>
        <row r="66">
          <cell r="A66" t="str">
            <v>高血圧性疾患</v>
          </cell>
          <cell r="B66">
            <v>66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</v>
          </cell>
          <cell r="L66">
            <v>0</v>
          </cell>
          <cell r="M66">
            <v>2</v>
          </cell>
          <cell r="N66">
            <v>2</v>
          </cell>
          <cell r="O66">
            <v>6</v>
          </cell>
          <cell r="P66">
            <v>55</v>
          </cell>
          <cell r="T66" t="str">
            <v>悪性新生物＜腫瘍＞</v>
          </cell>
          <cell r="U66" t="str">
            <v>脳血管疾患</v>
          </cell>
          <cell r="V66" t="str">
            <v>心疾患（高血圧性除く）</v>
          </cell>
          <cell r="W66" t="str">
            <v>糖尿病</v>
          </cell>
          <cell r="Y66" t="str">
            <v>その他の新生物</v>
          </cell>
        </row>
        <row r="67">
          <cell r="A67" t="str">
            <v>心疾患（高血圧性除く）</v>
          </cell>
          <cell r="B67">
            <v>793</v>
          </cell>
          <cell r="C67">
            <v>0</v>
          </cell>
          <cell r="D67">
            <v>0</v>
          </cell>
          <cell r="E67">
            <v>0</v>
          </cell>
          <cell r="F67">
            <v>1</v>
          </cell>
          <cell r="G67">
            <v>1</v>
          </cell>
          <cell r="H67">
            <v>5</v>
          </cell>
          <cell r="I67">
            <v>3</v>
          </cell>
          <cell r="J67">
            <v>3</v>
          </cell>
          <cell r="K67">
            <v>2</v>
          </cell>
          <cell r="L67">
            <v>13</v>
          </cell>
          <cell r="M67">
            <v>37</v>
          </cell>
          <cell r="N67">
            <v>35</v>
          </cell>
          <cell r="O67">
            <v>94</v>
          </cell>
          <cell r="P67">
            <v>599</v>
          </cell>
          <cell r="T67">
            <v>49</v>
          </cell>
          <cell r="U67">
            <v>6</v>
          </cell>
          <cell r="V67">
            <v>3</v>
          </cell>
          <cell r="W67">
            <v>2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1</v>
          </cell>
          <cell r="AC67">
            <v>1</v>
          </cell>
        </row>
        <row r="68">
          <cell r="A68" t="str">
            <v>脳血管疾患</v>
          </cell>
          <cell r="B68">
            <v>419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1</v>
          </cell>
          <cell r="H68">
            <v>3</v>
          </cell>
          <cell r="I68">
            <v>4</v>
          </cell>
          <cell r="J68">
            <v>6</v>
          </cell>
          <cell r="K68">
            <v>4</v>
          </cell>
          <cell r="L68">
            <v>4</v>
          </cell>
          <cell r="M68">
            <v>16</v>
          </cell>
          <cell r="N68">
            <v>35</v>
          </cell>
          <cell r="O68">
            <v>64</v>
          </cell>
          <cell r="P68">
            <v>282</v>
          </cell>
          <cell r="T68" t="str">
            <v>悪性新生物＜腫瘍＞</v>
          </cell>
          <cell r="U68" t="str">
            <v>脳血管疾患</v>
          </cell>
          <cell r="W68" t="str">
            <v>大動脈瘤及び解離</v>
          </cell>
          <cell r="Y68" t="str">
            <v>心疾患（高血圧性除く）</v>
          </cell>
          <cell r="Z68" t="str">
            <v>その他の新生物</v>
          </cell>
        </row>
        <row r="69">
          <cell r="A69" t="str">
            <v>大動脈瘤及び解離</v>
          </cell>
          <cell r="B69">
            <v>100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0</v>
          </cell>
          <cell r="K69">
            <v>3</v>
          </cell>
          <cell r="L69">
            <v>1</v>
          </cell>
          <cell r="M69">
            <v>4</v>
          </cell>
          <cell r="N69">
            <v>7</v>
          </cell>
          <cell r="O69">
            <v>18</v>
          </cell>
          <cell r="P69">
            <v>66</v>
          </cell>
          <cell r="T69">
            <v>66</v>
          </cell>
          <cell r="U69">
            <v>4</v>
          </cell>
          <cell r="V69">
            <v>4</v>
          </cell>
          <cell r="W69">
            <v>3</v>
          </cell>
          <cell r="X69">
            <v>3</v>
          </cell>
          <cell r="Y69">
            <v>2</v>
          </cell>
          <cell r="Z69">
            <v>1</v>
          </cell>
          <cell r="AA69">
            <v>1</v>
          </cell>
          <cell r="AB69">
            <v>1</v>
          </cell>
          <cell r="AC69">
            <v>1</v>
          </cell>
        </row>
        <row r="70">
          <cell r="A70" t="str">
            <v>インフルエンザ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T70" t="str">
            <v>悪性新生物＜腫瘍＞</v>
          </cell>
          <cell r="U70" t="str">
            <v>心疾患（高血圧性除く）</v>
          </cell>
          <cell r="V70" t="str">
            <v>腎不全</v>
          </cell>
          <cell r="X70" t="str">
            <v>その他の新生物</v>
          </cell>
          <cell r="AB70" t="str">
            <v>筋骨格系及び結合組織の疾患</v>
          </cell>
        </row>
        <row r="71">
          <cell r="A71" t="str">
            <v>肺炎</v>
          </cell>
          <cell r="B71">
            <v>293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1</v>
          </cell>
          <cell r="M71">
            <v>8</v>
          </cell>
          <cell r="N71">
            <v>16</v>
          </cell>
          <cell r="O71">
            <v>40</v>
          </cell>
          <cell r="P71">
            <v>228</v>
          </cell>
          <cell r="T71">
            <v>71</v>
          </cell>
          <cell r="U71">
            <v>13</v>
          </cell>
          <cell r="V71">
            <v>5</v>
          </cell>
          <cell r="W71">
            <v>5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3</v>
          </cell>
          <cell r="AC71">
            <v>3</v>
          </cell>
        </row>
        <row r="72">
          <cell r="A72" t="str">
            <v>急性気管支炎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T72" t="str">
            <v>悪性新生物＜腫瘍＞</v>
          </cell>
          <cell r="U72" t="str">
            <v>心疾患（高血圧性除く）</v>
          </cell>
          <cell r="V72" t="str">
            <v>脳血管疾患</v>
          </cell>
          <cell r="W72" t="str">
            <v>不慮の事故</v>
          </cell>
          <cell r="X72" t="str">
            <v>筋骨格系及び結合組織の疾患</v>
          </cell>
          <cell r="Y72" t="str">
            <v>肺炎</v>
          </cell>
          <cell r="AA72" t="str">
            <v>糖尿病</v>
          </cell>
          <cell r="AC72" t="str">
            <v>自殺</v>
          </cell>
        </row>
        <row r="73">
          <cell r="A73" t="str">
            <v>慢性閉塞性肺疾患</v>
          </cell>
          <cell r="B73">
            <v>30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</v>
          </cell>
          <cell r="L73">
            <v>1</v>
          </cell>
          <cell r="M73">
            <v>1</v>
          </cell>
          <cell r="N73">
            <v>2</v>
          </cell>
          <cell r="O73">
            <v>3</v>
          </cell>
          <cell r="P73">
            <v>22</v>
          </cell>
          <cell r="T73">
            <v>194</v>
          </cell>
          <cell r="U73">
            <v>37</v>
          </cell>
          <cell r="V73">
            <v>16</v>
          </cell>
          <cell r="W73">
            <v>11</v>
          </cell>
          <cell r="X73">
            <v>10</v>
          </cell>
          <cell r="Y73">
            <v>8</v>
          </cell>
          <cell r="Z73">
            <v>8</v>
          </cell>
          <cell r="AA73">
            <v>6</v>
          </cell>
          <cell r="AB73">
            <v>6</v>
          </cell>
          <cell r="AC73">
            <v>5</v>
          </cell>
        </row>
        <row r="74">
          <cell r="A74" t="str">
            <v>喘息</v>
          </cell>
          <cell r="B74">
            <v>3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3</v>
          </cell>
          <cell r="T74" t="str">
            <v>悪性新生物＜腫瘍＞</v>
          </cell>
          <cell r="U74" t="str">
            <v>心疾患（高血圧性除く）</v>
          </cell>
          <cell r="W74" t="str">
            <v>肺炎</v>
          </cell>
          <cell r="X74" t="str">
            <v>不慮の事故</v>
          </cell>
          <cell r="Y74" t="str">
            <v>パーキンソン病</v>
          </cell>
          <cell r="AA74" t="str">
            <v>その他の新生物</v>
          </cell>
          <cell r="AC74" t="str">
            <v>糖尿病</v>
          </cell>
        </row>
        <row r="75">
          <cell r="A75" t="str">
            <v>胃潰瘍及び十二指腸潰瘍</v>
          </cell>
          <cell r="B75">
            <v>13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</v>
          </cell>
          <cell r="M75">
            <v>3</v>
          </cell>
          <cell r="N75">
            <v>1</v>
          </cell>
          <cell r="O75">
            <v>0</v>
          </cell>
          <cell r="P75">
            <v>7</v>
          </cell>
          <cell r="T75">
            <v>173</v>
          </cell>
          <cell r="U75">
            <v>35</v>
          </cell>
          <cell r="V75">
            <v>35</v>
          </cell>
          <cell r="W75">
            <v>16</v>
          </cell>
          <cell r="X75">
            <v>12</v>
          </cell>
          <cell r="Y75">
            <v>9</v>
          </cell>
          <cell r="Z75">
            <v>9</v>
          </cell>
          <cell r="AA75">
            <v>7</v>
          </cell>
          <cell r="AB75">
            <v>7</v>
          </cell>
          <cell r="AC75">
            <v>6</v>
          </cell>
        </row>
        <row r="76">
          <cell r="A76" t="str">
            <v>ヘルニア及び腸閉塞</v>
          </cell>
          <cell r="B76">
            <v>29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4</v>
          </cell>
          <cell r="N76">
            <v>1</v>
          </cell>
          <cell r="O76">
            <v>5</v>
          </cell>
          <cell r="P76">
            <v>19</v>
          </cell>
          <cell r="T76" t="str">
            <v>悪性新生物＜腫瘍＞</v>
          </cell>
          <cell r="U76" t="str">
            <v>心疾患（高血圧性除く）</v>
          </cell>
          <cell r="V76" t="str">
            <v>脳血管疾患</v>
          </cell>
          <cell r="W76" t="str">
            <v>肺炎</v>
          </cell>
          <cell r="X76" t="str">
            <v>老衰</v>
          </cell>
          <cell r="Y76" t="str">
            <v>不慮の事故</v>
          </cell>
          <cell r="Z76" t="str">
            <v>大動脈瘤及び解離</v>
          </cell>
          <cell r="AA76" t="str">
            <v>アルツハイマー病</v>
          </cell>
          <cell r="AB76" t="str">
            <v>パーキンソン病</v>
          </cell>
        </row>
        <row r="77">
          <cell r="A77" t="str">
            <v>肝疾患</v>
          </cell>
          <cell r="B77">
            <v>45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G77">
            <v>0</v>
          </cell>
          <cell r="H77">
            <v>0</v>
          </cell>
          <cell r="I77">
            <v>1</v>
          </cell>
          <cell r="J77">
            <v>1</v>
          </cell>
          <cell r="K77">
            <v>3</v>
          </cell>
          <cell r="L77">
            <v>1</v>
          </cell>
          <cell r="M77">
            <v>8</v>
          </cell>
          <cell r="N77">
            <v>5</v>
          </cell>
          <cell r="O77">
            <v>11</v>
          </cell>
          <cell r="P77">
            <v>14</v>
          </cell>
          <cell r="T77">
            <v>239</v>
          </cell>
          <cell r="U77">
            <v>94</v>
          </cell>
          <cell r="V77">
            <v>64</v>
          </cell>
          <cell r="W77">
            <v>40</v>
          </cell>
          <cell r="X77">
            <v>28</v>
          </cell>
          <cell r="Y77">
            <v>22</v>
          </cell>
          <cell r="Z77">
            <v>18</v>
          </cell>
          <cell r="AA77">
            <v>15</v>
          </cell>
          <cell r="AB77">
            <v>13</v>
          </cell>
          <cell r="AC77">
            <v>13</v>
          </cell>
        </row>
        <row r="78">
          <cell r="A78" t="str">
            <v>皮膚及び皮下組織の疾患</v>
          </cell>
          <cell r="B78">
            <v>18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</v>
          </cell>
          <cell r="M78">
            <v>1</v>
          </cell>
          <cell r="N78">
            <v>1</v>
          </cell>
          <cell r="O78">
            <v>1</v>
          </cell>
          <cell r="P78">
            <v>14</v>
          </cell>
          <cell r="T78" t="str">
            <v>心疾患（高血圧性除く）</v>
          </cell>
          <cell r="U78" t="str">
            <v>悪性新生物＜腫瘍＞</v>
          </cell>
          <cell r="V78" t="str">
            <v>老衰</v>
          </cell>
          <cell r="W78" t="str">
            <v>脳血管疾患</v>
          </cell>
          <cell r="X78" t="str">
            <v>肺炎</v>
          </cell>
          <cell r="Y78" t="str">
            <v>アルツハイマー病</v>
          </cell>
          <cell r="Z78" t="str">
            <v>血管性及び詳細不明の認知症</v>
          </cell>
          <cell r="AA78" t="str">
            <v>腎不全</v>
          </cell>
          <cell r="AB78" t="str">
            <v>不慮の事故</v>
          </cell>
          <cell r="AC78" t="str">
            <v>大動脈瘤及び解離</v>
          </cell>
        </row>
        <row r="79">
          <cell r="A79" t="str">
            <v>筋骨格系及び結合組織の疾患</v>
          </cell>
          <cell r="B79">
            <v>64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>
            <v>0</v>
          </cell>
          <cell r="J79">
            <v>0</v>
          </cell>
          <cell r="K79">
            <v>0</v>
          </cell>
          <cell r="L79">
            <v>3</v>
          </cell>
          <cell r="M79">
            <v>10</v>
          </cell>
          <cell r="N79">
            <v>4</v>
          </cell>
          <cell r="O79">
            <v>13</v>
          </cell>
          <cell r="P79">
            <v>33</v>
          </cell>
          <cell r="T79">
            <v>599</v>
          </cell>
          <cell r="U79">
            <v>587</v>
          </cell>
          <cell r="V79">
            <v>581</v>
          </cell>
          <cell r="W79">
            <v>282</v>
          </cell>
          <cell r="X79">
            <v>228</v>
          </cell>
          <cell r="Y79">
            <v>146</v>
          </cell>
          <cell r="Z79">
            <v>122</v>
          </cell>
          <cell r="AA79">
            <v>96</v>
          </cell>
          <cell r="AB79">
            <v>92</v>
          </cell>
          <cell r="AC79">
            <v>66</v>
          </cell>
        </row>
        <row r="80">
          <cell r="A80" t="str">
            <v>糸球体疾患及び腎尿細管間質性疾患</v>
          </cell>
          <cell r="B80">
            <v>45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2</v>
          </cell>
          <cell r="N80">
            <v>5</v>
          </cell>
          <cell r="O80">
            <v>5</v>
          </cell>
          <cell r="P80">
            <v>33</v>
          </cell>
        </row>
        <row r="81">
          <cell r="A81" t="str">
            <v>腎不全</v>
          </cell>
          <cell r="B81">
            <v>128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</v>
          </cell>
          <cell r="J81">
            <v>0</v>
          </cell>
          <cell r="K81">
            <v>1</v>
          </cell>
          <cell r="L81">
            <v>5</v>
          </cell>
          <cell r="M81">
            <v>3</v>
          </cell>
          <cell r="N81">
            <v>9</v>
          </cell>
          <cell r="O81">
            <v>13</v>
          </cell>
          <cell r="P81">
            <v>96</v>
          </cell>
        </row>
        <row r="82">
          <cell r="A82" t="str">
            <v>妊娠、分娩及び産じょく</v>
          </cell>
          <cell r="B82">
            <v>1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A83" t="str">
            <v>周産期に発生した病態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先天奇形，変形及び染色体異常</v>
          </cell>
          <cell r="B84">
            <v>11</v>
          </cell>
          <cell r="C84">
            <v>5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1</v>
          </cell>
          <cell r="I84">
            <v>1</v>
          </cell>
          <cell r="J84">
            <v>1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A85" t="str">
            <v>老衰</v>
          </cell>
          <cell r="B85">
            <v>622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3</v>
          </cell>
          <cell r="M85">
            <v>4</v>
          </cell>
          <cell r="N85">
            <v>6</v>
          </cell>
          <cell r="O85">
            <v>28</v>
          </cell>
          <cell r="P85">
            <v>581</v>
          </cell>
        </row>
        <row r="86">
          <cell r="A86" t="str">
            <v>乳幼児突然死症候群</v>
          </cell>
          <cell r="B86">
            <v>1</v>
          </cell>
          <cell r="C86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A87" t="str">
            <v>不慮の事故</v>
          </cell>
          <cell r="B87">
            <v>153</v>
          </cell>
          <cell r="C87">
            <v>0</v>
          </cell>
          <cell r="D87">
            <v>3</v>
          </cell>
          <cell r="E87">
            <v>2</v>
          </cell>
          <cell r="F87">
            <v>2</v>
          </cell>
          <cell r="G87">
            <v>0</v>
          </cell>
          <cell r="H87">
            <v>0</v>
          </cell>
          <cell r="I87">
            <v>3</v>
          </cell>
          <cell r="J87">
            <v>1</v>
          </cell>
          <cell r="K87">
            <v>0</v>
          </cell>
          <cell r="L87">
            <v>5</v>
          </cell>
          <cell r="M87">
            <v>11</v>
          </cell>
          <cell r="N87">
            <v>12</v>
          </cell>
          <cell r="O87">
            <v>22</v>
          </cell>
          <cell r="P87">
            <v>92</v>
          </cell>
        </row>
        <row r="88">
          <cell r="A88" t="str">
            <v>自殺</v>
          </cell>
          <cell r="B88">
            <v>52</v>
          </cell>
          <cell r="C88">
            <v>0</v>
          </cell>
          <cell r="D88">
            <v>2</v>
          </cell>
          <cell r="E88">
            <v>5</v>
          </cell>
          <cell r="F88">
            <v>5</v>
          </cell>
          <cell r="G88">
            <v>4</v>
          </cell>
          <cell r="H88">
            <v>7</v>
          </cell>
          <cell r="I88">
            <v>6</v>
          </cell>
          <cell r="J88">
            <v>2</v>
          </cell>
          <cell r="K88">
            <v>4</v>
          </cell>
          <cell r="L88">
            <v>3</v>
          </cell>
          <cell r="M88">
            <v>5</v>
          </cell>
          <cell r="N88">
            <v>3</v>
          </cell>
          <cell r="O88">
            <v>3</v>
          </cell>
          <cell r="P88">
            <v>3</v>
          </cell>
        </row>
        <row r="89">
          <cell r="A89" t="str">
            <v>他殺</v>
          </cell>
          <cell r="B89">
            <v>3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G89">
            <v>0</v>
          </cell>
          <cell r="H89">
            <v>1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1</v>
          </cell>
        </row>
      </sheetData>
      <sheetData sheetId="9"/>
      <sheetData sheetId="10">
        <row r="10">
          <cell r="F10" t="str">
            <v>悪性新生物＜腫瘍＞</v>
          </cell>
          <cell r="G10">
            <v>3350</v>
          </cell>
        </row>
        <row r="11">
          <cell r="F11" t="str">
            <v>心疾患（高血圧性除く）</v>
          </cell>
          <cell r="G11">
            <v>1386</v>
          </cell>
        </row>
        <row r="12">
          <cell r="F12" t="str">
            <v>老衰</v>
          </cell>
          <cell r="G12">
            <v>817</v>
          </cell>
        </row>
        <row r="13">
          <cell r="F13" t="str">
            <v>脳血管疾患</v>
          </cell>
          <cell r="G13">
            <v>812</v>
          </cell>
        </row>
        <row r="14">
          <cell r="F14" t="str">
            <v>肺炎</v>
          </cell>
          <cell r="G14">
            <v>662</v>
          </cell>
        </row>
        <row r="15">
          <cell r="F15" t="str">
            <v>不慮の事故</v>
          </cell>
          <cell r="G15">
            <v>349</v>
          </cell>
        </row>
        <row r="16">
          <cell r="F16" t="str">
            <v>アルツハイマー病</v>
          </cell>
          <cell r="G16">
            <v>257</v>
          </cell>
        </row>
        <row r="17">
          <cell r="F17" t="str">
            <v>腎不全</v>
          </cell>
          <cell r="G17">
            <v>245</v>
          </cell>
        </row>
        <row r="18">
          <cell r="F18" t="str">
            <v>血管性及び詳細不明の認知症</v>
          </cell>
          <cell r="G18">
            <v>222</v>
          </cell>
        </row>
        <row r="19">
          <cell r="F19" t="str">
            <v>大動脈瘤及び解離</v>
          </cell>
          <cell r="G19">
            <v>188</v>
          </cell>
        </row>
        <row r="20">
          <cell r="F20" t="str">
            <v>慢性閉塞性肺疾患</v>
          </cell>
          <cell r="G20">
            <v>156</v>
          </cell>
        </row>
        <row r="21">
          <cell r="F21" t="str">
            <v>肝疾患</v>
          </cell>
          <cell r="G21">
            <v>151</v>
          </cell>
        </row>
        <row r="22">
          <cell r="F22" t="str">
            <v>糖尿病</v>
          </cell>
          <cell r="G22">
            <v>148</v>
          </cell>
        </row>
        <row r="23">
          <cell r="F23" t="str">
            <v>自殺</v>
          </cell>
          <cell r="G23">
            <v>146</v>
          </cell>
        </row>
        <row r="24">
          <cell r="F24" t="str">
            <v>パーキンソン病</v>
          </cell>
          <cell r="G24">
            <v>131</v>
          </cell>
        </row>
      </sheetData>
      <sheetData sheetId="11">
        <row r="41">
          <cell r="B41" t="str">
            <v>悪性新生物＜腫瘍＞</v>
          </cell>
          <cell r="C41" t="str">
            <v>心疾患（高血圧性除く）</v>
          </cell>
          <cell r="D41" t="str">
            <v>脳血管疾患</v>
          </cell>
          <cell r="E41" t="str">
            <v>老衰</v>
          </cell>
          <cell r="F41" t="str">
            <v>肺炎</v>
          </cell>
          <cell r="G41" t="str">
            <v>不慮の事故</v>
          </cell>
          <cell r="H41" t="str">
            <v>アルツハイマー病</v>
          </cell>
          <cell r="I41" t="str">
            <v>血管性及び詳細不明の認知症</v>
          </cell>
          <cell r="J41" t="str">
            <v>大動脈瘤及び解離</v>
          </cell>
          <cell r="K41" t="str">
            <v>腎不全</v>
          </cell>
        </row>
        <row r="42">
          <cell r="B42">
            <v>397</v>
          </cell>
          <cell r="C42">
            <v>168</v>
          </cell>
          <cell r="D42">
            <v>109</v>
          </cell>
          <cell r="E42">
            <v>104</v>
          </cell>
          <cell r="F42">
            <v>93</v>
          </cell>
          <cell r="G42">
            <v>48</v>
          </cell>
          <cell r="H42">
            <v>33</v>
          </cell>
          <cell r="I42">
            <v>29</v>
          </cell>
          <cell r="J42">
            <v>24</v>
          </cell>
          <cell r="K42">
            <v>23</v>
          </cell>
        </row>
        <row r="43">
          <cell r="B43" t="str">
            <v>悪性新生物＜腫瘍＞</v>
          </cell>
          <cell r="C43" t="str">
            <v>心疾患（高血圧性除く）</v>
          </cell>
          <cell r="D43" t="str">
            <v>脳血管疾患</v>
          </cell>
          <cell r="E43" t="str">
            <v>老衰</v>
          </cell>
          <cell r="F43" t="str">
            <v>肺炎</v>
          </cell>
          <cell r="G43" t="str">
            <v>不慮の事故</v>
          </cell>
          <cell r="H43" t="str">
            <v>血管性及び詳細不明の認知症</v>
          </cell>
          <cell r="I43" t="str">
            <v>アルツハイマー病</v>
          </cell>
          <cell r="J43" t="str">
            <v>大動脈瘤及び解離</v>
          </cell>
          <cell r="K43" t="str">
            <v>腎不全</v>
          </cell>
        </row>
        <row r="44">
          <cell r="B44">
            <v>618</v>
          </cell>
          <cell r="C44">
            <v>297</v>
          </cell>
          <cell r="D44">
            <v>153</v>
          </cell>
          <cell r="E44">
            <v>141</v>
          </cell>
          <cell r="F44">
            <v>121</v>
          </cell>
          <cell r="G44">
            <v>65</v>
          </cell>
          <cell r="H44">
            <v>56</v>
          </cell>
          <cell r="I44">
            <v>52</v>
          </cell>
          <cell r="J44">
            <v>45</v>
          </cell>
          <cell r="K44">
            <v>41</v>
          </cell>
        </row>
        <row r="45">
          <cell r="B45" t="str">
            <v>悪性新生物＜腫瘍＞</v>
          </cell>
          <cell r="C45" t="str">
            <v>心疾患（高血圧性除く）</v>
          </cell>
          <cell r="D45" t="str">
            <v>老衰</v>
          </cell>
          <cell r="E45" t="str">
            <v>脳血管疾患</v>
          </cell>
          <cell r="F45" t="str">
            <v>肺炎</v>
          </cell>
          <cell r="G45" t="str">
            <v>不慮の事故</v>
          </cell>
          <cell r="H45" t="str">
            <v>アルツハイマー病</v>
          </cell>
          <cell r="I45" t="str">
            <v>血管性及び詳細不明の認知症</v>
          </cell>
          <cell r="J45" t="str">
            <v>腎不全</v>
          </cell>
          <cell r="K45" t="str">
            <v>自殺</v>
          </cell>
        </row>
        <row r="46">
          <cell r="B46">
            <v>703</v>
          </cell>
          <cell r="C46">
            <v>233</v>
          </cell>
          <cell r="D46">
            <v>150</v>
          </cell>
          <cell r="E46">
            <v>148</v>
          </cell>
          <cell r="F46">
            <v>115</v>
          </cell>
          <cell r="G46">
            <v>67</v>
          </cell>
          <cell r="H46">
            <v>56</v>
          </cell>
          <cell r="I46">
            <v>50</v>
          </cell>
          <cell r="J46">
            <v>40</v>
          </cell>
          <cell r="K46">
            <v>33</v>
          </cell>
        </row>
        <row r="47">
          <cell r="B47" t="str">
            <v>悪性新生物＜腫瘍＞</v>
          </cell>
          <cell r="C47" t="str">
            <v>心疾患（高血圧性除く）</v>
          </cell>
          <cell r="D47" t="str">
            <v>老衰</v>
          </cell>
          <cell r="E47" t="str">
            <v>脳血管疾患</v>
          </cell>
          <cell r="F47" t="str">
            <v>肺炎</v>
          </cell>
          <cell r="G47" t="str">
            <v>不慮の事故</v>
          </cell>
          <cell r="H47" t="str">
            <v>腎不全</v>
          </cell>
          <cell r="I47" t="str">
            <v>アルツハイマー病</v>
          </cell>
          <cell r="J47" t="str">
            <v>糖尿病</v>
          </cell>
          <cell r="K47" t="str">
            <v>血管性及び詳細不明の認知症</v>
          </cell>
        </row>
        <row r="48">
          <cell r="B48">
            <v>297</v>
          </cell>
          <cell r="C48">
            <v>138</v>
          </cell>
          <cell r="D48">
            <v>84</v>
          </cell>
          <cell r="E48">
            <v>72</v>
          </cell>
          <cell r="F48">
            <v>69</v>
          </cell>
          <cell r="G48">
            <v>31</v>
          </cell>
          <cell r="H48">
            <v>25</v>
          </cell>
          <cell r="I48">
            <v>20</v>
          </cell>
          <cell r="J48">
            <v>19</v>
          </cell>
          <cell r="K48">
            <v>18</v>
          </cell>
        </row>
        <row r="49">
          <cell r="B49" t="str">
            <v>悪性新生物＜腫瘍＞</v>
          </cell>
          <cell r="C49" t="str">
            <v>心疾患（高血圧性除く）</v>
          </cell>
          <cell r="D49" t="str">
            <v>老衰</v>
          </cell>
          <cell r="E49" t="str">
            <v>脳血管疾患</v>
          </cell>
          <cell r="F49" t="str">
            <v>肺炎</v>
          </cell>
          <cell r="G49" t="str">
            <v>不慮の事故</v>
          </cell>
          <cell r="H49" t="str">
            <v>腎不全</v>
          </cell>
          <cell r="I49" t="str">
            <v>アルツハイマー病</v>
          </cell>
          <cell r="J49" t="str">
            <v>大動脈瘤及び解離</v>
          </cell>
          <cell r="K49" t="str">
            <v>パーキンソン病</v>
          </cell>
        </row>
        <row r="50">
          <cell r="B50">
            <v>278</v>
          </cell>
          <cell r="C50">
            <v>116</v>
          </cell>
          <cell r="D50">
            <v>80</v>
          </cell>
          <cell r="E50">
            <v>59</v>
          </cell>
          <cell r="F50">
            <v>40</v>
          </cell>
          <cell r="G50">
            <v>32</v>
          </cell>
          <cell r="H50">
            <v>23</v>
          </cell>
          <cell r="I50">
            <v>19</v>
          </cell>
          <cell r="J50">
            <v>16</v>
          </cell>
          <cell r="K50">
            <v>14</v>
          </cell>
        </row>
        <row r="51">
          <cell r="B51" t="str">
            <v>悪性新生物＜腫瘍＞</v>
          </cell>
          <cell r="C51" t="str">
            <v>心疾患（高血圧性除く）</v>
          </cell>
          <cell r="D51" t="str">
            <v>脳血管疾患</v>
          </cell>
          <cell r="E51" t="str">
            <v>老衰</v>
          </cell>
          <cell r="F51" t="str">
            <v>肺炎</v>
          </cell>
          <cell r="G51" t="str">
            <v>不慮の事故</v>
          </cell>
          <cell r="H51" t="str">
            <v>腎不全</v>
          </cell>
          <cell r="I51" t="str">
            <v>アルツハイマー病</v>
          </cell>
          <cell r="J51" t="str">
            <v>血管性及び詳細不明の認知症</v>
          </cell>
          <cell r="K51" t="str">
            <v>大動脈瘤及び解離</v>
          </cell>
        </row>
        <row r="52">
          <cell r="B52">
            <v>842</v>
          </cell>
          <cell r="C52">
            <v>341</v>
          </cell>
          <cell r="D52">
            <v>230</v>
          </cell>
          <cell r="E52">
            <v>216</v>
          </cell>
          <cell r="F52">
            <v>176</v>
          </cell>
          <cell r="G52">
            <v>84</v>
          </cell>
          <cell r="H52">
            <v>75</v>
          </cell>
          <cell r="I52">
            <v>62</v>
          </cell>
          <cell r="J52">
            <v>51</v>
          </cell>
          <cell r="K52">
            <v>50</v>
          </cell>
        </row>
        <row r="53">
          <cell r="B53" t="str">
            <v>悪性新生物＜腫瘍＞</v>
          </cell>
          <cell r="C53" t="str">
            <v>心疾患（高血圧性除く）</v>
          </cell>
          <cell r="D53" t="str">
            <v>肺炎</v>
          </cell>
          <cell r="E53" t="str">
            <v>老衰</v>
          </cell>
          <cell r="F53" t="str">
            <v>脳血管疾患</v>
          </cell>
          <cell r="G53" t="str">
            <v>不慮の事故</v>
          </cell>
          <cell r="H53" t="str">
            <v>腎不全</v>
          </cell>
          <cell r="I53" t="str">
            <v>アルツハイマー病</v>
          </cell>
          <cell r="K53" t="str">
            <v>糖尿病</v>
          </cell>
        </row>
        <row r="54">
          <cell r="B54">
            <v>215</v>
          </cell>
          <cell r="C54">
            <v>93</v>
          </cell>
          <cell r="D54">
            <v>48</v>
          </cell>
          <cell r="E54">
            <v>42</v>
          </cell>
          <cell r="F54">
            <v>41</v>
          </cell>
          <cell r="G54">
            <v>22</v>
          </cell>
          <cell r="H54">
            <v>18</v>
          </cell>
          <cell r="I54">
            <v>15</v>
          </cell>
          <cell r="J54">
            <v>15</v>
          </cell>
          <cell r="K54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45"/>
  <sheetViews>
    <sheetView view="pageBreakPreview" topLeftCell="A23" zoomScaleNormal="75" zoomScaleSheetLayoutView="100" workbookViewId="0">
      <selection activeCell="N16" sqref="N16"/>
    </sheetView>
  </sheetViews>
  <sheetFormatPr defaultRowHeight="12" x14ac:dyDescent="0.15"/>
  <cols>
    <col min="1" max="1" width="4.5703125" customWidth="1"/>
    <col min="2" max="2" width="16.5703125" customWidth="1"/>
    <col min="3" max="10" width="9.28515625" customWidth="1"/>
  </cols>
  <sheetData>
    <row r="1" spans="1:17" ht="17.25" x14ac:dyDescent="0.15">
      <c r="A1" s="306" t="s">
        <v>710</v>
      </c>
      <c r="B1" s="307"/>
      <c r="C1" s="1"/>
      <c r="D1" s="1"/>
      <c r="E1" s="1"/>
      <c r="F1" s="1"/>
      <c r="G1" s="1"/>
      <c r="H1" s="1"/>
      <c r="I1" s="1"/>
      <c r="J1" s="1"/>
    </row>
    <row r="2" spans="1:17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7" ht="17.25" x14ac:dyDescent="0.2">
      <c r="A4" s="2" t="s">
        <v>711</v>
      </c>
      <c r="C4" s="1"/>
      <c r="D4" s="1"/>
      <c r="E4" s="1"/>
      <c r="F4" s="1"/>
      <c r="G4" s="1"/>
      <c r="H4" s="1"/>
      <c r="I4" s="1"/>
      <c r="J4" s="1"/>
    </row>
    <row r="5" spans="1:17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ht="25.5" customHeight="1" x14ac:dyDescent="0.15">
      <c r="A6" s="308" t="s">
        <v>0</v>
      </c>
      <c r="B6" s="309" t="s">
        <v>1</v>
      </c>
      <c r="C6" s="309" t="s">
        <v>2</v>
      </c>
      <c r="D6" s="309"/>
      <c r="E6" s="310"/>
      <c r="F6" s="309" t="s">
        <v>3</v>
      </c>
      <c r="G6" s="309"/>
      <c r="H6" s="309"/>
      <c r="I6" s="308" t="s">
        <v>4</v>
      </c>
      <c r="J6" s="308"/>
    </row>
    <row r="7" spans="1:17" ht="25.5" customHeight="1" x14ac:dyDescent="0.15">
      <c r="A7" s="308"/>
      <c r="B7" s="309"/>
      <c r="C7" s="3" t="s">
        <v>5</v>
      </c>
      <c r="D7" s="4" t="s">
        <v>6</v>
      </c>
      <c r="E7" s="5" t="s">
        <v>7</v>
      </c>
      <c r="F7" s="3" t="s">
        <v>5</v>
      </c>
      <c r="G7" s="4" t="s">
        <v>6</v>
      </c>
      <c r="H7" s="6" t="s">
        <v>8</v>
      </c>
      <c r="I7" s="3" t="s">
        <v>5</v>
      </c>
      <c r="J7" s="7" t="s">
        <v>6</v>
      </c>
      <c r="K7" s="8"/>
      <c r="L7" s="9" t="s">
        <v>9</v>
      </c>
      <c r="M7" s="9" t="s">
        <v>10</v>
      </c>
      <c r="N7" s="9" t="s">
        <v>11</v>
      </c>
      <c r="P7" s="10" t="s">
        <v>12</v>
      </c>
    </row>
    <row r="8" spans="1:17" ht="21" customHeight="1" x14ac:dyDescent="0.15">
      <c r="A8" s="11" t="s">
        <v>13</v>
      </c>
      <c r="B8" s="12" t="str">
        <f>'[1]ワーク２（死因順位総数確認用）'!F10</f>
        <v>悪性新生物＜腫瘍＞</v>
      </c>
      <c r="C8" s="13">
        <f>'[1]ワーク２（死因順位総数確認用）'!G10</f>
        <v>3350</v>
      </c>
      <c r="D8" s="14">
        <v>3334</v>
      </c>
      <c r="E8" s="15">
        <f t="shared" ref="E8:E22" si="0">C8-D8</f>
        <v>16</v>
      </c>
      <c r="F8" s="16">
        <f>ROUND(C8/$L$8*100000,1)</f>
        <v>363.7</v>
      </c>
      <c r="G8" s="17">
        <v>371.3</v>
      </c>
      <c r="H8" s="18">
        <f>F8/G8*100</f>
        <v>97.953137624562345</v>
      </c>
      <c r="I8" s="19">
        <f>C8/[1]表25!$D$4*100</f>
        <v>28.045207199665136</v>
      </c>
      <c r="J8" s="20">
        <v>29.619758351101634</v>
      </c>
      <c r="K8" s="9" t="s">
        <v>14</v>
      </c>
      <c r="L8" s="21">
        <v>921107</v>
      </c>
      <c r="M8" s="21">
        <v>433910</v>
      </c>
      <c r="N8" s="21">
        <v>487197</v>
      </c>
      <c r="P8" t="s">
        <v>13</v>
      </c>
      <c r="Q8" t="s">
        <v>15</v>
      </c>
    </row>
    <row r="9" spans="1:17" ht="21" customHeight="1" x14ac:dyDescent="0.15">
      <c r="A9" s="11" t="s">
        <v>16</v>
      </c>
      <c r="B9" s="22" t="str">
        <f>'[1]ワーク２（死因順位総数確認用）'!F11</f>
        <v>心疾患（高血圧性除く）</v>
      </c>
      <c r="C9" s="13">
        <f>'[1]ワーク２（死因順位総数確認用）'!G11</f>
        <v>1386</v>
      </c>
      <c r="D9" s="14">
        <v>1297</v>
      </c>
      <c r="E9" s="15">
        <f t="shared" si="0"/>
        <v>89</v>
      </c>
      <c r="F9" s="16">
        <f t="shared" ref="F9:F22" si="1">ROUND(C9/$L$8*100000,1)</f>
        <v>150.5</v>
      </c>
      <c r="G9" s="17">
        <v>144.4</v>
      </c>
      <c r="H9" s="18">
        <f t="shared" ref="H9:H22" si="2">F9/G9*100</f>
        <v>104.22437673130193</v>
      </c>
      <c r="I9" s="19">
        <f>C9/[1]表25!$D$4*100</f>
        <v>11.603181247383842</v>
      </c>
      <c r="J9" s="20">
        <v>11.5227434257285</v>
      </c>
      <c r="K9" s="304" t="s">
        <v>17</v>
      </c>
      <c r="L9" s="304"/>
      <c r="M9" s="304"/>
      <c r="N9" s="304"/>
      <c r="P9" t="s">
        <v>16</v>
      </c>
      <c r="Q9" t="s">
        <v>18</v>
      </c>
    </row>
    <row r="10" spans="1:17" ht="21" customHeight="1" x14ac:dyDescent="0.15">
      <c r="A10" s="11" t="s">
        <v>19</v>
      </c>
      <c r="B10" s="23" t="str">
        <f>'[1]ワーク２（死因順位総数確認用）'!F12</f>
        <v>老衰</v>
      </c>
      <c r="C10" s="13">
        <f>'[1]ワーク２（死因順位総数確認用）'!G12</f>
        <v>817</v>
      </c>
      <c r="D10" s="14">
        <v>685</v>
      </c>
      <c r="E10" s="15">
        <f t="shared" si="0"/>
        <v>132</v>
      </c>
      <c r="F10" s="16">
        <f t="shared" si="1"/>
        <v>88.7</v>
      </c>
      <c r="G10" s="17">
        <v>76.3</v>
      </c>
      <c r="H10" s="18">
        <f t="shared" si="2"/>
        <v>116.2516382699869</v>
      </c>
      <c r="I10" s="19">
        <f>C10/[1]表25!$D$4*100</f>
        <v>6.8396818752616166</v>
      </c>
      <c r="J10" s="20">
        <v>6.0856432125088844</v>
      </c>
      <c r="K10" s="305"/>
      <c r="L10" s="305"/>
      <c r="M10" s="305"/>
      <c r="N10" s="305"/>
      <c r="P10" t="s">
        <v>19</v>
      </c>
      <c r="Q10" t="s">
        <v>20</v>
      </c>
    </row>
    <row r="11" spans="1:17" ht="21" customHeight="1" x14ac:dyDescent="0.15">
      <c r="A11" s="11" t="s">
        <v>21</v>
      </c>
      <c r="B11" s="23" t="str">
        <f>'[1]ワーク２（死因順位総数確認用）'!F13</f>
        <v>脳血管疾患</v>
      </c>
      <c r="C11" s="13">
        <f>'[1]ワーク２（死因順位総数確認用）'!G13</f>
        <v>812</v>
      </c>
      <c r="D11" s="14">
        <v>790</v>
      </c>
      <c r="E11" s="15">
        <f t="shared" si="0"/>
        <v>22</v>
      </c>
      <c r="F11" s="16">
        <f t="shared" si="1"/>
        <v>88.2</v>
      </c>
      <c r="G11" s="17">
        <v>88</v>
      </c>
      <c r="H11" s="18">
        <f t="shared" si="2"/>
        <v>100.22727272727272</v>
      </c>
      <c r="I11" s="19">
        <f>C11/[1]表25!$D$4*100</f>
        <v>6.7978233570531605</v>
      </c>
      <c r="J11" s="20">
        <v>7.0184790334044065</v>
      </c>
      <c r="L11" s="24"/>
      <c r="P11" t="s">
        <v>21</v>
      </c>
      <c r="Q11" t="s">
        <v>22</v>
      </c>
    </row>
    <row r="12" spans="1:17" ht="21" customHeight="1" x14ac:dyDescent="0.15">
      <c r="A12" s="11" t="s">
        <v>23</v>
      </c>
      <c r="B12" s="23" t="str">
        <f>'[1]ワーク２（死因順位総数確認用）'!F14</f>
        <v>肺炎</v>
      </c>
      <c r="C12" s="13">
        <f>'[1]ワーク２（死因順位総数確認用）'!G14</f>
        <v>662</v>
      </c>
      <c r="D12" s="14">
        <v>701</v>
      </c>
      <c r="E12" s="15">
        <f t="shared" si="0"/>
        <v>-39</v>
      </c>
      <c r="F12" s="16">
        <f t="shared" si="1"/>
        <v>71.900000000000006</v>
      </c>
      <c r="G12" s="17">
        <v>78.099999999999994</v>
      </c>
      <c r="H12" s="18">
        <f t="shared" si="2"/>
        <v>92.061459667093487</v>
      </c>
      <c r="I12" s="19">
        <f>C12/[1]表25!$D$4*100</f>
        <v>5.5420678107994972</v>
      </c>
      <c r="J12" s="20">
        <v>6.2277896233120114</v>
      </c>
      <c r="K12" s="25"/>
      <c r="L12" s="25"/>
      <c r="M12" s="25"/>
      <c r="N12" s="25"/>
      <c r="P12" t="s">
        <v>23</v>
      </c>
      <c r="Q12" t="s">
        <v>24</v>
      </c>
    </row>
    <row r="13" spans="1:17" ht="21" customHeight="1" x14ac:dyDescent="0.15">
      <c r="A13" s="11" t="s">
        <v>25</v>
      </c>
      <c r="B13" s="23" t="str">
        <f>'[1]ワーク２（死因順位総数確認用）'!F15</f>
        <v>不慮の事故</v>
      </c>
      <c r="C13" s="13">
        <f>'[1]ワーク２（死因順位総数確認用）'!G15</f>
        <v>349</v>
      </c>
      <c r="D13" s="14">
        <v>326</v>
      </c>
      <c r="E13" s="15">
        <f t="shared" si="0"/>
        <v>23</v>
      </c>
      <c r="F13" s="16">
        <f t="shared" si="1"/>
        <v>37.9</v>
      </c>
      <c r="G13" s="17">
        <v>36.299999999999997</v>
      </c>
      <c r="H13" s="18">
        <f t="shared" si="2"/>
        <v>104.40771349862258</v>
      </c>
      <c r="I13" s="19">
        <f>C13/[1]表25!$D$4*100</f>
        <v>2.9217245709501882</v>
      </c>
      <c r="J13" s="20">
        <v>2.8962331201137168</v>
      </c>
      <c r="K13" s="26"/>
      <c r="L13" s="27"/>
      <c r="M13" s="27"/>
      <c r="N13" s="27"/>
      <c r="P13" t="s">
        <v>25</v>
      </c>
      <c r="Q13" t="s">
        <v>26</v>
      </c>
    </row>
    <row r="14" spans="1:17" ht="21" customHeight="1" x14ac:dyDescent="0.15">
      <c r="A14" s="11" t="s">
        <v>27</v>
      </c>
      <c r="B14" s="23" t="str">
        <f>'[1]ワーク２（死因順位総数確認用）'!F16</f>
        <v>アルツハイマー病</v>
      </c>
      <c r="C14" s="13">
        <f>'[1]ワーク２（死因順位総数確認用）'!G16</f>
        <v>257</v>
      </c>
      <c r="D14" s="14">
        <v>198</v>
      </c>
      <c r="E14" s="15">
        <f t="shared" si="0"/>
        <v>59</v>
      </c>
      <c r="F14" s="16">
        <f t="shared" si="1"/>
        <v>27.9</v>
      </c>
      <c r="G14" s="17">
        <v>22</v>
      </c>
      <c r="H14" s="18">
        <f>F14/G14*100</f>
        <v>126.81818181818181</v>
      </c>
      <c r="I14" s="19">
        <f>C14/[1]表25!$D$4*100</f>
        <v>2.1515278359146088</v>
      </c>
      <c r="J14" s="20">
        <v>1.7590618336886994</v>
      </c>
      <c r="K14" s="28"/>
      <c r="L14" s="29"/>
      <c r="M14" s="30"/>
      <c r="N14" s="30"/>
      <c r="P14" t="s">
        <v>27</v>
      </c>
      <c r="Q14" t="s">
        <v>28</v>
      </c>
    </row>
    <row r="15" spans="1:17" ht="21" customHeight="1" x14ac:dyDescent="0.15">
      <c r="A15" s="11" t="s">
        <v>29</v>
      </c>
      <c r="B15" s="31" t="str">
        <f>'[1]ワーク２（死因順位総数確認用）'!F17</f>
        <v>腎不全</v>
      </c>
      <c r="C15" s="13">
        <f>'[1]ワーク２（死因順位総数確認用）'!G17</f>
        <v>245</v>
      </c>
      <c r="D15" s="14">
        <v>204</v>
      </c>
      <c r="E15" s="15">
        <f t="shared" si="0"/>
        <v>41</v>
      </c>
      <c r="F15" s="16">
        <f t="shared" si="1"/>
        <v>26.6</v>
      </c>
      <c r="G15" s="17">
        <v>22.7</v>
      </c>
      <c r="H15" s="18">
        <f>F15/G15*100</f>
        <v>117.18061674008811</v>
      </c>
      <c r="I15" s="19">
        <f>C15/[1]表25!$D$4*100</f>
        <v>2.0510673922143159</v>
      </c>
      <c r="J15" s="20">
        <v>1.812366737739872</v>
      </c>
      <c r="K15" s="28"/>
      <c r="L15" s="29"/>
      <c r="M15" s="30"/>
      <c r="N15" s="30"/>
      <c r="P15" t="s">
        <v>29</v>
      </c>
      <c r="Q15" t="s">
        <v>30</v>
      </c>
    </row>
    <row r="16" spans="1:17" ht="24.75" customHeight="1" x14ac:dyDescent="0.15">
      <c r="A16" s="11" t="s">
        <v>31</v>
      </c>
      <c r="B16" s="32" t="str">
        <f>'[1]ワーク２（死因順位総数確認用）'!F18</f>
        <v>血管性及び詳細不明の認知症</v>
      </c>
      <c r="C16" s="13">
        <f>'[1]ワーク２（死因順位総数確認用）'!G18</f>
        <v>222</v>
      </c>
      <c r="D16" s="14">
        <v>198</v>
      </c>
      <c r="E16" s="15">
        <f t="shared" si="0"/>
        <v>24</v>
      </c>
      <c r="F16" s="16">
        <f t="shared" si="1"/>
        <v>24.1</v>
      </c>
      <c r="G16" s="17">
        <v>22</v>
      </c>
      <c r="H16" s="18">
        <f>F16/G16*100</f>
        <v>109.54545454545455</v>
      </c>
      <c r="I16" s="19">
        <f>C16/[1]表25!$D$4*100</f>
        <v>1.8585182084554206</v>
      </c>
      <c r="J16" s="20">
        <v>1.7590618336886994</v>
      </c>
      <c r="K16" s="28"/>
      <c r="L16" s="29"/>
      <c r="M16" s="30"/>
      <c r="N16" s="30"/>
      <c r="P16" t="s">
        <v>31</v>
      </c>
      <c r="Q16" t="s">
        <v>32</v>
      </c>
    </row>
    <row r="17" spans="1:17" ht="21" customHeight="1" x14ac:dyDescent="0.15">
      <c r="A17" s="11" t="s">
        <v>33</v>
      </c>
      <c r="B17" s="23" t="str">
        <f>'[1]ワーク２（死因順位総数確認用）'!F19</f>
        <v>大動脈瘤及び解離</v>
      </c>
      <c r="C17" s="13">
        <f>'[1]ワーク２（死因順位総数確認用）'!G19</f>
        <v>188</v>
      </c>
      <c r="D17" s="14">
        <v>183</v>
      </c>
      <c r="E17" s="15">
        <f t="shared" si="0"/>
        <v>5</v>
      </c>
      <c r="F17" s="16">
        <f t="shared" si="1"/>
        <v>20.399999999999999</v>
      </c>
      <c r="G17" s="17">
        <v>20.399999999999999</v>
      </c>
      <c r="H17" s="18">
        <f>F17/G17*100</f>
        <v>100</v>
      </c>
      <c r="I17" s="19">
        <f>C17/[1]表25!$D$4*100</f>
        <v>1.5738802846379236</v>
      </c>
      <c r="J17" s="20">
        <v>1.6257995735607675</v>
      </c>
      <c r="K17" s="28"/>
      <c r="L17" s="29"/>
      <c r="M17" s="30"/>
      <c r="N17" s="30"/>
      <c r="P17" t="s">
        <v>33</v>
      </c>
      <c r="Q17" t="s">
        <v>34</v>
      </c>
    </row>
    <row r="18" spans="1:17" ht="21" hidden="1" customHeight="1" x14ac:dyDescent="0.15">
      <c r="A18" s="11" t="s">
        <v>35</v>
      </c>
      <c r="B18" s="23" t="str">
        <f>'[1]ワーク２（死因順位総数確認用）'!F20</f>
        <v>慢性閉塞性肺疾患</v>
      </c>
      <c r="C18" s="13">
        <f>'[1]ワーク２（死因順位総数確認用）'!G20</f>
        <v>156</v>
      </c>
      <c r="D18" s="33"/>
      <c r="E18" s="15">
        <f t="shared" si="0"/>
        <v>156</v>
      </c>
      <c r="F18" s="16">
        <f t="shared" si="1"/>
        <v>16.899999999999999</v>
      </c>
      <c r="G18" s="34"/>
      <c r="H18" s="18" t="e">
        <f t="shared" si="2"/>
        <v>#DIV/0!</v>
      </c>
      <c r="I18" s="19">
        <f>C18/[1]表25!$D$4*100</f>
        <v>1.3059857681038092</v>
      </c>
      <c r="J18" s="35"/>
      <c r="K18" s="36" t="s">
        <v>36</v>
      </c>
      <c r="L18" s="29">
        <f>SUM(M18:N18)</f>
        <v>69368</v>
      </c>
      <c r="M18" s="33">
        <v>32259</v>
      </c>
      <c r="N18" s="37">
        <v>37109</v>
      </c>
    </row>
    <row r="19" spans="1:17" ht="21.75" hidden="1" customHeight="1" x14ac:dyDescent="0.15">
      <c r="A19" s="11" t="s">
        <v>37</v>
      </c>
      <c r="B19" s="23" t="str">
        <f>'[1]ワーク２（死因順位総数確認用）'!F21</f>
        <v>肝疾患</v>
      </c>
      <c r="C19" s="13">
        <f>'[1]ワーク２（死因順位総数確認用）'!G21</f>
        <v>151</v>
      </c>
      <c r="D19" s="33"/>
      <c r="E19" s="15">
        <f t="shared" si="0"/>
        <v>151</v>
      </c>
      <c r="F19" s="16">
        <f t="shared" si="1"/>
        <v>16.399999999999999</v>
      </c>
      <c r="G19" s="34"/>
      <c r="H19" s="18" t="e">
        <f t="shared" si="2"/>
        <v>#DIV/0!</v>
      </c>
      <c r="I19" s="19">
        <f>C19/[1]表25!$D$4*100</f>
        <v>1.2641272498953537</v>
      </c>
      <c r="J19" s="35"/>
      <c r="K19" s="36" t="s">
        <v>38</v>
      </c>
      <c r="L19" s="29">
        <f>SUM(M19:N19)</f>
        <v>255957</v>
      </c>
      <c r="M19" s="33">
        <v>120418</v>
      </c>
      <c r="N19" s="37">
        <v>135539</v>
      </c>
    </row>
    <row r="20" spans="1:17" ht="21.75" hidden="1" customHeight="1" x14ac:dyDescent="0.15">
      <c r="A20" s="11" t="s">
        <v>39</v>
      </c>
      <c r="B20" s="23" t="str">
        <f>'[1]ワーク２（死因順位総数確認用）'!F22</f>
        <v>糖尿病</v>
      </c>
      <c r="C20" s="13">
        <f>'[1]ワーク２（死因順位総数確認用）'!G22</f>
        <v>148</v>
      </c>
      <c r="D20" s="33"/>
      <c r="E20" s="15">
        <f t="shared" si="0"/>
        <v>148</v>
      </c>
      <c r="F20" s="16">
        <f t="shared" si="1"/>
        <v>16.100000000000001</v>
      </c>
      <c r="G20" s="34"/>
      <c r="H20" s="18" t="e">
        <f t="shared" si="2"/>
        <v>#DIV/0!</v>
      </c>
      <c r="I20" s="19">
        <f>C20/[1]表25!$D$4*100</f>
        <v>1.2390121389702806</v>
      </c>
      <c r="J20" s="35"/>
      <c r="K20" s="38" t="s">
        <v>40</v>
      </c>
      <c r="L20" s="39">
        <f>SUM(M20:N20)</f>
        <v>58750</v>
      </c>
      <c r="M20" s="40">
        <v>28345</v>
      </c>
      <c r="N20" s="41">
        <v>30405</v>
      </c>
    </row>
    <row r="21" spans="1:17" ht="21.75" hidden="1" customHeight="1" x14ac:dyDescent="0.15">
      <c r="A21" s="11" t="s">
        <v>41</v>
      </c>
      <c r="B21" s="23" t="str">
        <f>'[1]ワーク２（死因順位総数確認用）'!F23</f>
        <v>自殺</v>
      </c>
      <c r="C21" s="13">
        <f>'[1]ワーク２（死因順位総数確認用）'!G23</f>
        <v>146</v>
      </c>
      <c r="D21" s="33"/>
      <c r="E21" s="15">
        <f t="shared" si="0"/>
        <v>146</v>
      </c>
      <c r="F21" s="16">
        <f t="shared" si="1"/>
        <v>15.9</v>
      </c>
      <c r="G21" s="34"/>
      <c r="H21" s="18" t="e">
        <f t="shared" si="2"/>
        <v>#DIV/0!</v>
      </c>
      <c r="I21" s="19">
        <f>C21/[1]表25!$D$4*100</f>
        <v>1.2222687316868983</v>
      </c>
      <c r="J21" s="35"/>
    </row>
    <row r="22" spans="1:17" ht="11.25" hidden="1" customHeight="1" x14ac:dyDescent="0.15">
      <c r="A22" s="11" t="s">
        <v>42</v>
      </c>
      <c r="B22" s="23" t="str">
        <f>'[1]ワーク２（死因順位総数確認用）'!F24</f>
        <v>パーキンソン病</v>
      </c>
      <c r="C22" s="13">
        <f>'[1]ワーク２（死因順位総数確認用）'!G24</f>
        <v>131</v>
      </c>
      <c r="D22" s="33"/>
      <c r="E22" s="15">
        <f t="shared" si="0"/>
        <v>131</v>
      </c>
      <c r="F22" s="16">
        <f t="shared" si="1"/>
        <v>14.2</v>
      </c>
      <c r="G22" s="34"/>
      <c r="H22" s="18" t="e">
        <f t="shared" si="2"/>
        <v>#DIV/0!</v>
      </c>
      <c r="I22" s="19">
        <f>C22/[1]表25!$D$4*100</f>
        <v>1.096693177061532</v>
      </c>
      <c r="J22" s="35"/>
    </row>
    <row r="23" spans="1:17" ht="12" customHeight="1" x14ac:dyDescent="0.15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7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7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7" ht="17.25" x14ac:dyDescent="0.2">
      <c r="A26" s="2" t="s">
        <v>712</v>
      </c>
      <c r="C26" s="1"/>
      <c r="D26" s="1"/>
      <c r="E26" s="1"/>
      <c r="F26" s="1"/>
      <c r="G26" s="1"/>
      <c r="H26" s="1"/>
      <c r="I26" s="1"/>
      <c r="J26" s="1"/>
    </row>
    <row r="27" spans="1:17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7" ht="20.25" customHeight="1" x14ac:dyDescent="0.15">
      <c r="A28" s="43"/>
      <c r="B28" s="44" t="s">
        <v>43</v>
      </c>
      <c r="C28" s="45" t="s">
        <v>9</v>
      </c>
      <c r="D28" s="46" t="s">
        <v>44</v>
      </c>
      <c r="E28" s="47" t="s">
        <v>45</v>
      </c>
      <c r="F28" s="47" t="s">
        <v>46</v>
      </c>
      <c r="G28" s="47" t="s">
        <v>47</v>
      </c>
      <c r="H28" s="47" t="s">
        <v>48</v>
      </c>
      <c r="I28" s="47" t="s">
        <v>49</v>
      </c>
      <c r="J28" s="47" t="s">
        <v>50</v>
      </c>
    </row>
    <row r="29" spans="1:17" ht="22.5" customHeight="1" x14ac:dyDescent="0.15">
      <c r="A29" s="48" t="s">
        <v>51</v>
      </c>
      <c r="B29" s="49"/>
      <c r="C29" s="50">
        <f>IF(SUM(D29:J29)=[1]表25!D13,SUM(D29:J29),"エラー")</f>
        <v>23</v>
      </c>
      <c r="D29" s="51">
        <v>1</v>
      </c>
      <c r="E29" s="52">
        <v>5</v>
      </c>
      <c r="F29" s="52">
        <v>5</v>
      </c>
      <c r="G29" s="52">
        <v>2</v>
      </c>
      <c r="H29" s="52">
        <v>0</v>
      </c>
      <c r="I29" s="52">
        <v>9</v>
      </c>
      <c r="J29" s="52">
        <v>1</v>
      </c>
    </row>
    <row r="30" spans="1:17" ht="22.5" customHeight="1" x14ac:dyDescent="0.15">
      <c r="A30" s="48" t="s">
        <v>52</v>
      </c>
      <c r="B30" s="49"/>
      <c r="C30" s="50">
        <f>IF(SUM(D30:J30)=[1]表25!D46,SUM(D30:J30),"エラー")</f>
        <v>3350</v>
      </c>
      <c r="D30" s="51">
        <v>397</v>
      </c>
      <c r="E30" s="52">
        <v>618</v>
      </c>
      <c r="F30" s="52">
        <v>703</v>
      </c>
      <c r="G30" s="52">
        <v>297</v>
      </c>
      <c r="H30" s="52">
        <v>278</v>
      </c>
      <c r="I30" s="52">
        <v>842</v>
      </c>
      <c r="J30" s="52">
        <v>215</v>
      </c>
    </row>
    <row r="31" spans="1:17" ht="22.5" customHeight="1" x14ac:dyDescent="0.15">
      <c r="A31" s="48" t="s">
        <v>53</v>
      </c>
      <c r="B31" s="49"/>
      <c r="C31" s="50">
        <f>IF(SUM(D31:J31)=[1]表25!D133,SUM(D31:J31),"エラー")</f>
        <v>148</v>
      </c>
      <c r="D31" s="51">
        <v>17</v>
      </c>
      <c r="E31" s="52">
        <v>36</v>
      </c>
      <c r="F31" s="52">
        <v>19</v>
      </c>
      <c r="G31" s="52">
        <v>19</v>
      </c>
      <c r="H31" s="52">
        <v>10</v>
      </c>
      <c r="I31" s="52">
        <v>34</v>
      </c>
      <c r="J31" s="52">
        <v>13</v>
      </c>
    </row>
    <row r="32" spans="1:17" ht="22.5" customHeight="1" x14ac:dyDescent="0.15">
      <c r="A32" s="48" t="s">
        <v>54</v>
      </c>
      <c r="B32" s="49"/>
      <c r="C32" s="50">
        <f>IF(SUM(D32:J32)=[1]表25!D175,SUM(D32:J32),"エラー")</f>
        <v>123</v>
      </c>
      <c r="D32" s="51">
        <v>17</v>
      </c>
      <c r="E32" s="52">
        <v>20</v>
      </c>
      <c r="F32" s="52">
        <v>10</v>
      </c>
      <c r="G32" s="52">
        <v>15</v>
      </c>
      <c r="H32" s="52">
        <v>5</v>
      </c>
      <c r="I32" s="52">
        <v>41</v>
      </c>
      <c r="J32" s="52">
        <v>15</v>
      </c>
    </row>
    <row r="33" spans="1:10" ht="22.5" customHeight="1" x14ac:dyDescent="0.15">
      <c r="A33" s="48" t="s">
        <v>55</v>
      </c>
      <c r="B33" s="49"/>
      <c r="C33" s="50">
        <f>IF(SUM(D33:J33)=[1]表25!D184,SUM(D33:J33),"エラー")</f>
        <v>1386</v>
      </c>
      <c r="D33" s="51">
        <v>168</v>
      </c>
      <c r="E33" s="52">
        <v>297</v>
      </c>
      <c r="F33" s="52">
        <v>233</v>
      </c>
      <c r="G33" s="52">
        <v>138</v>
      </c>
      <c r="H33" s="52">
        <v>116</v>
      </c>
      <c r="I33" s="52">
        <v>341</v>
      </c>
      <c r="J33" s="52">
        <v>93</v>
      </c>
    </row>
    <row r="34" spans="1:10" ht="22.5" customHeight="1" x14ac:dyDescent="0.15">
      <c r="A34" s="48" t="s">
        <v>56</v>
      </c>
      <c r="B34" s="49"/>
      <c r="C34" s="50">
        <f>IF(SUM(D34:J34)=[1]表25!D211,SUM(D34:J34),"エラー")</f>
        <v>812</v>
      </c>
      <c r="D34" s="51">
        <v>109</v>
      </c>
      <c r="E34" s="52">
        <v>153</v>
      </c>
      <c r="F34" s="52">
        <v>148</v>
      </c>
      <c r="G34" s="52">
        <v>72</v>
      </c>
      <c r="H34" s="52">
        <v>59</v>
      </c>
      <c r="I34" s="52">
        <v>230</v>
      </c>
      <c r="J34" s="52">
        <v>41</v>
      </c>
    </row>
    <row r="35" spans="1:10" ht="22.5" customHeight="1" x14ac:dyDescent="0.15">
      <c r="A35" s="48" t="s">
        <v>57</v>
      </c>
      <c r="B35" s="49"/>
      <c r="C35" s="50">
        <f>IF(SUM(D35:J35)=[1]表25!D226,SUM(D35:J35),"エラー")</f>
        <v>188</v>
      </c>
      <c r="D35" s="51">
        <v>24</v>
      </c>
      <c r="E35" s="52">
        <v>45</v>
      </c>
      <c r="F35" s="52">
        <v>28</v>
      </c>
      <c r="G35" s="52">
        <v>16</v>
      </c>
      <c r="H35" s="52">
        <v>16</v>
      </c>
      <c r="I35" s="52">
        <v>50</v>
      </c>
      <c r="J35" s="52">
        <v>9</v>
      </c>
    </row>
    <row r="36" spans="1:10" ht="22.5" customHeight="1" x14ac:dyDescent="0.15">
      <c r="A36" s="48" t="s">
        <v>58</v>
      </c>
      <c r="B36" s="49"/>
      <c r="C36" s="50">
        <f>IF(SUM(D36:J36)=[1]表25!D238,SUM(D36:J36),"エラー")</f>
        <v>662</v>
      </c>
      <c r="D36" s="51">
        <v>93</v>
      </c>
      <c r="E36" s="52">
        <v>121</v>
      </c>
      <c r="F36" s="52">
        <v>115</v>
      </c>
      <c r="G36" s="52">
        <v>69</v>
      </c>
      <c r="H36" s="52">
        <v>40</v>
      </c>
      <c r="I36" s="52">
        <v>176</v>
      </c>
      <c r="J36" s="52">
        <v>48</v>
      </c>
    </row>
    <row r="37" spans="1:10" ht="22.5" customHeight="1" x14ac:dyDescent="0.15">
      <c r="A37" s="48" t="s">
        <v>59</v>
      </c>
      <c r="B37" s="49"/>
      <c r="C37" s="50">
        <f>IF(SUM(D37:J37)=[1]表25!D244,SUM(D37:J37),"エラー")</f>
        <v>156</v>
      </c>
      <c r="D37" s="51">
        <v>18</v>
      </c>
      <c r="E37" s="52">
        <v>36</v>
      </c>
      <c r="F37" s="52">
        <v>28</v>
      </c>
      <c r="G37" s="52">
        <v>14</v>
      </c>
      <c r="H37" s="52">
        <v>13</v>
      </c>
      <c r="I37" s="52">
        <v>40</v>
      </c>
      <c r="J37" s="52">
        <v>7</v>
      </c>
    </row>
    <row r="38" spans="1:10" ht="22.5" customHeight="1" x14ac:dyDescent="0.15">
      <c r="A38" s="53" t="s">
        <v>60</v>
      </c>
      <c r="B38" s="49"/>
      <c r="C38" s="50">
        <f>IF(SUM(D38:J38)=[1]表25!D247,SUM(D38:J38),"エラー")</f>
        <v>4</v>
      </c>
      <c r="D38" s="51">
        <v>1</v>
      </c>
      <c r="E38" s="52">
        <v>0</v>
      </c>
      <c r="F38" s="52">
        <v>1</v>
      </c>
      <c r="G38" s="52">
        <v>0</v>
      </c>
      <c r="H38" s="52">
        <v>0</v>
      </c>
      <c r="I38" s="52">
        <v>2</v>
      </c>
      <c r="J38" s="52">
        <v>0</v>
      </c>
    </row>
    <row r="39" spans="1:10" ht="22.5" customHeight="1" x14ac:dyDescent="0.15">
      <c r="A39" s="48" t="s">
        <v>61</v>
      </c>
      <c r="B39" s="49"/>
      <c r="C39" s="50">
        <f>IF(SUM(D39:J39)=[1]表25!D262,SUM(D39:J39),"エラー")</f>
        <v>151</v>
      </c>
      <c r="D39" s="51">
        <v>20</v>
      </c>
      <c r="E39" s="52">
        <v>23</v>
      </c>
      <c r="F39" s="52">
        <v>27</v>
      </c>
      <c r="G39" s="52">
        <v>17</v>
      </c>
      <c r="H39" s="52">
        <v>9</v>
      </c>
      <c r="I39" s="52">
        <v>45</v>
      </c>
      <c r="J39" s="52">
        <v>10</v>
      </c>
    </row>
    <row r="40" spans="1:10" ht="22.5" customHeight="1" x14ac:dyDescent="0.15">
      <c r="A40" s="48" t="s">
        <v>62</v>
      </c>
      <c r="B40" s="49"/>
      <c r="C40" s="50">
        <f>IF(SUM(D40:J40)=[1]表25!D286,SUM(D40:J40),"エラー")</f>
        <v>245</v>
      </c>
      <c r="D40" s="51">
        <v>23</v>
      </c>
      <c r="E40" s="52">
        <v>41</v>
      </c>
      <c r="F40" s="52">
        <v>40</v>
      </c>
      <c r="G40" s="52">
        <v>25</v>
      </c>
      <c r="H40" s="52">
        <v>23</v>
      </c>
      <c r="I40" s="52">
        <v>75</v>
      </c>
      <c r="J40" s="52">
        <v>18</v>
      </c>
    </row>
    <row r="41" spans="1:10" ht="22.5" customHeight="1" x14ac:dyDescent="0.15">
      <c r="A41" s="48" t="s">
        <v>63</v>
      </c>
      <c r="B41" s="49"/>
      <c r="C41" s="50">
        <f>IF(SUM(D41:J41)=[1]表25!D352,SUM(D41:J41),"エラー")</f>
        <v>817</v>
      </c>
      <c r="D41" s="51">
        <v>104</v>
      </c>
      <c r="E41" s="52">
        <v>141</v>
      </c>
      <c r="F41" s="52">
        <v>150</v>
      </c>
      <c r="G41" s="52">
        <v>84</v>
      </c>
      <c r="H41" s="52">
        <v>80</v>
      </c>
      <c r="I41" s="52">
        <v>216</v>
      </c>
      <c r="J41" s="52">
        <v>42</v>
      </c>
    </row>
    <row r="42" spans="1:10" ht="22.5" customHeight="1" x14ac:dyDescent="0.15">
      <c r="A42" s="48" t="s">
        <v>64</v>
      </c>
      <c r="B42" s="49"/>
      <c r="C42" s="50">
        <f>IF(SUM(D42:J42)=[1]表25!D364,SUM(D42:J42),"エラー")</f>
        <v>349</v>
      </c>
      <c r="D42" s="51">
        <v>48</v>
      </c>
      <c r="E42" s="52">
        <v>65</v>
      </c>
      <c r="F42" s="52">
        <v>67</v>
      </c>
      <c r="G42" s="52">
        <v>31</v>
      </c>
      <c r="H42" s="52">
        <v>32</v>
      </c>
      <c r="I42" s="52">
        <v>84</v>
      </c>
      <c r="J42" s="52">
        <v>22</v>
      </c>
    </row>
    <row r="43" spans="1:10" ht="22.5" customHeight="1" x14ac:dyDescent="0.15">
      <c r="A43" s="54" t="s">
        <v>65</v>
      </c>
      <c r="B43" s="55"/>
      <c r="C43" s="56">
        <f>IF(SUM(D43:J43)=[1]表25!D388,SUM(D43:J43),"エラー")</f>
        <v>146</v>
      </c>
      <c r="D43" s="57">
        <v>12</v>
      </c>
      <c r="E43" s="58">
        <v>32</v>
      </c>
      <c r="F43" s="58">
        <v>33</v>
      </c>
      <c r="G43" s="58">
        <v>14</v>
      </c>
      <c r="H43" s="58">
        <v>12</v>
      </c>
      <c r="I43" s="58">
        <v>35</v>
      </c>
      <c r="J43" s="58">
        <v>8</v>
      </c>
    </row>
    <row r="44" spans="1:10" x14ac:dyDescent="0.15">
      <c r="A44" s="1"/>
      <c r="B44" s="1"/>
      <c r="C44" s="59"/>
      <c r="D44" s="1"/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59"/>
      <c r="D45" s="1"/>
      <c r="E45" s="1"/>
      <c r="F45" s="1"/>
      <c r="G45" s="1"/>
      <c r="H45" s="1"/>
      <c r="I45" s="1"/>
      <c r="J45" s="1"/>
    </row>
  </sheetData>
  <mergeCells count="7">
    <mergeCell ref="K9:N10"/>
    <mergeCell ref="A1:B1"/>
    <mergeCell ref="A6:A7"/>
    <mergeCell ref="B6:B7"/>
    <mergeCell ref="C6:E6"/>
    <mergeCell ref="F6:H6"/>
    <mergeCell ref="I6:J6"/>
  </mergeCells>
  <phoneticPr fontId="3"/>
  <pageMargins left="0.78740157480314965" right="0.27559055118110237" top="0.98425196850393704" bottom="0.39370078740157483" header="0.51181102362204722" footer="0.51181102362204722"/>
  <pageSetup paperSize="9" orientation="portrait" r:id="rId1"/>
  <headerFooter alignWithMargins="0"/>
  <colBreaks count="1" manualBreakCount="1">
    <brk id="3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43"/>
  <sheetViews>
    <sheetView view="pageBreakPreview" topLeftCell="A7" zoomScale="110" zoomScaleNormal="85" zoomScaleSheetLayoutView="110" workbookViewId="0">
      <selection activeCell="A44" sqref="A44:XFD52"/>
    </sheetView>
  </sheetViews>
  <sheetFormatPr defaultColWidth="8.140625" defaultRowHeight="12" x14ac:dyDescent="0.15"/>
  <cols>
    <col min="1" max="1" width="3.85546875" customWidth="1"/>
    <col min="2" max="2" width="8" customWidth="1"/>
    <col min="3" max="3" width="8.42578125" customWidth="1"/>
    <col min="4" max="4" width="8.140625" customWidth="1"/>
    <col min="5" max="12" width="7.5703125" customWidth="1"/>
    <col min="13" max="13" width="6.5703125" customWidth="1"/>
    <col min="14" max="14" width="7.140625" customWidth="1"/>
  </cols>
  <sheetData>
    <row r="1" spans="1:15" ht="17.25" x14ac:dyDescent="0.2">
      <c r="A1" s="2" t="s">
        <v>713</v>
      </c>
      <c r="B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20.25" customHeight="1" x14ac:dyDescent="0.15">
      <c r="A3" s="313" t="s">
        <v>66</v>
      </c>
      <c r="B3" s="313"/>
      <c r="C3" s="314" t="s">
        <v>9</v>
      </c>
      <c r="D3" s="316" t="s">
        <v>67</v>
      </c>
      <c r="E3" s="316"/>
      <c r="F3" s="316"/>
      <c r="G3" s="316"/>
      <c r="H3" s="316"/>
      <c r="I3" s="316"/>
      <c r="J3" s="317" t="s">
        <v>68</v>
      </c>
      <c r="K3" s="316"/>
      <c r="L3" s="318"/>
    </row>
    <row r="4" spans="1:15" ht="20.25" customHeight="1" x14ac:dyDescent="0.15">
      <c r="A4" s="313"/>
      <c r="B4" s="313"/>
      <c r="C4" s="315"/>
      <c r="D4" s="60" t="s">
        <v>9</v>
      </c>
      <c r="E4" s="61" t="s">
        <v>69</v>
      </c>
      <c r="F4" s="61" t="s">
        <v>70</v>
      </c>
      <c r="G4" s="62" t="s">
        <v>71</v>
      </c>
      <c r="H4" s="61" t="s">
        <v>72</v>
      </c>
      <c r="I4" s="63" t="s">
        <v>73</v>
      </c>
      <c r="J4" s="60" t="s">
        <v>9</v>
      </c>
      <c r="K4" s="61" t="s">
        <v>74</v>
      </c>
      <c r="L4" s="64" t="s">
        <v>75</v>
      </c>
    </row>
    <row r="5" spans="1:15" ht="20.25" customHeight="1" x14ac:dyDescent="0.15">
      <c r="A5" s="65" t="s">
        <v>76</v>
      </c>
      <c r="B5" s="66" t="s">
        <v>77</v>
      </c>
      <c r="C5" s="67">
        <v>11171</v>
      </c>
      <c r="D5" s="68">
        <v>9907</v>
      </c>
      <c r="E5" s="69">
        <v>9170</v>
      </c>
      <c r="F5" s="69">
        <v>94</v>
      </c>
      <c r="G5" s="69">
        <v>121</v>
      </c>
      <c r="H5" s="69">
        <v>0</v>
      </c>
      <c r="I5" s="70">
        <v>522</v>
      </c>
      <c r="J5" s="71">
        <v>1264</v>
      </c>
      <c r="K5" s="69">
        <v>1109</v>
      </c>
      <c r="L5" s="72">
        <v>155</v>
      </c>
    </row>
    <row r="6" spans="1:15" ht="20.25" customHeight="1" x14ac:dyDescent="0.15">
      <c r="A6" s="74"/>
      <c r="B6" s="66" t="s">
        <v>78</v>
      </c>
      <c r="C6" s="67">
        <v>11304</v>
      </c>
      <c r="D6" s="68">
        <v>10105</v>
      </c>
      <c r="E6" s="69">
        <v>9249</v>
      </c>
      <c r="F6" s="69">
        <v>92</v>
      </c>
      <c r="G6" s="69">
        <v>152</v>
      </c>
      <c r="H6" s="69">
        <v>0</v>
      </c>
      <c r="I6" s="70">
        <v>612</v>
      </c>
      <c r="J6" s="71">
        <v>1199</v>
      </c>
      <c r="K6" s="69">
        <v>1068</v>
      </c>
      <c r="L6" s="72">
        <v>131</v>
      </c>
    </row>
    <row r="7" spans="1:15" ht="20.25" customHeight="1" x14ac:dyDescent="0.15">
      <c r="A7" s="65" t="s">
        <v>79</v>
      </c>
      <c r="B7" s="66" t="s">
        <v>80</v>
      </c>
      <c r="C7" s="67">
        <v>11238</v>
      </c>
      <c r="D7" s="68">
        <v>10032</v>
      </c>
      <c r="E7" s="69">
        <v>9119</v>
      </c>
      <c r="F7" s="69">
        <v>84</v>
      </c>
      <c r="G7" s="69">
        <v>194</v>
      </c>
      <c r="H7" s="69">
        <v>0</v>
      </c>
      <c r="I7" s="70">
        <v>635</v>
      </c>
      <c r="J7" s="71">
        <v>1206</v>
      </c>
      <c r="K7" s="69">
        <v>1056</v>
      </c>
      <c r="L7" s="72">
        <v>150</v>
      </c>
    </row>
    <row r="8" spans="1:15" ht="20.25" customHeight="1" x14ac:dyDescent="0.15">
      <c r="A8" s="65"/>
      <c r="B8" s="66" t="s">
        <v>81</v>
      </c>
      <c r="C8" s="67">
        <v>11256</v>
      </c>
      <c r="D8" s="68">
        <v>9806</v>
      </c>
      <c r="E8" s="69">
        <v>8753</v>
      </c>
      <c r="F8" s="69">
        <v>93</v>
      </c>
      <c r="G8" s="69">
        <v>255</v>
      </c>
      <c r="H8" s="69">
        <v>0</v>
      </c>
      <c r="I8" s="70">
        <v>705</v>
      </c>
      <c r="J8" s="71">
        <v>1450</v>
      </c>
      <c r="K8" s="69">
        <v>1296</v>
      </c>
      <c r="L8" s="72">
        <v>154</v>
      </c>
    </row>
    <row r="9" spans="1:15" ht="20.25" customHeight="1" x14ac:dyDescent="0.15">
      <c r="A9" s="75"/>
      <c r="B9" s="76" t="s">
        <v>82</v>
      </c>
      <c r="C9" s="77">
        <f>IF(SUM(D9,J9)=[1]表26!C4,SUM(D9,J9),"関連err")</f>
        <v>11945</v>
      </c>
      <c r="D9" s="78">
        <f t="shared" ref="D9:L9" si="0">SUM(D10:D16)</f>
        <v>10135</v>
      </c>
      <c r="E9" s="79">
        <f t="shared" si="0"/>
        <v>8922</v>
      </c>
      <c r="F9" s="79">
        <f t="shared" si="0"/>
        <v>102</v>
      </c>
      <c r="G9" s="79">
        <f t="shared" si="0"/>
        <v>284</v>
      </c>
      <c r="H9" s="79">
        <f t="shared" si="0"/>
        <v>0</v>
      </c>
      <c r="I9" s="80">
        <f t="shared" si="0"/>
        <v>827</v>
      </c>
      <c r="J9" s="81">
        <f t="shared" si="0"/>
        <v>1810</v>
      </c>
      <c r="K9" s="79">
        <f t="shared" si="0"/>
        <v>1633</v>
      </c>
      <c r="L9" s="82">
        <f t="shared" si="0"/>
        <v>177</v>
      </c>
    </row>
    <row r="10" spans="1:15" ht="20.25" customHeight="1" x14ac:dyDescent="0.15">
      <c r="A10" s="83" t="s">
        <v>83</v>
      </c>
      <c r="B10" s="84"/>
      <c r="C10" s="85">
        <f>IF(SUM(D10,J10)=[1]表26!C7,SUM(D10,J10),"エラー")</f>
        <v>1481</v>
      </c>
      <c r="D10" s="86">
        <f t="shared" ref="D10:D16" si="1">SUM(E10:I10)</f>
        <v>1263</v>
      </c>
      <c r="E10" s="87">
        <v>1093</v>
      </c>
      <c r="F10" s="87">
        <v>11</v>
      </c>
      <c r="G10" s="87">
        <v>66</v>
      </c>
      <c r="H10" s="87">
        <v>0</v>
      </c>
      <c r="I10" s="88">
        <v>93</v>
      </c>
      <c r="J10" s="89">
        <f t="shared" ref="J10:J16" si="2">SUM(K10:L10)</f>
        <v>218</v>
      </c>
      <c r="K10" s="87">
        <v>201</v>
      </c>
      <c r="L10" s="90">
        <v>17</v>
      </c>
    </row>
    <row r="11" spans="1:15" ht="20.25" customHeight="1" x14ac:dyDescent="0.15">
      <c r="A11" s="83" t="s">
        <v>84</v>
      </c>
      <c r="B11" s="84"/>
      <c r="C11" s="85">
        <f>IF(SUM(D11,J11)=[1]表26!C10,SUM(D11,J11),"エラー")</f>
        <v>2239</v>
      </c>
      <c r="D11" s="86">
        <f t="shared" si="1"/>
        <v>1917</v>
      </c>
      <c r="E11" s="87">
        <v>1742</v>
      </c>
      <c r="F11" s="87">
        <v>20</v>
      </c>
      <c r="G11" s="87">
        <v>38</v>
      </c>
      <c r="H11" s="87">
        <v>0</v>
      </c>
      <c r="I11" s="88">
        <v>117</v>
      </c>
      <c r="J11" s="89">
        <f t="shared" si="2"/>
        <v>322</v>
      </c>
      <c r="K11" s="87">
        <v>298</v>
      </c>
      <c r="L11" s="90">
        <v>24</v>
      </c>
    </row>
    <row r="12" spans="1:15" ht="20.25" customHeight="1" x14ac:dyDescent="0.15">
      <c r="A12" s="83" t="s">
        <v>85</v>
      </c>
      <c r="B12" s="84"/>
      <c r="C12" s="85">
        <f>IF(SUM(D12,J12)=[1]表26!C13,SUM(D12,J12),"エラー")</f>
        <v>2324</v>
      </c>
      <c r="D12" s="86">
        <f t="shared" si="1"/>
        <v>1953</v>
      </c>
      <c r="E12" s="87">
        <v>1725</v>
      </c>
      <c r="F12" s="87">
        <v>33</v>
      </c>
      <c r="G12" s="87">
        <v>76</v>
      </c>
      <c r="H12" s="87">
        <v>0</v>
      </c>
      <c r="I12" s="88">
        <v>119</v>
      </c>
      <c r="J12" s="89">
        <f t="shared" si="2"/>
        <v>371</v>
      </c>
      <c r="K12" s="87">
        <v>347</v>
      </c>
      <c r="L12" s="90">
        <v>24</v>
      </c>
    </row>
    <row r="13" spans="1:15" ht="20.25" customHeight="1" x14ac:dyDescent="0.15">
      <c r="A13" s="83" t="s">
        <v>86</v>
      </c>
      <c r="B13" s="84"/>
      <c r="C13" s="85">
        <f>IF(SUM(D13,J13)=[1]表26!C16,SUM(D13,J13),"エラー")</f>
        <v>1102</v>
      </c>
      <c r="D13" s="86">
        <f t="shared" si="1"/>
        <v>948</v>
      </c>
      <c r="E13" s="87">
        <v>817</v>
      </c>
      <c r="F13" s="87">
        <v>5</v>
      </c>
      <c r="G13" s="87">
        <v>35</v>
      </c>
      <c r="H13" s="87">
        <v>0</v>
      </c>
      <c r="I13" s="88">
        <v>91</v>
      </c>
      <c r="J13" s="89">
        <f t="shared" si="2"/>
        <v>154</v>
      </c>
      <c r="K13" s="87">
        <v>138</v>
      </c>
      <c r="L13" s="90">
        <v>16</v>
      </c>
      <c r="O13" s="73"/>
    </row>
    <row r="14" spans="1:15" ht="20.25" customHeight="1" x14ac:dyDescent="0.15">
      <c r="A14" s="83" t="s">
        <v>87</v>
      </c>
      <c r="B14" s="84"/>
      <c r="C14" s="85">
        <f>IF(SUM(D14,J14)=[1]表26!C19,SUM(D14,J14),"エラー")</f>
        <v>986</v>
      </c>
      <c r="D14" s="86">
        <f t="shared" si="1"/>
        <v>834</v>
      </c>
      <c r="E14" s="87">
        <v>727</v>
      </c>
      <c r="F14" s="87">
        <v>7</v>
      </c>
      <c r="G14" s="87">
        <v>16</v>
      </c>
      <c r="H14" s="87">
        <v>0</v>
      </c>
      <c r="I14" s="88">
        <v>84</v>
      </c>
      <c r="J14" s="89">
        <f t="shared" si="2"/>
        <v>152</v>
      </c>
      <c r="K14" s="87">
        <v>136</v>
      </c>
      <c r="L14" s="90">
        <v>16</v>
      </c>
    </row>
    <row r="15" spans="1:15" ht="20.25" customHeight="1" x14ac:dyDescent="0.15">
      <c r="A15" s="83" t="s">
        <v>88</v>
      </c>
      <c r="B15" s="84"/>
      <c r="C15" s="85">
        <f>IF(SUM(D15,J15)=[1]表26!C22,SUM(D15,J15),"エラー")</f>
        <v>3058</v>
      </c>
      <c r="D15" s="86">
        <f t="shared" si="1"/>
        <v>2560</v>
      </c>
      <c r="E15" s="87">
        <v>2226</v>
      </c>
      <c r="F15" s="87">
        <v>23</v>
      </c>
      <c r="G15" s="87">
        <v>35</v>
      </c>
      <c r="H15" s="87">
        <v>0</v>
      </c>
      <c r="I15" s="88">
        <v>276</v>
      </c>
      <c r="J15" s="89">
        <f t="shared" si="2"/>
        <v>498</v>
      </c>
      <c r="K15" s="87">
        <v>426</v>
      </c>
      <c r="L15" s="90">
        <v>72</v>
      </c>
    </row>
    <row r="16" spans="1:15" ht="20.25" customHeight="1" x14ac:dyDescent="0.15">
      <c r="A16" s="91" t="s">
        <v>89</v>
      </c>
      <c r="B16" s="92"/>
      <c r="C16" s="93">
        <f>IF(SUM(D16,J16)=[1]表26!C25,SUM(D16,J16),"エラー")</f>
        <v>755</v>
      </c>
      <c r="D16" s="94">
        <f t="shared" si="1"/>
        <v>660</v>
      </c>
      <c r="E16" s="95">
        <v>592</v>
      </c>
      <c r="F16" s="95">
        <v>3</v>
      </c>
      <c r="G16" s="95">
        <v>18</v>
      </c>
      <c r="H16" s="95">
        <v>0</v>
      </c>
      <c r="I16" s="96">
        <v>47</v>
      </c>
      <c r="J16" s="97">
        <f t="shared" si="2"/>
        <v>95</v>
      </c>
      <c r="K16" s="95">
        <v>87</v>
      </c>
      <c r="L16" s="98">
        <v>8</v>
      </c>
    </row>
    <row r="17" spans="1:1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4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4" ht="17.25" x14ac:dyDescent="0.2">
      <c r="A21" s="2" t="s">
        <v>714</v>
      </c>
      <c r="B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ht="21" customHeight="1" x14ac:dyDescent="0.15">
      <c r="A23" s="317"/>
      <c r="B23" s="318"/>
      <c r="C23" s="321" t="s">
        <v>9</v>
      </c>
      <c r="D23" s="323" t="s">
        <v>90</v>
      </c>
      <c r="E23" s="325" t="s">
        <v>91</v>
      </c>
      <c r="F23" s="325" t="s">
        <v>92</v>
      </c>
      <c r="G23" s="327" t="s">
        <v>93</v>
      </c>
      <c r="H23" s="331" t="s">
        <v>94</v>
      </c>
      <c r="I23" s="331" t="s">
        <v>95</v>
      </c>
      <c r="J23" s="325" t="s">
        <v>96</v>
      </c>
      <c r="K23" s="327" t="s">
        <v>97</v>
      </c>
      <c r="L23" s="325" t="s">
        <v>98</v>
      </c>
      <c r="M23" s="325" t="s">
        <v>99</v>
      </c>
      <c r="N23" s="329" t="s">
        <v>100</v>
      </c>
    </row>
    <row r="24" spans="1:14" ht="21" customHeight="1" x14ac:dyDescent="0.15">
      <c r="A24" s="319"/>
      <c r="B24" s="320"/>
      <c r="C24" s="322"/>
      <c r="D24" s="324"/>
      <c r="E24" s="326"/>
      <c r="F24" s="326"/>
      <c r="G24" s="328"/>
      <c r="H24" s="332"/>
      <c r="I24" s="332"/>
      <c r="J24" s="326"/>
      <c r="K24" s="328"/>
      <c r="L24" s="326"/>
      <c r="M24" s="326"/>
      <c r="N24" s="330"/>
    </row>
    <row r="25" spans="1:14" ht="18" customHeight="1" x14ac:dyDescent="0.15">
      <c r="A25" s="99" t="s">
        <v>101</v>
      </c>
      <c r="B25" s="100"/>
      <c r="C25" s="101">
        <v>361.30341509901541</v>
      </c>
      <c r="D25" s="102">
        <v>10.423236585134976</v>
      </c>
      <c r="E25" s="103">
        <v>42.118384568504595</v>
      </c>
      <c r="F25" s="103">
        <v>34.1414177941666</v>
      </c>
      <c r="G25" s="103">
        <v>14.677618864781904</v>
      </c>
      <c r="H25" s="103">
        <v>33.503260452219564</v>
      </c>
      <c r="I25" s="103">
        <v>15.103057092746598</v>
      </c>
      <c r="J25" s="103">
        <v>31.163350198413756</v>
      </c>
      <c r="K25" s="103">
        <v>74.664409007803599</v>
      </c>
      <c r="L25" s="103">
        <v>15.103057092746598</v>
      </c>
      <c r="M25" s="103">
        <v>12.258793172053165</v>
      </c>
      <c r="N25" s="104">
        <v>8.2960454453115098</v>
      </c>
    </row>
    <row r="26" spans="1:14" ht="18" customHeight="1" x14ac:dyDescent="0.15">
      <c r="A26" s="105"/>
      <c r="B26" s="106" t="s">
        <v>10</v>
      </c>
      <c r="C26" s="107">
        <v>435.8287863896702</v>
      </c>
      <c r="D26" s="108">
        <v>16.041391308277131</v>
      </c>
      <c r="E26" s="109">
        <v>57.839382745337261</v>
      </c>
      <c r="F26" s="109">
        <v>35.019938771590922</v>
      </c>
      <c r="G26" s="109">
        <v>20.108222907558659</v>
      </c>
      <c r="H26" s="109">
        <v>43.379537059002949</v>
      </c>
      <c r="I26" s="109">
        <v>16.719196574824053</v>
      </c>
      <c r="J26" s="109">
        <v>33.438393149648107</v>
      </c>
      <c r="K26" s="109">
        <v>107.09323211441352</v>
      </c>
      <c r="L26" s="109">
        <v>0.22593508884897368</v>
      </c>
      <c r="M26" s="109" t="s">
        <v>102</v>
      </c>
      <c r="N26" s="110">
        <v>9.2633386428079216</v>
      </c>
    </row>
    <row r="27" spans="1:14" ht="18" customHeight="1" x14ac:dyDescent="0.15">
      <c r="A27" s="105"/>
      <c r="B27" s="111" t="s">
        <v>11</v>
      </c>
      <c r="C27" s="112">
        <v>295.01489141924668</v>
      </c>
      <c r="D27" s="113">
        <v>5.4260232073022214</v>
      </c>
      <c r="E27" s="114">
        <v>28.134935148974481</v>
      </c>
      <c r="F27" s="114">
        <v>33.359994533784032</v>
      </c>
      <c r="G27" s="114">
        <v>9.8472273021410679</v>
      </c>
      <c r="H27" s="114">
        <v>24.718550166599009</v>
      </c>
      <c r="I27" s="114">
        <v>13.665539929501891</v>
      </c>
      <c r="J27" s="114">
        <v>29.139754261437854</v>
      </c>
      <c r="K27" s="114">
        <v>45.819751528329867</v>
      </c>
      <c r="L27" s="114">
        <v>28.335898971467152</v>
      </c>
      <c r="M27" s="114">
        <v>12.258793172053165</v>
      </c>
      <c r="N27" s="115">
        <v>7.4356614322289696</v>
      </c>
    </row>
    <row r="28" spans="1:14" ht="18" customHeight="1" x14ac:dyDescent="0.15">
      <c r="A28" s="99" t="s">
        <v>103</v>
      </c>
      <c r="B28" s="100"/>
      <c r="C28" s="101">
        <v>350.80549392001336</v>
      </c>
      <c r="D28" s="102">
        <v>10.163623642086389</v>
      </c>
      <c r="E28" s="103">
        <v>39.156697400038091</v>
      </c>
      <c r="F28" s="103">
        <v>34.235363847027834</v>
      </c>
      <c r="G28" s="103">
        <v>12.624290418591515</v>
      </c>
      <c r="H28" s="103">
        <v>31.560726046478784</v>
      </c>
      <c r="I28" s="103">
        <v>15.191942707118601</v>
      </c>
      <c r="J28" s="103">
        <v>31.988668094566634</v>
      </c>
      <c r="K28" s="103">
        <v>71.573307542692561</v>
      </c>
      <c r="L28" s="103">
        <v>14.229073098920946</v>
      </c>
      <c r="M28" s="103">
        <v>9.0984083850931672</v>
      </c>
      <c r="N28" s="104">
        <v>9.5217105699546174</v>
      </c>
    </row>
    <row r="29" spans="1:14" ht="18" customHeight="1" x14ac:dyDescent="0.15">
      <c r="A29" s="105"/>
      <c r="B29" s="106" t="s">
        <v>10</v>
      </c>
      <c r="C29" s="107">
        <v>423.2994178780952</v>
      </c>
      <c r="D29" s="108">
        <v>15.223328501251949</v>
      </c>
      <c r="E29" s="109">
        <v>54.531325974633845</v>
      </c>
      <c r="F29" s="109">
        <v>29.310587711365692</v>
      </c>
      <c r="G29" s="109">
        <v>17.041039367073076</v>
      </c>
      <c r="H29" s="109">
        <v>43.625060779707077</v>
      </c>
      <c r="I29" s="109">
        <v>17.268253225300718</v>
      </c>
      <c r="J29" s="109">
        <v>28.628946136682767</v>
      </c>
      <c r="K29" s="109">
        <v>105.88165793408071</v>
      </c>
      <c r="L29" s="109">
        <v>0.22721385822764104</v>
      </c>
      <c r="M29" s="109" t="s">
        <v>102</v>
      </c>
      <c r="N29" s="110">
        <v>13.632831493658461</v>
      </c>
    </row>
    <row r="30" spans="1:14" ht="18" customHeight="1" x14ac:dyDescent="0.15">
      <c r="A30" s="105"/>
      <c r="B30" s="111" t="s">
        <v>11</v>
      </c>
      <c r="C30" s="112">
        <v>286.29658385093171</v>
      </c>
      <c r="D30" s="113">
        <v>5.6612318840579707</v>
      </c>
      <c r="E30" s="114">
        <v>25.475543478260867</v>
      </c>
      <c r="F30" s="114">
        <v>38.617688923395441</v>
      </c>
      <c r="G30" s="114">
        <v>8.6940346790890271</v>
      </c>
      <c r="H30" s="114">
        <v>20.825245859213251</v>
      </c>
      <c r="I30" s="114">
        <v>13.344332298136647</v>
      </c>
      <c r="J30" s="114">
        <v>34.978325569358176</v>
      </c>
      <c r="K30" s="114">
        <v>41.043931159420289</v>
      </c>
      <c r="L30" s="114">
        <v>26.688664596273295</v>
      </c>
      <c r="M30" s="114">
        <v>9.0984083850931672</v>
      </c>
      <c r="N30" s="115">
        <v>5.8634187370600417</v>
      </c>
    </row>
    <row r="31" spans="1:14" ht="18" customHeight="1" x14ac:dyDescent="0.15">
      <c r="A31" s="99" t="s">
        <v>104</v>
      </c>
      <c r="B31" s="100"/>
      <c r="C31" s="101">
        <v>353.1</v>
      </c>
      <c r="D31" s="102">
        <v>10.7</v>
      </c>
      <c r="E31" s="103">
        <v>35.799999999999997</v>
      </c>
      <c r="F31" s="103">
        <v>38.200000000000003</v>
      </c>
      <c r="G31" s="103">
        <v>13.2</v>
      </c>
      <c r="H31" s="103">
        <v>30.9</v>
      </c>
      <c r="I31" s="103">
        <v>15.5</v>
      </c>
      <c r="J31" s="103">
        <v>28.3</v>
      </c>
      <c r="K31" s="103">
        <v>73.7</v>
      </c>
      <c r="L31" s="103">
        <v>13.5</v>
      </c>
      <c r="M31" s="103">
        <v>14</v>
      </c>
      <c r="N31" s="104">
        <v>9.9</v>
      </c>
    </row>
    <row r="32" spans="1:14" ht="18" customHeight="1" x14ac:dyDescent="0.15">
      <c r="A32" s="105"/>
      <c r="B32" s="106" t="s">
        <v>10</v>
      </c>
      <c r="C32" s="107">
        <v>420.7</v>
      </c>
      <c r="D32" s="108">
        <v>17.8</v>
      </c>
      <c r="E32" s="109">
        <v>48.2</v>
      </c>
      <c r="F32" s="109">
        <v>36.4</v>
      </c>
      <c r="G32" s="109">
        <v>18.5</v>
      </c>
      <c r="H32" s="109">
        <v>43</v>
      </c>
      <c r="I32" s="109">
        <v>16.7</v>
      </c>
      <c r="J32" s="109">
        <v>29.5</v>
      </c>
      <c r="K32" s="109">
        <v>104</v>
      </c>
      <c r="L32" s="109">
        <v>0</v>
      </c>
      <c r="M32" s="109" t="s">
        <v>102</v>
      </c>
      <c r="N32" s="110">
        <v>12.3</v>
      </c>
    </row>
    <row r="33" spans="1:18" ht="18" customHeight="1" x14ac:dyDescent="0.15">
      <c r="A33" s="105"/>
      <c r="B33" s="111" t="s">
        <v>11</v>
      </c>
      <c r="C33" s="112">
        <v>292.89999999999998</v>
      </c>
      <c r="D33" s="113">
        <v>4.3</v>
      </c>
      <c r="E33" s="114">
        <v>24.6</v>
      </c>
      <c r="F33" s="114">
        <v>39.9</v>
      </c>
      <c r="G33" s="114">
        <v>8.5502623098330055</v>
      </c>
      <c r="H33" s="114">
        <v>20.2</v>
      </c>
      <c r="I33" s="114">
        <v>14.5</v>
      </c>
      <c r="J33" s="114">
        <v>27.3</v>
      </c>
      <c r="K33" s="114">
        <v>46.6</v>
      </c>
      <c r="L33" s="114">
        <v>25.4</v>
      </c>
      <c r="M33" s="114">
        <v>14</v>
      </c>
      <c r="N33" s="115">
        <v>7.7</v>
      </c>
    </row>
    <row r="34" spans="1:18" ht="18" customHeight="1" x14ac:dyDescent="0.15">
      <c r="A34" s="99" t="s">
        <v>12</v>
      </c>
      <c r="B34" s="100"/>
      <c r="C34" s="101">
        <v>371.3</v>
      </c>
      <c r="D34" s="102">
        <v>10.6</v>
      </c>
      <c r="E34" s="103">
        <v>38.4</v>
      </c>
      <c r="F34" s="103">
        <v>35.6</v>
      </c>
      <c r="G34" s="103">
        <v>15.9</v>
      </c>
      <c r="H34" s="103">
        <v>32.299999999999997</v>
      </c>
      <c r="I34" s="103">
        <v>17.600000000000001</v>
      </c>
      <c r="J34" s="103">
        <v>33.9</v>
      </c>
      <c r="K34" s="103">
        <v>77.599999999999994</v>
      </c>
      <c r="L34" s="103">
        <v>14.7</v>
      </c>
      <c r="M34" s="103">
        <v>12</v>
      </c>
      <c r="N34" s="104">
        <v>8.4</v>
      </c>
    </row>
    <row r="35" spans="1:18" ht="18" customHeight="1" x14ac:dyDescent="0.15">
      <c r="A35" s="105"/>
      <c r="B35" s="106" t="s">
        <v>10</v>
      </c>
      <c r="C35" s="107">
        <v>454.1</v>
      </c>
      <c r="D35" s="108">
        <v>18.7</v>
      </c>
      <c r="E35" s="109">
        <v>54.6</v>
      </c>
      <c r="F35" s="109">
        <v>34.5</v>
      </c>
      <c r="G35" s="109">
        <v>19.399999999999999</v>
      </c>
      <c r="H35" s="109">
        <v>45.4</v>
      </c>
      <c r="I35" s="109">
        <v>17.7</v>
      </c>
      <c r="J35" s="109">
        <v>37.1</v>
      </c>
      <c r="K35" s="109">
        <v>115.3</v>
      </c>
      <c r="L35" s="109">
        <v>0.2</v>
      </c>
      <c r="M35" s="116" t="s">
        <v>102</v>
      </c>
      <c r="N35" s="110">
        <v>10.9</v>
      </c>
    </row>
    <row r="36" spans="1:18" ht="18" customHeight="1" x14ac:dyDescent="0.15">
      <c r="A36" s="105"/>
      <c r="B36" s="111" t="s">
        <v>11</v>
      </c>
      <c r="C36" s="112">
        <v>297.39999999999998</v>
      </c>
      <c r="D36" s="113">
        <v>3.4</v>
      </c>
      <c r="E36" s="114">
        <v>24</v>
      </c>
      <c r="F36" s="114">
        <v>36.700000000000003</v>
      </c>
      <c r="G36" s="114">
        <v>12.849409137825711</v>
      </c>
      <c r="H36" s="114">
        <v>20.6</v>
      </c>
      <c r="I36" s="114">
        <v>17.5</v>
      </c>
      <c r="J36" s="114">
        <v>31</v>
      </c>
      <c r="K36" s="114">
        <v>44</v>
      </c>
      <c r="L36" s="114">
        <v>27.6</v>
      </c>
      <c r="M36" s="114">
        <v>12</v>
      </c>
      <c r="N36" s="115">
        <v>6.1</v>
      </c>
    </row>
    <row r="37" spans="1:18" ht="18" customHeight="1" x14ac:dyDescent="0.15">
      <c r="A37" s="99" t="s">
        <v>105</v>
      </c>
      <c r="B37" s="117"/>
      <c r="C37" s="118">
        <f>ROUND([1]表25!D46/$P$38*100000,1)</f>
        <v>363.7</v>
      </c>
      <c r="D37" s="119">
        <f>ROUND([1]表25!D52/$P$38*100000,1)</f>
        <v>8.8000000000000007</v>
      </c>
      <c r="E37" s="120">
        <f>ROUND([1]表25!D55/$P$38*100000,1)</f>
        <v>36.700000000000003</v>
      </c>
      <c r="F37" s="120">
        <f>ROUND([1]表25!D58/$P$38*100000,1)</f>
        <v>35.700000000000003</v>
      </c>
      <c r="G37" s="120">
        <f>ROUND([1]表25!D61/$P$38*100000,1)</f>
        <v>15.2</v>
      </c>
      <c r="H37" s="120">
        <f>ROUND([1]表25!D64/$P$38*100000,1)</f>
        <v>30.7</v>
      </c>
      <c r="I37" s="120">
        <f>ROUND([1]表25!D67/$P$38*100000,1)</f>
        <v>14</v>
      </c>
      <c r="J37" s="120">
        <f>ROUND([1]表25!D70/$P$38*100000,1)</f>
        <v>35.6</v>
      </c>
      <c r="K37" s="120">
        <f>ROUND([1]表25!D76/$P$38*100000,1)</f>
        <v>76.400000000000006</v>
      </c>
      <c r="L37" s="120">
        <f>ROUND([1]表25!D82/$P$38*100000,1)</f>
        <v>13.9</v>
      </c>
      <c r="M37" s="120">
        <f>ROUND([1]表25!D85/$R$38*100000,1)</f>
        <v>12.5</v>
      </c>
      <c r="N37" s="121">
        <f>ROUND([1]表25!D103/$P$38*100000,1)</f>
        <v>7.9</v>
      </c>
      <c r="O37" s="8"/>
      <c r="P37" s="9" t="s">
        <v>9</v>
      </c>
      <c r="Q37" s="9" t="s">
        <v>10</v>
      </c>
      <c r="R37" s="9" t="s">
        <v>11</v>
      </c>
    </row>
    <row r="38" spans="1:18" ht="18" customHeight="1" x14ac:dyDescent="0.15">
      <c r="A38" s="122"/>
      <c r="B38" s="123" t="s">
        <v>10</v>
      </c>
      <c r="C38" s="124">
        <f>ROUND([1]表25!D47/$Q$38*100000,1)</f>
        <v>439</v>
      </c>
      <c r="D38" s="125">
        <f>ROUND([1]表25!D53/$Q$38*100000,1)</f>
        <v>15.9</v>
      </c>
      <c r="E38" s="116">
        <f>ROUND([1]表25!D56/$Q$38*100000,1)</f>
        <v>53.5</v>
      </c>
      <c r="F38" s="116">
        <f>ROUND([1]表25!D59/$Q$38*100000,1)</f>
        <v>35.299999999999997</v>
      </c>
      <c r="G38" s="116">
        <f>ROUND([1]表25!D62/$Q$38*100000,1)</f>
        <v>17.3</v>
      </c>
      <c r="H38" s="116">
        <f>ROUND([1]表25!D65/$Q$38*100000,1)</f>
        <v>41.3</v>
      </c>
      <c r="I38" s="116">
        <f>ROUND([1]表25!D68/$Q$38*100000,1)</f>
        <v>15.4</v>
      </c>
      <c r="J38" s="116">
        <f>ROUND([1]表25!D71/$Q$38*100000,1)</f>
        <v>33.6</v>
      </c>
      <c r="K38" s="116">
        <f>ROUND([1]表25!D77/$Q$38*100000,1)</f>
        <v>108.1</v>
      </c>
      <c r="L38" s="116">
        <f>ROUND([1]表25!D83/$Q$38*100000,1)</f>
        <v>0.2</v>
      </c>
      <c r="M38" s="116" t="s">
        <v>106</v>
      </c>
      <c r="N38" s="126">
        <f>ROUND([1]表25!D104/$Q$38*100000,1)</f>
        <v>9.4</v>
      </c>
      <c r="O38" s="9" t="s">
        <v>14</v>
      </c>
      <c r="P38" s="21">
        <v>921107</v>
      </c>
      <c r="Q38" s="21">
        <v>433910</v>
      </c>
      <c r="R38" s="21">
        <v>487197</v>
      </c>
    </row>
    <row r="39" spans="1:18" ht="18" customHeight="1" x14ac:dyDescent="0.15">
      <c r="A39" s="127"/>
      <c r="B39" s="128" t="s">
        <v>11</v>
      </c>
      <c r="C39" s="129">
        <f>ROUND([1]表25!D48/$R$38*100000,1)</f>
        <v>296.60000000000002</v>
      </c>
      <c r="D39" s="130">
        <f>ROUND([1]表25!D54/$R$38*100000,1)</f>
        <v>2.5</v>
      </c>
      <c r="E39" s="131">
        <f>ROUND([1]表25!D57/$R$38*100000,1)</f>
        <v>21.8</v>
      </c>
      <c r="F39" s="131">
        <f>ROUND([1]表25!D60/$R$38*100000,1)</f>
        <v>36.1</v>
      </c>
      <c r="G39" s="131">
        <f>[1]表25!D63/$R$38*100000</f>
        <v>13.341625666824715</v>
      </c>
      <c r="H39" s="131">
        <f>ROUND([1]表25!D66/$R$38*100000,1)</f>
        <v>21.3</v>
      </c>
      <c r="I39" s="131">
        <f>ROUND([1]表25!D69/$R$38*100000,1)</f>
        <v>12.7</v>
      </c>
      <c r="J39" s="131">
        <f>ROUND([1]表25!D72/$R$38*100000,1)</f>
        <v>37.4</v>
      </c>
      <c r="K39" s="131">
        <f>ROUND([1]表25!D78/$R$38*100000,1)</f>
        <v>48.2</v>
      </c>
      <c r="L39" s="131">
        <f>ROUND([1]表25!D84/$R$38*100000,1)</f>
        <v>26.1</v>
      </c>
      <c r="M39" s="131">
        <f>ROUND([1]表25!D87/$R$38*100000,1)</f>
        <v>12.5</v>
      </c>
      <c r="N39" s="132">
        <f>ROUND([1]表25!D105/$R$38*100000,1)</f>
        <v>6.6</v>
      </c>
      <c r="O39" s="302" t="s">
        <v>17</v>
      </c>
      <c r="P39" s="302"/>
      <c r="Q39" s="302"/>
      <c r="R39" s="311"/>
    </row>
    <row r="40" spans="1:18" ht="13.5" customHeight="1" x14ac:dyDescent="0.15">
      <c r="O40" s="133"/>
      <c r="P40" s="133"/>
      <c r="Q40" s="133"/>
      <c r="R40" s="312"/>
    </row>
    <row r="41" spans="1:18" ht="13.5" customHeight="1" x14ac:dyDescent="0.15">
      <c r="B41" s="1" t="s">
        <v>107</v>
      </c>
      <c r="O41" s="303"/>
      <c r="P41" s="303"/>
      <c r="Q41" s="303"/>
      <c r="R41" s="312"/>
    </row>
    <row r="42" spans="1:18" ht="13.5" customHeight="1" x14ac:dyDescent="0.15"/>
    <row r="43" spans="1:18" ht="13.5" customHeight="1" x14ac:dyDescent="0.15"/>
  </sheetData>
  <mergeCells count="18">
    <mergeCell ref="L23:L24"/>
    <mergeCell ref="M23:M24"/>
    <mergeCell ref="R39:R41"/>
    <mergeCell ref="A3:B4"/>
    <mergeCell ref="C3:C4"/>
    <mergeCell ref="D3:I3"/>
    <mergeCell ref="J3:L3"/>
    <mergeCell ref="A23:B24"/>
    <mergeCell ref="C23:C24"/>
    <mergeCell ref="D23:D24"/>
    <mergeCell ref="E23:E24"/>
    <mergeCell ref="F23:F24"/>
    <mergeCell ref="G23:G24"/>
    <mergeCell ref="N23:N24"/>
    <mergeCell ref="H23:H24"/>
    <mergeCell ref="I23:I24"/>
    <mergeCell ref="J23:J24"/>
    <mergeCell ref="K23:K24"/>
  </mergeCells>
  <phoneticPr fontId="3"/>
  <printOptions horizontalCentered="1"/>
  <pageMargins left="0.39370078740157483" right="0.27559055118110237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T48"/>
  <sheetViews>
    <sheetView view="pageBreakPreview" zoomScaleNormal="100" zoomScaleSheetLayoutView="100" workbookViewId="0">
      <selection activeCell="A49" sqref="A49:XFD51"/>
    </sheetView>
  </sheetViews>
  <sheetFormatPr defaultColWidth="8.140625" defaultRowHeight="12" x14ac:dyDescent="0.15"/>
  <cols>
    <col min="1" max="1" width="3.140625" bestFit="1" customWidth="1"/>
    <col min="2" max="2" width="5.7109375" customWidth="1"/>
    <col min="3" max="3" width="11.42578125" customWidth="1"/>
    <col min="4" max="5" width="12" customWidth="1"/>
    <col min="6" max="15" width="11.85546875" customWidth="1"/>
  </cols>
  <sheetData>
    <row r="1" spans="3:15" ht="17.25" x14ac:dyDescent="0.2">
      <c r="C1" s="2" t="s">
        <v>715</v>
      </c>
      <c r="D1" s="134" t="s">
        <v>108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3:15" ht="9" customHeight="1" x14ac:dyDescent="0.2">
      <c r="C2" s="134"/>
      <c r="D2" s="134"/>
      <c r="E2" s="1"/>
      <c r="F2" s="59"/>
      <c r="G2" s="59"/>
      <c r="H2" s="59"/>
      <c r="I2" s="1"/>
      <c r="J2" s="1"/>
      <c r="K2" s="1"/>
      <c r="L2" s="1"/>
      <c r="M2" s="1"/>
      <c r="N2" s="1"/>
    </row>
    <row r="3" spans="3:15" x14ac:dyDescent="0.15">
      <c r="C3" s="135" t="s">
        <v>109</v>
      </c>
      <c r="D3" s="135" t="s">
        <v>110</v>
      </c>
      <c r="E3" s="135" t="s">
        <v>111</v>
      </c>
      <c r="F3" s="135" t="s">
        <v>112</v>
      </c>
      <c r="G3" s="135" t="s">
        <v>113</v>
      </c>
      <c r="H3" s="135" t="s">
        <v>114</v>
      </c>
      <c r="I3" s="135" t="s">
        <v>115</v>
      </c>
      <c r="J3" s="135" t="s">
        <v>116</v>
      </c>
      <c r="K3" s="135" t="s">
        <v>117</v>
      </c>
      <c r="L3" s="135" t="s">
        <v>118</v>
      </c>
      <c r="M3" s="135" t="s">
        <v>119</v>
      </c>
      <c r="N3" s="1"/>
    </row>
    <row r="4" spans="3:15" ht="19.5" x14ac:dyDescent="0.15">
      <c r="C4" s="136" t="s">
        <v>9</v>
      </c>
      <c r="D4" s="137" t="str">
        <f>REPLACE('[1]表17,18'!$B$8,6,0,CHAR(10))</f>
        <v>悪性新生物
＜腫瘍＞</v>
      </c>
      <c r="E4" s="137" t="str">
        <f>REPLACE('[1]表17,18'!$B$9,4,0,CHAR(10))</f>
        <v>心疾患
（高血圧性除く）</v>
      </c>
      <c r="F4" s="138" t="str">
        <f>'[1]表17,18'!$B$10</f>
        <v>老衰</v>
      </c>
      <c r="G4" s="138" t="str">
        <f>'[1]表17,18'!$B$11</f>
        <v>脳血管疾患</v>
      </c>
      <c r="H4" s="138" t="str">
        <f>'[1]表17,18'!$B$12</f>
        <v>肺炎</v>
      </c>
      <c r="I4" s="138" t="str">
        <f>'[1]表17,18'!$B$13</f>
        <v>不慮の事故</v>
      </c>
      <c r="J4" s="138" t="str">
        <f>'[1]表17,18'!$B$14</f>
        <v>アルツハイマー病</v>
      </c>
      <c r="K4" s="139" t="str">
        <f>'[1]表17,18'!$B$15</f>
        <v>腎不全</v>
      </c>
      <c r="L4" s="138" t="str">
        <f>'[1]表17,18'!$B$16</f>
        <v>血管性及び詳細不明の認知症</v>
      </c>
      <c r="M4" s="138" t="str">
        <f>'[1]表17,18'!$B$17</f>
        <v>大動脈瘤及び解離</v>
      </c>
      <c r="N4" s="1"/>
    </row>
    <row r="5" spans="3:15" ht="13.5" customHeight="1" x14ac:dyDescent="0.15">
      <c r="C5" s="140">
        <f>[1]表26!C4</f>
        <v>11945</v>
      </c>
      <c r="D5" s="140">
        <f>'[1]表17,18'!$C$8</f>
        <v>3350</v>
      </c>
      <c r="E5" s="140">
        <f>'[1]表17,18'!$C$9</f>
        <v>1386</v>
      </c>
      <c r="F5" s="140">
        <f>'[1]表17,18'!$C$10</f>
        <v>817</v>
      </c>
      <c r="G5" s="140">
        <f>'[1]表17,18'!$C$11</f>
        <v>812</v>
      </c>
      <c r="H5" s="140">
        <f>'[1]表17,18'!$C$12</f>
        <v>662</v>
      </c>
      <c r="I5" s="140">
        <f>'[1]表17,18'!$C$13</f>
        <v>349</v>
      </c>
      <c r="J5" s="140">
        <f>'[1]表17,18'!$C$14</f>
        <v>257</v>
      </c>
      <c r="K5" s="140">
        <f>'[1]表17,18'!$C$15</f>
        <v>245</v>
      </c>
      <c r="L5" s="140">
        <f>'[1]表17,18'!$C$16</f>
        <v>222</v>
      </c>
      <c r="M5" s="140">
        <f>'[1]表17,18'!$C$17</f>
        <v>188</v>
      </c>
      <c r="N5" s="1"/>
    </row>
    <row r="6" spans="3:15" ht="16.5" customHeight="1" x14ac:dyDescent="0.15">
      <c r="C6" s="141" t="s">
        <v>120</v>
      </c>
      <c r="D6" s="142" t="str">
        <f>'[1]ワーク３(死因順位・各区比較用)'!B41</f>
        <v>悪性新生物＜腫瘍＞</v>
      </c>
      <c r="E6" s="142" t="str">
        <f>'[1]ワーク３(死因順位・各区比較用)'!C41</f>
        <v>心疾患（高血圧性除く）</v>
      </c>
      <c r="F6" s="143" t="str">
        <f>'[1]ワーク３(死因順位・各区比較用)'!D41</f>
        <v>脳血管疾患</v>
      </c>
      <c r="G6" s="143" t="str">
        <f>'[1]ワーク３(死因順位・各区比較用)'!E41</f>
        <v>老衰</v>
      </c>
      <c r="H6" s="143" t="str">
        <f>'[1]ワーク３(死因順位・各区比較用)'!F41</f>
        <v>肺炎</v>
      </c>
      <c r="I6" s="143" t="str">
        <f>'[1]ワーク３(死因順位・各区比較用)'!G41</f>
        <v>不慮の事故</v>
      </c>
      <c r="J6" s="144" t="str">
        <f>'[1]ワーク３(死因順位・各区比較用)'!H41</f>
        <v>アルツハイマー病</v>
      </c>
      <c r="K6" s="143" t="str">
        <f>'[1]ワーク３(死因順位・各区比較用)'!I41</f>
        <v>血管性及び詳細不明の認知症</v>
      </c>
      <c r="L6" s="143" t="str">
        <f>'[1]ワーク３(死因順位・各区比較用)'!J41</f>
        <v>大動脈瘤及び解離</v>
      </c>
      <c r="M6" s="143" t="str">
        <f>'[1]ワーク３(死因順位・各区比較用)'!K41</f>
        <v>腎不全</v>
      </c>
      <c r="N6" s="1"/>
    </row>
    <row r="7" spans="3:15" ht="13.5" customHeight="1" x14ac:dyDescent="0.15">
      <c r="C7" s="145">
        <f>[1]表26!C7</f>
        <v>1481</v>
      </c>
      <c r="D7" s="143">
        <f>'[1]ワーク３(死因順位・各区比較用)'!B42</f>
        <v>397</v>
      </c>
      <c r="E7" s="143">
        <f>'[1]ワーク３(死因順位・各区比較用)'!C42</f>
        <v>168</v>
      </c>
      <c r="F7" s="143">
        <f>'[1]ワーク３(死因順位・各区比較用)'!D42</f>
        <v>109</v>
      </c>
      <c r="G7" s="143">
        <f>'[1]ワーク３(死因順位・各区比較用)'!E42</f>
        <v>104</v>
      </c>
      <c r="H7" s="143">
        <f>'[1]ワーク３(死因順位・各区比較用)'!F42</f>
        <v>93</v>
      </c>
      <c r="I7" s="143">
        <f>'[1]ワーク３(死因順位・各区比較用)'!G42</f>
        <v>48</v>
      </c>
      <c r="J7" s="143">
        <f>'[1]ワーク３(死因順位・各区比較用)'!H42</f>
        <v>33</v>
      </c>
      <c r="K7" s="143">
        <f>'[1]ワーク３(死因順位・各区比較用)'!I42</f>
        <v>29</v>
      </c>
      <c r="L7" s="143">
        <f>'[1]ワーク３(死因順位・各区比較用)'!J42</f>
        <v>24</v>
      </c>
      <c r="M7" s="143">
        <f>'[1]ワーク３(死因順位・各区比較用)'!K42</f>
        <v>23</v>
      </c>
      <c r="N7" s="1"/>
    </row>
    <row r="8" spans="3:15" ht="16.5" customHeight="1" x14ac:dyDescent="0.15">
      <c r="C8" s="141" t="s">
        <v>45</v>
      </c>
      <c r="D8" s="142" t="str">
        <f>'[1]ワーク３(死因順位・各区比較用)'!B43</f>
        <v>悪性新生物＜腫瘍＞</v>
      </c>
      <c r="E8" s="142" t="str">
        <f>'[1]ワーク３(死因順位・各区比較用)'!C43</f>
        <v>心疾患（高血圧性除く）</v>
      </c>
      <c r="F8" s="143" t="str">
        <f>'[1]ワーク３(死因順位・各区比較用)'!D43</f>
        <v>脳血管疾患</v>
      </c>
      <c r="G8" s="143" t="str">
        <f>'[1]ワーク３(死因順位・各区比較用)'!E43</f>
        <v>老衰</v>
      </c>
      <c r="H8" s="143" t="str">
        <f>'[1]ワーク３(死因順位・各区比較用)'!F43</f>
        <v>肺炎</v>
      </c>
      <c r="I8" s="143" t="str">
        <f>'[1]ワーク３(死因順位・各区比較用)'!G43</f>
        <v>不慮の事故</v>
      </c>
      <c r="J8" s="144" t="str">
        <f>'[1]ワーク３(死因順位・各区比較用)'!H43</f>
        <v>血管性及び詳細不明の認知症</v>
      </c>
      <c r="K8" s="143" t="str">
        <f>'[1]ワーク３(死因順位・各区比較用)'!I43</f>
        <v>アルツハイマー病</v>
      </c>
      <c r="L8" s="143" t="str">
        <f>'[1]ワーク３(死因順位・各区比較用)'!J43</f>
        <v>大動脈瘤及び解離</v>
      </c>
      <c r="M8" s="144" t="str">
        <f>'[1]ワーク３(死因順位・各区比較用)'!K43</f>
        <v>腎不全</v>
      </c>
      <c r="N8" s="146"/>
      <c r="O8" s="147"/>
    </row>
    <row r="9" spans="3:15" ht="13.5" customHeight="1" x14ac:dyDescent="0.15">
      <c r="C9" s="145">
        <f>[1]表26!C10</f>
        <v>2239</v>
      </c>
      <c r="D9" s="143">
        <f>'[1]ワーク３(死因順位・各区比較用)'!B44</f>
        <v>618</v>
      </c>
      <c r="E9" s="143">
        <f>'[1]ワーク３(死因順位・各区比較用)'!C44</f>
        <v>297</v>
      </c>
      <c r="F9" s="143">
        <f>'[1]ワーク３(死因順位・各区比較用)'!D44</f>
        <v>153</v>
      </c>
      <c r="G9" s="143">
        <f>'[1]ワーク３(死因順位・各区比較用)'!E44</f>
        <v>141</v>
      </c>
      <c r="H9" s="143">
        <f>'[1]ワーク３(死因順位・各区比較用)'!F44</f>
        <v>121</v>
      </c>
      <c r="I9" s="143">
        <f>'[1]ワーク３(死因順位・各区比較用)'!G44</f>
        <v>65</v>
      </c>
      <c r="J9" s="143">
        <f>'[1]ワーク３(死因順位・各区比較用)'!H44</f>
        <v>56</v>
      </c>
      <c r="K9" s="143">
        <f>'[1]ワーク３(死因順位・各区比較用)'!I44</f>
        <v>52</v>
      </c>
      <c r="L9" s="143">
        <f>'[1]ワーク３(死因順位・各区比較用)'!J44</f>
        <v>45</v>
      </c>
      <c r="M9" s="143">
        <f>'[1]ワーク３(死因順位・各区比較用)'!K44</f>
        <v>41</v>
      </c>
      <c r="N9" s="146"/>
      <c r="O9" s="147"/>
    </row>
    <row r="10" spans="3:15" ht="16.5" customHeight="1" x14ac:dyDescent="0.15">
      <c r="C10" s="141" t="s">
        <v>46</v>
      </c>
      <c r="D10" s="142" t="str">
        <f>'[1]ワーク３(死因順位・各区比較用)'!B45</f>
        <v>悪性新生物＜腫瘍＞</v>
      </c>
      <c r="E10" s="142" t="str">
        <f>'[1]ワーク３(死因順位・各区比較用)'!C45</f>
        <v>心疾患（高血圧性除く）</v>
      </c>
      <c r="F10" s="143" t="str">
        <f>'[1]ワーク３(死因順位・各区比較用)'!D45</f>
        <v>老衰</v>
      </c>
      <c r="G10" s="143" t="str">
        <f>'[1]ワーク３(死因順位・各区比較用)'!E45</f>
        <v>脳血管疾患</v>
      </c>
      <c r="H10" s="143" t="str">
        <f>'[1]ワーク３(死因順位・各区比較用)'!F45</f>
        <v>肺炎</v>
      </c>
      <c r="I10" s="143" t="str">
        <f>'[1]ワーク３(死因順位・各区比較用)'!G45</f>
        <v>不慮の事故</v>
      </c>
      <c r="J10" s="143" t="str">
        <f>'[1]ワーク３(死因順位・各区比較用)'!H45</f>
        <v>アルツハイマー病</v>
      </c>
      <c r="K10" s="144" t="str">
        <f>'[1]ワーク３(死因順位・各区比較用)'!I45</f>
        <v>血管性及び詳細不明の認知症</v>
      </c>
      <c r="L10" s="148" t="str">
        <f>'[1]ワーク３(死因順位・各区比較用)'!J45</f>
        <v>腎不全</v>
      </c>
      <c r="M10" s="143" t="str">
        <f>'[1]ワーク３(死因順位・各区比較用)'!K45</f>
        <v>自殺</v>
      </c>
      <c r="N10" s="146"/>
      <c r="O10" s="147"/>
    </row>
    <row r="11" spans="3:15" ht="13.5" customHeight="1" x14ac:dyDescent="0.15">
      <c r="C11" s="145">
        <f>[1]表26!C13</f>
        <v>2324</v>
      </c>
      <c r="D11" s="143">
        <f>'[1]ワーク３(死因順位・各区比較用)'!B46</f>
        <v>703</v>
      </c>
      <c r="E11" s="143">
        <f>'[1]ワーク３(死因順位・各区比較用)'!C46</f>
        <v>233</v>
      </c>
      <c r="F11" s="143">
        <f>'[1]ワーク３(死因順位・各区比較用)'!D46</f>
        <v>150</v>
      </c>
      <c r="G11" s="143">
        <f>'[1]ワーク３(死因順位・各区比較用)'!E46</f>
        <v>148</v>
      </c>
      <c r="H11" s="143">
        <f>'[1]ワーク３(死因順位・各区比較用)'!F46</f>
        <v>115</v>
      </c>
      <c r="I11" s="143">
        <f>'[1]ワーク３(死因順位・各区比較用)'!G46</f>
        <v>67</v>
      </c>
      <c r="J11" s="143">
        <f>'[1]ワーク３(死因順位・各区比較用)'!H46</f>
        <v>56</v>
      </c>
      <c r="K11" s="143">
        <f>'[1]ワーク３(死因順位・各区比較用)'!I46</f>
        <v>50</v>
      </c>
      <c r="L11" s="143">
        <f>'[1]ワーク３(死因順位・各区比較用)'!J46</f>
        <v>40</v>
      </c>
      <c r="M11" s="143">
        <f>'[1]ワーク３(死因順位・各区比較用)'!K46</f>
        <v>33</v>
      </c>
      <c r="N11" s="146"/>
      <c r="O11" s="147"/>
    </row>
    <row r="12" spans="3:15" ht="16.5" customHeight="1" x14ac:dyDescent="0.15">
      <c r="C12" s="141" t="s">
        <v>121</v>
      </c>
      <c r="D12" s="142" t="str">
        <f>'[1]ワーク３(死因順位・各区比較用)'!B47</f>
        <v>悪性新生物＜腫瘍＞</v>
      </c>
      <c r="E12" s="142" t="str">
        <f>'[1]ワーク３(死因順位・各区比較用)'!C47</f>
        <v>心疾患（高血圧性除く）</v>
      </c>
      <c r="F12" s="143" t="str">
        <f>'[1]ワーク３(死因順位・各区比較用)'!D47</f>
        <v>老衰</v>
      </c>
      <c r="G12" s="143" t="str">
        <f>'[1]ワーク３(死因順位・各区比較用)'!E47</f>
        <v>脳血管疾患</v>
      </c>
      <c r="H12" s="143" t="str">
        <f>'[1]ワーク３(死因順位・各区比較用)'!F47</f>
        <v>肺炎</v>
      </c>
      <c r="I12" s="143" t="str">
        <f>'[1]ワーク３(死因順位・各区比較用)'!G47</f>
        <v>不慮の事故</v>
      </c>
      <c r="J12" s="143" t="str">
        <f>'[1]ワーク３(死因順位・各区比較用)'!H47</f>
        <v>腎不全</v>
      </c>
      <c r="K12" s="143" t="str">
        <f>'[1]ワーク３(死因順位・各区比較用)'!I47</f>
        <v>アルツハイマー病</v>
      </c>
      <c r="L12" s="143" t="str">
        <f>'[1]ワーク３(死因順位・各区比較用)'!J47</f>
        <v>糖尿病</v>
      </c>
      <c r="M12" s="143" t="str">
        <f>'[1]ワーク３(死因順位・各区比較用)'!K47</f>
        <v>血管性及び詳細不明の認知症</v>
      </c>
      <c r="N12" s="1"/>
    </row>
    <row r="13" spans="3:15" ht="13.5" customHeight="1" x14ac:dyDescent="0.15">
      <c r="C13" s="145">
        <f>[1]表26!C16</f>
        <v>1102</v>
      </c>
      <c r="D13" s="143">
        <f>'[1]ワーク３(死因順位・各区比較用)'!B48</f>
        <v>297</v>
      </c>
      <c r="E13" s="143">
        <f>'[1]ワーク３(死因順位・各区比較用)'!C48</f>
        <v>138</v>
      </c>
      <c r="F13" s="143">
        <f>'[1]ワーク３(死因順位・各区比較用)'!D48</f>
        <v>84</v>
      </c>
      <c r="G13" s="143">
        <f>'[1]ワーク３(死因順位・各区比較用)'!E48</f>
        <v>72</v>
      </c>
      <c r="H13" s="143">
        <f>'[1]ワーク３(死因順位・各区比較用)'!F48</f>
        <v>69</v>
      </c>
      <c r="I13" s="143">
        <f>'[1]ワーク３(死因順位・各区比較用)'!G48</f>
        <v>31</v>
      </c>
      <c r="J13" s="143">
        <f>'[1]ワーク３(死因順位・各区比較用)'!H48</f>
        <v>25</v>
      </c>
      <c r="K13" s="143">
        <f>'[1]ワーク３(死因順位・各区比較用)'!I48</f>
        <v>20</v>
      </c>
      <c r="L13" s="143">
        <f>'[1]ワーク３(死因順位・各区比較用)'!J48</f>
        <v>19</v>
      </c>
      <c r="M13" s="143">
        <f>'[1]ワーク３(死因順位・各区比較用)'!K48</f>
        <v>18</v>
      </c>
      <c r="N13" s="1"/>
    </row>
    <row r="14" spans="3:15" ht="16.5" customHeight="1" x14ac:dyDescent="0.15">
      <c r="C14" s="141" t="s">
        <v>48</v>
      </c>
      <c r="D14" s="142" t="str">
        <f>'[1]ワーク３(死因順位・各区比較用)'!B49</f>
        <v>悪性新生物＜腫瘍＞</v>
      </c>
      <c r="E14" s="142" t="str">
        <f>'[1]ワーク３(死因順位・各区比較用)'!C49</f>
        <v>心疾患（高血圧性除く）</v>
      </c>
      <c r="F14" s="143" t="str">
        <f>'[1]ワーク３(死因順位・各区比較用)'!D49</f>
        <v>老衰</v>
      </c>
      <c r="G14" s="143" t="str">
        <f>'[1]ワーク３(死因順位・各区比較用)'!E49</f>
        <v>脳血管疾患</v>
      </c>
      <c r="H14" s="143" t="str">
        <f>'[1]ワーク３(死因順位・各区比較用)'!F49</f>
        <v>肺炎</v>
      </c>
      <c r="I14" s="143" t="str">
        <f>'[1]ワーク３(死因順位・各区比較用)'!G49</f>
        <v>不慮の事故</v>
      </c>
      <c r="J14" s="148" t="str">
        <f>'[1]ワーク３(死因順位・各区比較用)'!H49</f>
        <v>腎不全</v>
      </c>
      <c r="K14" s="144" t="str">
        <f>'[1]ワーク３(死因順位・各区比較用)'!I49</f>
        <v>アルツハイマー病</v>
      </c>
      <c r="L14" s="143" t="str">
        <f>'[1]ワーク３(死因順位・各区比較用)'!J49</f>
        <v>大動脈瘤及び解離</v>
      </c>
      <c r="M14" s="143" t="str">
        <f>'[1]ワーク３(死因順位・各区比較用)'!K49</f>
        <v>パーキンソン病</v>
      </c>
      <c r="N14" s="1"/>
    </row>
    <row r="15" spans="3:15" ht="13.5" customHeight="1" x14ac:dyDescent="0.15">
      <c r="C15" s="145">
        <f>[1]表26!C19</f>
        <v>986</v>
      </c>
      <c r="D15" s="143">
        <f>'[1]ワーク３(死因順位・各区比較用)'!B50</f>
        <v>278</v>
      </c>
      <c r="E15" s="143">
        <f>'[1]ワーク３(死因順位・各区比較用)'!C50</f>
        <v>116</v>
      </c>
      <c r="F15" s="143">
        <f>'[1]ワーク３(死因順位・各区比較用)'!D50</f>
        <v>80</v>
      </c>
      <c r="G15" s="143">
        <f>'[1]ワーク３(死因順位・各区比較用)'!E50</f>
        <v>59</v>
      </c>
      <c r="H15" s="143">
        <f>'[1]ワーク３(死因順位・各区比較用)'!F50</f>
        <v>40</v>
      </c>
      <c r="I15" s="143">
        <f>'[1]ワーク３(死因順位・各区比較用)'!G50</f>
        <v>32</v>
      </c>
      <c r="J15" s="143">
        <f>'[1]ワーク３(死因順位・各区比較用)'!H50</f>
        <v>23</v>
      </c>
      <c r="K15" s="143">
        <f>'[1]ワーク３(死因順位・各区比較用)'!I50</f>
        <v>19</v>
      </c>
      <c r="L15" s="143">
        <f>'[1]ワーク３(死因順位・各区比較用)'!J50</f>
        <v>16</v>
      </c>
      <c r="M15" s="143">
        <f>'[1]ワーク３(死因順位・各区比較用)'!K50</f>
        <v>14</v>
      </c>
      <c r="N15" s="1"/>
    </row>
    <row r="16" spans="3:15" ht="16.5" customHeight="1" x14ac:dyDescent="0.15">
      <c r="C16" s="141" t="s">
        <v>49</v>
      </c>
      <c r="D16" s="142" t="str">
        <f>'[1]ワーク３(死因順位・各区比較用)'!B51</f>
        <v>悪性新生物＜腫瘍＞</v>
      </c>
      <c r="E16" s="142" t="str">
        <f>'[1]ワーク３(死因順位・各区比較用)'!C51</f>
        <v>心疾患（高血圧性除く）</v>
      </c>
      <c r="F16" s="143" t="str">
        <f>'[1]ワーク３(死因順位・各区比較用)'!D51</f>
        <v>脳血管疾患</v>
      </c>
      <c r="G16" s="143" t="str">
        <f>'[1]ワーク３(死因順位・各区比較用)'!E51</f>
        <v>老衰</v>
      </c>
      <c r="H16" s="143" t="str">
        <f>'[1]ワーク３(死因順位・各区比較用)'!F51</f>
        <v>肺炎</v>
      </c>
      <c r="I16" s="143" t="str">
        <f>'[1]ワーク３(死因順位・各区比較用)'!G51</f>
        <v>不慮の事故</v>
      </c>
      <c r="J16" s="143" t="str">
        <f>'[1]ワーク３(死因順位・各区比較用)'!H51</f>
        <v>腎不全</v>
      </c>
      <c r="K16" s="144" t="str">
        <f>'[1]ワーク３(死因順位・各区比較用)'!I51</f>
        <v>アルツハイマー病</v>
      </c>
      <c r="L16" s="144" t="str">
        <f>'[1]ワーク３(死因順位・各区比較用)'!J51</f>
        <v>血管性及び詳細不明の認知症</v>
      </c>
      <c r="M16" s="143" t="str">
        <f>'[1]ワーク３(死因順位・各区比較用)'!K51</f>
        <v>大動脈瘤及び解離</v>
      </c>
      <c r="N16" s="1"/>
    </row>
    <row r="17" spans="1:15" ht="13.5" customHeight="1" x14ac:dyDescent="0.15">
      <c r="C17" s="145">
        <f>[1]表26!C22</f>
        <v>3058</v>
      </c>
      <c r="D17" s="143">
        <f>'[1]ワーク３(死因順位・各区比較用)'!B52</f>
        <v>842</v>
      </c>
      <c r="E17" s="143">
        <f>'[1]ワーク３(死因順位・各区比較用)'!C52</f>
        <v>341</v>
      </c>
      <c r="F17" s="143">
        <f>'[1]ワーク３(死因順位・各区比較用)'!D52</f>
        <v>230</v>
      </c>
      <c r="G17" s="143">
        <f>'[1]ワーク３(死因順位・各区比較用)'!E52</f>
        <v>216</v>
      </c>
      <c r="H17" s="143">
        <f>'[1]ワーク３(死因順位・各区比較用)'!F52</f>
        <v>176</v>
      </c>
      <c r="I17" s="143">
        <f>'[1]ワーク３(死因順位・各区比較用)'!G52</f>
        <v>84</v>
      </c>
      <c r="J17" s="143">
        <f>'[1]ワーク３(死因順位・各区比較用)'!H52</f>
        <v>75</v>
      </c>
      <c r="K17" s="143">
        <f>'[1]ワーク３(死因順位・各区比較用)'!I52</f>
        <v>62</v>
      </c>
      <c r="L17" s="143">
        <f>'[1]ワーク３(死因順位・各区比較用)'!J52</f>
        <v>51</v>
      </c>
      <c r="M17" s="143">
        <f>'[1]ワーク３(死因順位・各区比較用)'!K52</f>
        <v>50</v>
      </c>
      <c r="N17" s="1"/>
    </row>
    <row r="18" spans="1:15" ht="16.5" customHeight="1" x14ac:dyDescent="0.15">
      <c r="A18" s="149"/>
      <c r="B18" s="149"/>
      <c r="C18" s="141" t="s">
        <v>50</v>
      </c>
      <c r="D18" s="142" t="str">
        <f>'[1]ワーク３(死因順位・各区比較用)'!B53</f>
        <v>悪性新生物＜腫瘍＞</v>
      </c>
      <c r="E18" s="142" t="str">
        <f>'[1]ワーク３(死因順位・各区比較用)'!C53</f>
        <v>心疾患（高血圧性除く）</v>
      </c>
      <c r="F18" s="143" t="str">
        <f>'[1]ワーク３(死因順位・各区比較用)'!D53</f>
        <v>肺炎</v>
      </c>
      <c r="G18" s="143" t="str">
        <f>'[1]ワーク３(死因順位・各区比較用)'!E53</f>
        <v>老衰</v>
      </c>
      <c r="H18" s="143" t="str">
        <f>'[1]ワーク３(死因順位・各区比較用)'!F53</f>
        <v>脳血管疾患</v>
      </c>
      <c r="I18" s="143" t="str">
        <f>'[1]ワーク３(死因順位・各区比較用)'!G53</f>
        <v>不慮の事故</v>
      </c>
      <c r="J18" s="143" t="str">
        <f>'[1]ワーク３(死因順位・各区比較用)'!H53</f>
        <v>腎不全</v>
      </c>
      <c r="K18" s="144" t="str">
        <f>'[1]ワーク３(死因順位・各区比較用)'!I53</f>
        <v>アルツハイマー病</v>
      </c>
      <c r="L18" s="150" t="s">
        <v>122</v>
      </c>
      <c r="M18" s="143" t="str">
        <f>'[1]ワーク３(死因順位・各区比較用)'!K53</f>
        <v>糖尿病</v>
      </c>
      <c r="N18" s="1"/>
    </row>
    <row r="19" spans="1:15" ht="13.5" customHeight="1" x14ac:dyDescent="0.15">
      <c r="A19" s="333"/>
      <c r="B19" s="151"/>
      <c r="C19" s="152">
        <f>[1]表26!C25</f>
        <v>755</v>
      </c>
      <c r="D19" s="153">
        <f>'[1]ワーク３(死因順位・各区比較用)'!B54</f>
        <v>215</v>
      </c>
      <c r="E19" s="153">
        <f>'[1]ワーク３(死因順位・各区比較用)'!C54</f>
        <v>93</v>
      </c>
      <c r="F19" s="153">
        <f>'[1]ワーク３(死因順位・各区比較用)'!D54</f>
        <v>48</v>
      </c>
      <c r="G19" s="153">
        <f>'[1]ワーク３(死因順位・各区比較用)'!E54</f>
        <v>42</v>
      </c>
      <c r="H19" s="153">
        <f>'[1]ワーク３(死因順位・各区比較用)'!F54</f>
        <v>41</v>
      </c>
      <c r="I19" s="153">
        <f>'[1]ワーク３(死因順位・各区比較用)'!G54</f>
        <v>22</v>
      </c>
      <c r="J19" s="153">
        <f>'[1]ワーク３(死因順位・各区比較用)'!H54</f>
        <v>18</v>
      </c>
      <c r="K19" s="153">
        <f>'[1]ワーク３(死因順位・各区比較用)'!I54</f>
        <v>15</v>
      </c>
      <c r="L19" s="153">
        <f>'[1]ワーク３(死因順位・各区比較用)'!J54</f>
        <v>15</v>
      </c>
      <c r="M19" s="153">
        <f>'[1]ワーク３(死因順位・各区比較用)'!K54</f>
        <v>13</v>
      </c>
      <c r="N19" s="1"/>
    </row>
    <row r="20" spans="1:15" x14ac:dyDescent="0.15">
      <c r="A20" s="333"/>
      <c r="B20" s="15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7.25" x14ac:dyDescent="0.2">
      <c r="A21" s="333"/>
      <c r="B21" s="151"/>
      <c r="C21" s="2" t="s">
        <v>716</v>
      </c>
      <c r="D21" s="154"/>
      <c r="E21" s="1"/>
      <c r="F21" s="1"/>
      <c r="G21" s="1"/>
      <c r="H21" s="1"/>
      <c r="I21" s="1"/>
      <c r="K21" s="1"/>
      <c r="L21" s="1"/>
      <c r="M21" s="1"/>
      <c r="N21" s="1"/>
      <c r="O21" s="1"/>
    </row>
    <row r="22" spans="1:15" ht="9.75" customHeight="1" x14ac:dyDescent="0.15">
      <c r="A22" s="333"/>
      <c r="B22" s="151"/>
      <c r="C22" s="1"/>
      <c r="D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15">
      <c r="C23" s="334"/>
      <c r="D23" s="336" t="s">
        <v>123</v>
      </c>
      <c r="E23" s="337"/>
      <c r="F23" s="338" t="s">
        <v>52</v>
      </c>
      <c r="G23" s="337"/>
      <c r="H23" s="338" t="s">
        <v>124</v>
      </c>
      <c r="I23" s="337"/>
      <c r="J23" s="336" t="s">
        <v>58</v>
      </c>
      <c r="K23" s="337"/>
      <c r="L23" s="336" t="s">
        <v>56</v>
      </c>
      <c r="M23" s="337"/>
      <c r="N23" s="336" t="s">
        <v>64</v>
      </c>
      <c r="O23" s="337"/>
    </row>
    <row r="24" spans="1:15" x14ac:dyDescent="0.15">
      <c r="C24" s="335"/>
      <c r="D24" s="155" t="s">
        <v>125</v>
      </c>
      <c r="E24" s="156" t="s">
        <v>126</v>
      </c>
      <c r="F24" s="155" t="s">
        <v>125</v>
      </c>
      <c r="G24" s="156" t="s">
        <v>126</v>
      </c>
      <c r="H24" s="155" t="s">
        <v>125</v>
      </c>
      <c r="I24" s="156" t="s">
        <v>126</v>
      </c>
      <c r="J24" s="155" t="s">
        <v>125</v>
      </c>
      <c r="K24" s="156" t="s">
        <v>126</v>
      </c>
      <c r="L24" s="155" t="s">
        <v>125</v>
      </c>
      <c r="M24" s="156" t="s">
        <v>126</v>
      </c>
      <c r="N24" s="155" t="s">
        <v>125</v>
      </c>
      <c r="O24" s="156" t="s">
        <v>126</v>
      </c>
    </row>
    <row r="25" spans="1:15" ht="12.75" customHeight="1" x14ac:dyDescent="0.15">
      <c r="C25" s="157" t="s">
        <v>127</v>
      </c>
      <c r="D25" s="158">
        <v>1439856</v>
      </c>
      <c r="E25" s="159">
        <v>1172.7</v>
      </c>
      <c r="F25" s="158">
        <v>381505</v>
      </c>
      <c r="G25" s="159">
        <v>310.7</v>
      </c>
      <c r="H25" s="158">
        <v>214710</v>
      </c>
      <c r="I25" s="159">
        <v>174.9</v>
      </c>
      <c r="J25" s="158">
        <v>73194</v>
      </c>
      <c r="K25" s="159">
        <v>59.6</v>
      </c>
      <c r="L25" s="158">
        <v>104595</v>
      </c>
      <c r="M25" s="159">
        <v>85.2</v>
      </c>
      <c r="N25" s="158">
        <v>38355</v>
      </c>
      <c r="O25" s="159">
        <v>31.2</v>
      </c>
    </row>
    <row r="26" spans="1:15" ht="12.75" customHeight="1" x14ac:dyDescent="0.15">
      <c r="C26" s="160" t="s">
        <v>128</v>
      </c>
      <c r="D26" s="158">
        <v>85490</v>
      </c>
      <c r="E26" s="159">
        <v>882.1</v>
      </c>
      <c r="F26" s="158">
        <v>23097</v>
      </c>
      <c r="G26" s="159">
        <v>238.3</v>
      </c>
      <c r="H26" s="158">
        <v>12797</v>
      </c>
      <c r="I26" s="159">
        <v>132</v>
      </c>
      <c r="J26" s="158">
        <v>3812</v>
      </c>
      <c r="K26" s="159">
        <v>39.299999999999997</v>
      </c>
      <c r="L26" s="158">
        <v>5709</v>
      </c>
      <c r="M26" s="159">
        <v>58.9</v>
      </c>
      <c r="N26" s="158">
        <v>1882</v>
      </c>
      <c r="O26" s="159">
        <v>19.399999999999999</v>
      </c>
    </row>
    <row r="27" spans="1:15" ht="12.75" customHeight="1" x14ac:dyDescent="0.15">
      <c r="C27" s="160" t="s">
        <v>129</v>
      </c>
      <c r="D27" s="158">
        <v>21931</v>
      </c>
      <c r="E27" s="159">
        <v>1111.5999999999999</v>
      </c>
      <c r="F27" s="158">
        <v>6434</v>
      </c>
      <c r="G27" s="159">
        <v>326.10000000000002</v>
      </c>
      <c r="H27" s="158">
        <v>2735</v>
      </c>
      <c r="I27" s="159">
        <v>138.6</v>
      </c>
      <c r="J27" s="158">
        <v>1149</v>
      </c>
      <c r="K27" s="159">
        <v>58.2</v>
      </c>
      <c r="L27" s="158">
        <v>1432</v>
      </c>
      <c r="M27" s="159">
        <v>72.599999999999994</v>
      </c>
      <c r="N27" s="158">
        <v>499</v>
      </c>
      <c r="O27" s="159">
        <v>25.3</v>
      </c>
    </row>
    <row r="28" spans="1:15" ht="12.75" customHeight="1" x14ac:dyDescent="0.15">
      <c r="C28" s="160" t="s">
        <v>130</v>
      </c>
      <c r="D28" s="158">
        <v>9753</v>
      </c>
      <c r="E28" s="159">
        <v>889.1</v>
      </c>
      <c r="F28" s="158">
        <v>2745</v>
      </c>
      <c r="G28" s="159">
        <v>250.2</v>
      </c>
      <c r="H28" s="158">
        <v>1317</v>
      </c>
      <c r="I28" s="159">
        <v>120.1</v>
      </c>
      <c r="J28" s="158">
        <v>349</v>
      </c>
      <c r="K28" s="159">
        <v>31.8</v>
      </c>
      <c r="L28" s="158">
        <v>826</v>
      </c>
      <c r="M28" s="159">
        <v>75.3</v>
      </c>
      <c r="N28" s="158">
        <v>252</v>
      </c>
      <c r="O28" s="159">
        <v>23</v>
      </c>
    </row>
    <row r="29" spans="1:15" ht="12.75" customHeight="1" x14ac:dyDescent="0.15">
      <c r="C29" s="160" t="s">
        <v>131</v>
      </c>
      <c r="D29" s="158">
        <v>11987</v>
      </c>
      <c r="E29" s="159">
        <v>899.9</v>
      </c>
      <c r="F29" s="158">
        <v>3190</v>
      </c>
      <c r="G29" s="159">
        <v>239.5</v>
      </c>
      <c r="H29" s="158">
        <v>1652</v>
      </c>
      <c r="I29" s="159">
        <v>124</v>
      </c>
      <c r="J29" s="158">
        <v>713</v>
      </c>
      <c r="K29" s="159">
        <v>53.5</v>
      </c>
      <c r="L29" s="158">
        <v>795</v>
      </c>
      <c r="M29" s="159">
        <v>59.7</v>
      </c>
      <c r="N29" s="158">
        <v>230</v>
      </c>
      <c r="O29" s="159">
        <v>17.3</v>
      </c>
    </row>
    <row r="30" spans="1:15" ht="12.75" customHeight="1" x14ac:dyDescent="0.15">
      <c r="C30" s="160" t="s">
        <v>132</v>
      </c>
      <c r="D30" s="158">
        <v>9566</v>
      </c>
      <c r="E30" s="159">
        <v>978.1</v>
      </c>
      <c r="F30" s="158">
        <v>2668</v>
      </c>
      <c r="G30" s="159">
        <v>272.8</v>
      </c>
      <c r="H30" s="158">
        <v>1421</v>
      </c>
      <c r="I30" s="159">
        <v>145.30000000000001</v>
      </c>
      <c r="J30" s="158">
        <v>530</v>
      </c>
      <c r="K30" s="159">
        <v>54.2</v>
      </c>
      <c r="L30" s="158">
        <v>680</v>
      </c>
      <c r="M30" s="159">
        <v>69.5</v>
      </c>
      <c r="N30" s="158">
        <v>194</v>
      </c>
      <c r="O30" s="159">
        <v>19.8</v>
      </c>
    </row>
    <row r="31" spans="1:15" ht="12.75" customHeight="1" x14ac:dyDescent="0.15">
      <c r="C31" s="160" t="s">
        <v>133</v>
      </c>
      <c r="D31" s="158">
        <v>35921</v>
      </c>
      <c r="E31" s="159">
        <v>951.5</v>
      </c>
      <c r="F31" s="158">
        <v>9950</v>
      </c>
      <c r="G31" s="159">
        <v>263.60000000000002</v>
      </c>
      <c r="H31" s="158">
        <v>5261</v>
      </c>
      <c r="I31" s="159">
        <v>139.4</v>
      </c>
      <c r="J31" s="158">
        <v>1372</v>
      </c>
      <c r="K31" s="159">
        <v>36.299999999999997</v>
      </c>
      <c r="L31" s="158">
        <v>2285</v>
      </c>
      <c r="M31" s="159">
        <v>60.5</v>
      </c>
      <c r="N31" s="158">
        <v>1146</v>
      </c>
      <c r="O31" s="159">
        <v>30.4</v>
      </c>
    </row>
    <row r="32" spans="1:15" ht="12.75" customHeight="1" x14ac:dyDescent="0.15">
      <c r="C32" s="160" t="s">
        <v>134</v>
      </c>
      <c r="D32" s="158">
        <v>12275</v>
      </c>
      <c r="E32" s="159">
        <v>797.1</v>
      </c>
      <c r="F32" s="158">
        <v>3379</v>
      </c>
      <c r="G32" s="159">
        <v>219.4</v>
      </c>
      <c r="H32" s="158">
        <v>1787</v>
      </c>
      <c r="I32" s="159">
        <v>116</v>
      </c>
      <c r="J32" s="158">
        <v>572</v>
      </c>
      <c r="K32" s="159">
        <v>37.1</v>
      </c>
      <c r="L32" s="158">
        <v>817</v>
      </c>
      <c r="M32" s="159">
        <v>53.1</v>
      </c>
      <c r="N32" s="158">
        <v>354</v>
      </c>
      <c r="O32" s="159">
        <v>23</v>
      </c>
    </row>
    <row r="33" spans="3:20" ht="12.75" customHeight="1" x14ac:dyDescent="0.15">
      <c r="C33" s="160" t="s">
        <v>135</v>
      </c>
      <c r="D33" s="158">
        <v>7079</v>
      </c>
      <c r="E33" s="159">
        <v>975.1</v>
      </c>
      <c r="F33" s="158">
        <v>1975</v>
      </c>
      <c r="G33" s="159">
        <v>272</v>
      </c>
      <c r="H33" s="158">
        <v>1108</v>
      </c>
      <c r="I33" s="159">
        <v>152.6</v>
      </c>
      <c r="J33" s="158">
        <v>291</v>
      </c>
      <c r="K33" s="159">
        <v>40.1</v>
      </c>
      <c r="L33" s="158">
        <v>468</v>
      </c>
      <c r="M33" s="159">
        <v>64.5</v>
      </c>
      <c r="N33" s="158">
        <v>182</v>
      </c>
      <c r="O33" s="159">
        <v>25.1</v>
      </c>
    </row>
    <row r="34" spans="3:20" ht="12.75" customHeight="1" x14ac:dyDescent="0.15">
      <c r="C34" s="160" t="s">
        <v>136</v>
      </c>
      <c r="D34" s="158">
        <v>9595</v>
      </c>
      <c r="E34" s="159">
        <v>1223.9000000000001</v>
      </c>
      <c r="F34" s="158">
        <v>2586</v>
      </c>
      <c r="G34" s="159">
        <v>329.8</v>
      </c>
      <c r="H34" s="158">
        <v>1282</v>
      </c>
      <c r="I34" s="159">
        <v>163.5</v>
      </c>
      <c r="J34" s="158">
        <v>395</v>
      </c>
      <c r="K34" s="159">
        <v>50.4</v>
      </c>
      <c r="L34" s="158">
        <v>810</v>
      </c>
      <c r="M34" s="159">
        <v>103.3</v>
      </c>
      <c r="N34" s="158">
        <v>225</v>
      </c>
      <c r="O34" s="159">
        <v>28.7</v>
      </c>
    </row>
    <row r="35" spans="3:20" ht="12.75" customHeight="1" x14ac:dyDescent="0.15">
      <c r="C35" s="160" t="s">
        <v>137</v>
      </c>
      <c r="D35" s="158">
        <v>8349</v>
      </c>
      <c r="E35" s="159">
        <v>1211.8</v>
      </c>
      <c r="F35" s="158">
        <v>2165</v>
      </c>
      <c r="G35" s="159">
        <v>314.2</v>
      </c>
      <c r="H35" s="158">
        <v>1202</v>
      </c>
      <c r="I35" s="159">
        <v>174.5</v>
      </c>
      <c r="J35" s="158">
        <v>341</v>
      </c>
      <c r="K35" s="159">
        <v>49.5</v>
      </c>
      <c r="L35" s="158">
        <v>626</v>
      </c>
      <c r="M35" s="159">
        <v>90.9</v>
      </c>
      <c r="N35" s="158">
        <v>207</v>
      </c>
      <c r="O35" s="159">
        <v>30</v>
      </c>
    </row>
    <row r="36" spans="3:20" ht="12.75" customHeight="1" x14ac:dyDescent="0.15">
      <c r="C36" s="160" t="s">
        <v>138</v>
      </c>
      <c r="D36" s="158">
        <v>8823</v>
      </c>
      <c r="E36" s="159">
        <v>1121.0999999999999</v>
      </c>
      <c r="F36" s="158">
        <v>2150</v>
      </c>
      <c r="G36" s="159">
        <v>273.2</v>
      </c>
      <c r="H36" s="158">
        <v>1219</v>
      </c>
      <c r="I36" s="159">
        <v>154.9</v>
      </c>
      <c r="J36" s="158">
        <v>337</v>
      </c>
      <c r="K36" s="159">
        <v>42.8</v>
      </c>
      <c r="L36" s="158">
        <v>781</v>
      </c>
      <c r="M36" s="159">
        <v>99.2</v>
      </c>
      <c r="N36" s="158">
        <v>236</v>
      </c>
      <c r="O36" s="159">
        <v>30</v>
      </c>
    </row>
    <row r="37" spans="3:20" ht="12.75" customHeight="1" x14ac:dyDescent="0.15">
      <c r="C37" s="160" t="s">
        <v>139</v>
      </c>
      <c r="D37" s="158">
        <v>24029</v>
      </c>
      <c r="E37" s="159">
        <v>1033.0999999999999</v>
      </c>
      <c r="F37" s="158">
        <v>6540</v>
      </c>
      <c r="G37" s="159">
        <v>281.2</v>
      </c>
      <c r="H37" s="158">
        <v>2831</v>
      </c>
      <c r="I37" s="159">
        <v>121.7</v>
      </c>
      <c r="J37" s="158">
        <v>1059</v>
      </c>
      <c r="K37" s="159">
        <v>45.5</v>
      </c>
      <c r="L37" s="158">
        <v>1461</v>
      </c>
      <c r="M37" s="159">
        <v>62.8</v>
      </c>
      <c r="N37" s="158">
        <v>615</v>
      </c>
      <c r="O37" s="159">
        <v>26.4</v>
      </c>
    </row>
    <row r="38" spans="3:20" ht="12.75" customHeight="1" x14ac:dyDescent="0.15">
      <c r="C38" s="160" t="s">
        <v>140</v>
      </c>
      <c r="D38" s="158">
        <v>15640</v>
      </c>
      <c r="E38" s="159">
        <v>1075.7</v>
      </c>
      <c r="F38" s="158">
        <v>4364</v>
      </c>
      <c r="G38" s="159">
        <v>300.10000000000002</v>
      </c>
      <c r="H38" s="158">
        <v>2571</v>
      </c>
      <c r="I38" s="159">
        <v>176.8</v>
      </c>
      <c r="J38" s="158">
        <v>607</v>
      </c>
      <c r="K38" s="159">
        <v>41.7</v>
      </c>
      <c r="L38" s="158">
        <v>1071</v>
      </c>
      <c r="M38" s="159">
        <v>73.7</v>
      </c>
      <c r="N38" s="158">
        <v>288</v>
      </c>
      <c r="O38" s="159">
        <v>19.8</v>
      </c>
    </row>
    <row r="39" spans="3:20" ht="12.75" customHeight="1" x14ac:dyDescent="0.15">
      <c r="C39" s="160" t="s">
        <v>141</v>
      </c>
      <c r="D39" s="158">
        <v>31503</v>
      </c>
      <c r="E39" s="159">
        <v>1145.0999999999999</v>
      </c>
      <c r="F39" s="158">
        <v>8427</v>
      </c>
      <c r="G39" s="159">
        <v>306.3</v>
      </c>
      <c r="H39" s="158">
        <v>4348</v>
      </c>
      <c r="I39" s="159">
        <v>158.1</v>
      </c>
      <c r="J39" s="158">
        <v>1919</v>
      </c>
      <c r="K39" s="159">
        <v>69.8</v>
      </c>
      <c r="L39" s="158">
        <v>1865</v>
      </c>
      <c r="M39" s="159">
        <v>67.8</v>
      </c>
      <c r="N39" s="158">
        <v>823</v>
      </c>
      <c r="O39" s="159">
        <v>29.9</v>
      </c>
    </row>
    <row r="40" spans="3:20" ht="12.75" customHeight="1" x14ac:dyDescent="0.15">
      <c r="C40" s="160" t="s">
        <v>142</v>
      </c>
      <c r="D40" s="158">
        <v>9258</v>
      </c>
      <c r="E40" s="159">
        <v>1126.3</v>
      </c>
      <c r="F40" s="158">
        <v>2497</v>
      </c>
      <c r="G40" s="159">
        <v>303.8</v>
      </c>
      <c r="H40" s="158">
        <v>1373</v>
      </c>
      <c r="I40" s="159">
        <v>167</v>
      </c>
      <c r="J40" s="158">
        <v>612</v>
      </c>
      <c r="K40" s="159">
        <v>74.5</v>
      </c>
      <c r="L40" s="158">
        <v>622</v>
      </c>
      <c r="M40" s="159">
        <v>75.7</v>
      </c>
      <c r="N40" s="158">
        <v>208</v>
      </c>
      <c r="O40" s="159">
        <v>25.3</v>
      </c>
    </row>
    <row r="41" spans="3:20" ht="12.75" customHeight="1" x14ac:dyDescent="0.15">
      <c r="C41" s="160" t="s">
        <v>143</v>
      </c>
      <c r="D41" s="158">
        <v>17083</v>
      </c>
      <c r="E41" s="159">
        <v>1126.0999999999999</v>
      </c>
      <c r="F41" s="158">
        <v>4648</v>
      </c>
      <c r="G41" s="159">
        <v>306.39999999999998</v>
      </c>
      <c r="H41" s="158">
        <v>2454</v>
      </c>
      <c r="I41" s="159">
        <v>161.80000000000001</v>
      </c>
      <c r="J41" s="158">
        <v>733</v>
      </c>
      <c r="K41" s="159">
        <v>48.3</v>
      </c>
      <c r="L41" s="158">
        <v>1019</v>
      </c>
      <c r="M41" s="159">
        <v>67.2</v>
      </c>
      <c r="N41" s="158">
        <v>497</v>
      </c>
      <c r="O41" s="159">
        <v>32.799999999999997</v>
      </c>
    </row>
    <row r="42" spans="3:20" ht="12.75" customHeight="1" x14ac:dyDescent="0.15">
      <c r="C42" s="160" t="s">
        <v>144</v>
      </c>
      <c r="D42" s="158">
        <v>7323</v>
      </c>
      <c r="E42" s="159">
        <v>1014.3</v>
      </c>
      <c r="F42" s="158">
        <v>1844</v>
      </c>
      <c r="G42" s="159">
        <v>255.4</v>
      </c>
      <c r="H42" s="158">
        <v>950</v>
      </c>
      <c r="I42" s="159">
        <v>131.6</v>
      </c>
      <c r="J42" s="158">
        <v>405</v>
      </c>
      <c r="K42" s="159">
        <v>56.1</v>
      </c>
      <c r="L42" s="158">
        <v>529</v>
      </c>
      <c r="M42" s="159">
        <v>73.3</v>
      </c>
      <c r="N42" s="158">
        <v>204</v>
      </c>
      <c r="O42" s="159">
        <v>28.3</v>
      </c>
    </row>
    <row r="43" spans="3:20" ht="12.75" customHeight="1" x14ac:dyDescent="0.15">
      <c r="C43" s="160" t="s">
        <v>145</v>
      </c>
      <c r="D43" s="158">
        <v>10995</v>
      </c>
      <c r="E43" s="159">
        <v>919.3</v>
      </c>
      <c r="F43" s="158">
        <v>3078</v>
      </c>
      <c r="G43" s="159">
        <v>257.39999999999998</v>
      </c>
      <c r="H43" s="158">
        <v>1767</v>
      </c>
      <c r="I43" s="159">
        <v>147.69999999999999</v>
      </c>
      <c r="J43" s="158">
        <v>487</v>
      </c>
      <c r="K43" s="159">
        <v>40.700000000000003</v>
      </c>
      <c r="L43" s="158">
        <v>752</v>
      </c>
      <c r="M43" s="159">
        <v>62.9</v>
      </c>
      <c r="N43" s="158">
        <v>246</v>
      </c>
      <c r="O43" s="159">
        <v>20.6</v>
      </c>
    </row>
    <row r="44" spans="3:20" ht="12.75" customHeight="1" x14ac:dyDescent="0.15">
      <c r="C44" s="160" t="s">
        <v>146</v>
      </c>
      <c r="D44" s="158">
        <v>13453</v>
      </c>
      <c r="E44" s="159">
        <v>830.4</v>
      </c>
      <c r="F44" s="158">
        <v>3922</v>
      </c>
      <c r="G44" s="159">
        <v>242.1</v>
      </c>
      <c r="H44" s="158">
        <v>1639</v>
      </c>
      <c r="I44" s="159">
        <v>101.2</v>
      </c>
      <c r="J44" s="158">
        <v>622</v>
      </c>
      <c r="K44" s="159">
        <v>38.4</v>
      </c>
      <c r="L44" s="158">
        <v>812</v>
      </c>
      <c r="M44" s="159">
        <v>50.1</v>
      </c>
      <c r="N44" s="158">
        <v>409</v>
      </c>
      <c r="O44" s="159">
        <v>25.2</v>
      </c>
    </row>
    <row r="45" spans="3:20" ht="12.75" customHeight="1" x14ac:dyDescent="0.15">
      <c r="C45" s="161" t="s">
        <v>147</v>
      </c>
      <c r="D45" s="158">
        <v>7406</v>
      </c>
      <c r="E45" s="159">
        <v>1003.5</v>
      </c>
      <c r="F45" s="158">
        <v>2026</v>
      </c>
      <c r="G45" s="159">
        <v>274.5</v>
      </c>
      <c r="H45" s="158">
        <v>1067</v>
      </c>
      <c r="I45" s="159">
        <v>144.6</v>
      </c>
      <c r="J45" s="158">
        <v>322</v>
      </c>
      <c r="K45" s="159">
        <v>43.6</v>
      </c>
      <c r="L45" s="158">
        <v>452</v>
      </c>
      <c r="M45" s="159">
        <v>61.2</v>
      </c>
      <c r="N45" s="158">
        <v>213</v>
      </c>
      <c r="O45" s="159">
        <v>28.9</v>
      </c>
      <c r="Q45" s="162"/>
      <c r="R45" s="163"/>
      <c r="S45" s="163"/>
      <c r="T45" s="163"/>
    </row>
    <row r="46" spans="3:20" ht="12.75" customHeight="1" x14ac:dyDescent="0.15">
      <c r="C46" s="164" t="s">
        <v>14</v>
      </c>
      <c r="D46" s="158">
        <v>11945</v>
      </c>
      <c r="E46" s="159">
        <v>1281.7</v>
      </c>
      <c r="F46" s="158">
        <v>3350</v>
      </c>
      <c r="G46" s="159">
        <v>359.4</v>
      </c>
      <c r="H46" s="158">
        <v>1386</v>
      </c>
      <c r="I46" s="159">
        <v>148.69999999999999</v>
      </c>
      <c r="J46" s="158">
        <v>662</v>
      </c>
      <c r="K46" s="159">
        <v>71</v>
      </c>
      <c r="L46" s="158">
        <v>812</v>
      </c>
      <c r="M46" s="159">
        <v>87.1</v>
      </c>
      <c r="N46" s="158">
        <v>349</v>
      </c>
      <c r="O46" s="159">
        <v>37.4</v>
      </c>
      <c r="Q46" s="163"/>
      <c r="R46" s="165"/>
      <c r="S46" s="165"/>
      <c r="T46" s="165"/>
    </row>
    <row r="47" spans="3:20" x14ac:dyDescent="0.15">
      <c r="Q47" s="339"/>
      <c r="R47" s="340"/>
      <c r="S47" s="340"/>
      <c r="T47" s="340"/>
    </row>
    <row r="48" spans="3:20" x14ac:dyDescent="0.15">
      <c r="Q48" s="340"/>
      <c r="R48" s="340"/>
      <c r="S48" s="340"/>
      <c r="T48" s="340"/>
    </row>
  </sheetData>
  <mergeCells count="9">
    <mergeCell ref="L23:M23"/>
    <mergeCell ref="N23:O23"/>
    <mergeCell ref="Q47:T48"/>
    <mergeCell ref="J23:K23"/>
    <mergeCell ref="A19:A22"/>
    <mergeCell ref="C23:C24"/>
    <mergeCell ref="D23:E23"/>
    <mergeCell ref="F23:G23"/>
    <mergeCell ref="H23:I23"/>
  </mergeCells>
  <phoneticPr fontId="3"/>
  <pageMargins left="0.59055118110236227" right="0.59055118110236227" top="0.59055118110236227" bottom="0.39370078740157483" header="0" footer="0"/>
  <pageSetup paperSize="9" scale="9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W37"/>
  <sheetViews>
    <sheetView view="pageBreakPreview" zoomScale="90" zoomScaleNormal="100" zoomScaleSheetLayoutView="90" workbookViewId="0">
      <selection activeCell="A37" sqref="A37:XFD37"/>
    </sheetView>
  </sheetViews>
  <sheetFormatPr defaultRowHeight="12" x14ac:dyDescent="0.15"/>
  <cols>
    <col min="1" max="1" width="4.28515625" customWidth="1"/>
    <col min="2" max="2" width="6.85546875" customWidth="1"/>
    <col min="3" max="12" width="13.7109375" customWidth="1"/>
    <col min="13" max="13" width="9" customWidth="1"/>
    <col min="14" max="14" width="9.42578125" bestFit="1" customWidth="1"/>
  </cols>
  <sheetData>
    <row r="1" spans="1:23" ht="17.25" x14ac:dyDescent="0.2">
      <c r="B1" s="2" t="s">
        <v>717</v>
      </c>
    </row>
    <row r="3" spans="1:23" ht="15" customHeight="1" x14ac:dyDescent="0.15">
      <c r="B3" s="166" t="s">
        <v>148</v>
      </c>
      <c r="C3" s="167" t="s">
        <v>149</v>
      </c>
      <c r="D3" s="167" t="s">
        <v>150</v>
      </c>
      <c r="E3" s="167" t="s">
        <v>151</v>
      </c>
      <c r="F3" s="167" t="s">
        <v>152</v>
      </c>
      <c r="G3" s="167" t="s">
        <v>153</v>
      </c>
      <c r="H3" s="167" t="s">
        <v>154</v>
      </c>
      <c r="I3" s="167" t="s">
        <v>155</v>
      </c>
      <c r="J3" s="167" t="s">
        <v>156</v>
      </c>
      <c r="K3" s="167" t="s">
        <v>157</v>
      </c>
      <c r="L3" s="167" t="s">
        <v>158</v>
      </c>
      <c r="M3" s="168"/>
      <c r="N3" s="169" t="s">
        <v>149</v>
      </c>
      <c r="O3" s="169" t="s">
        <v>150</v>
      </c>
      <c r="P3" s="169" t="s">
        <v>151</v>
      </c>
      <c r="Q3" s="169" t="s">
        <v>152</v>
      </c>
      <c r="R3" s="169" t="s">
        <v>153</v>
      </c>
      <c r="S3" s="169" t="s">
        <v>154</v>
      </c>
      <c r="T3" s="169" t="s">
        <v>155</v>
      </c>
      <c r="U3" s="169" t="s">
        <v>156</v>
      </c>
      <c r="V3" s="169" t="s">
        <v>157</v>
      </c>
      <c r="W3" s="169" t="s">
        <v>158</v>
      </c>
    </row>
    <row r="4" spans="1:23" ht="15" customHeight="1" x14ac:dyDescent="0.15">
      <c r="B4" s="170" t="s">
        <v>159</v>
      </c>
      <c r="C4" s="171" t="str">
        <f>'[1]ワーク１（死因順位用）２'!T3</f>
        <v>悪性新生物＜腫瘍＞</v>
      </c>
      <c r="D4" s="171" t="str">
        <f>'[1]ワーク１（死因順位用）２'!U3</f>
        <v>心疾患（高血圧性除く）</v>
      </c>
      <c r="E4" s="171" t="str">
        <f>'[1]ワーク１（死因順位用）２'!V3</f>
        <v>脳血管疾患</v>
      </c>
      <c r="F4" s="171" t="str">
        <f>'[1]ワーク１（死因順位用）２'!W3</f>
        <v>肺炎</v>
      </c>
      <c r="G4" s="171" t="str">
        <f>'[1]ワーク１（死因順位用）２'!X3</f>
        <v>不慮の事故</v>
      </c>
      <c r="H4" s="171" t="str">
        <f>'[1]ワーク１（死因順位用）２'!Y3</f>
        <v>老衰</v>
      </c>
      <c r="I4" s="171" t="str">
        <f>'[1]ワーク１（死因順位用）２'!Z3</f>
        <v>慢性閉塞性肺疾患</v>
      </c>
      <c r="J4" s="171" t="str">
        <f>'[1]ワーク１（死因順位用）２'!AA3</f>
        <v>腎不全</v>
      </c>
      <c r="K4" s="171" t="str">
        <f>'[1]ワーク１（死因順位用）２'!AB3</f>
        <v>肝疾患</v>
      </c>
      <c r="L4" s="172" t="str">
        <f>'[1]ワーク１（死因順位用）２'!AC3</f>
        <v>自殺</v>
      </c>
      <c r="M4" s="168" t="str">
        <f>IF(AND(N4="",O4="",P4="",Q4="",R4="",S4="",T4="",U4="",V4="",W4=""),"","err!")</f>
        <v/>
      </c>
      <c r="N4" t="str">
        <f>IF(AND(N6="",N8="",N10="",N12="",N14="",N16="",N18="",N20="",N22="",N24="",N26="",N28="",N30="",N32=""),"","err!")</f>
        <v/>
      </c>
      <c r="O4" t="str">
        <f>IF(AND(O6="",O8="",O10="",O12="",O14="",O16="",O18="",O20="",O22="",O24="",O26="",O28="",O30="",O32=""),"","err!")</f>
        <v/>
      </c>
      <c r="P4" t="str">
        <f t="shared" ref="P4:V4" si="0">IF(AND(P6="",P8="",P10="",P12="",P14="",P16="",P18="",P20="",P22="",P24="",P26="",P28="",P30="",P32=""),"","err!")</f>
        <v/>
      </c>
      <c r="Q4" t="str">
        <f t="shared" si="0"/>
        <v/>
      </c>
      <c r="R4" t="str">
        <f t="shared" si="0"/>
        <v/>
      </c>
      <c r="S4" t="str">
        <f t="shared" si="0"/>
        <v/>
      </c>
      <c r="T4" t="str">
        <f t="shared" si="0"/>
        <v/>
      </c>
      <c r="U4" t="str">
        <f t="shared" si="0"/>
        <v/>
      </c>
      <c r="V4" t="str">
        <f t="shared" si="0"/>
        <v/>
      </c>
    </row>
    <row r="5" spans="1:23" ht="15" customHeight="1" x14ac:dyDescent="0.15">
      <c r="B5" s="173" t="s">
        <v>160</v>
      </c>
      <c r="C5" s="174">
        <f>'[1]ワーク１（死因順位用）２'!T4</f>
        <v>1905</v>
      </c>
      <c r="D5" s="174">
        <f>'[1]ワーク１（死因順位用）２'!U4</f>
        <v>593</v>
      </c>
      <c r="E5" s="174">
        <f>'[1]ワーク１（死因順位用）２'!V4</f>
        <v>393</v>
      </c>
      <c r="F5" s="174">
        <f>'[1]ワーク１（死因順位用）２'!W4</f>
        <v>369</v>
      </c>
      <c r="G5" s="174">
        <f>'[1]ワーク１（死因順位用）２'!X4</f>
        <v>196</v>
      </c>
      <c r="H5" s="174">
        <f>'[1]ワーク１（死因順位用）２'!Y4</f>
        <v>195</v>
      </c>
      <c r="I5" s="174">
        <f>'[1]ワーク１（死因順位用）２'!Z4</f>
        <v>126</v>
      </c>
      <c r="J5" s="174">
        <f>'[1]ワーク１（死因順位用）２'!AA4</f>
        <v>117</v>
      </c>
      <c r="K5" s="174">
        <f>'[1]ワーク１（死因順位用）２'!AB4</f>
        <v>106</v>
      </c>
      <c r="L5" s="175">
        <f>'[1]ワーク１（死因順位用）２'!AC4</f>
        <v>94</v>
      </c>
      <c r="M5" s="168" t="str">
        <f t="shared" ref="M5:M33" si="1">IF(AND(N5="",O5="",P5="",Q5="",R5="",S5="",T5="",U5="",V5="",W5=""),"","err!")</f>
        <v/>
      </c>
      <c r="N5" t="str">
        <f t="shared" ref="N5:V5" si="2">IF(AND(N7="",N9="",N11="",N13="",N15="",N17="",N19="",N21="",N23="",N25="",N27="",N29="",N31="",N33=""),"","err!")</f>
        <v/>
      </c>
      <c r="O5" t="str">
        <f t="shared" si="2"/>
        <v/>
      </c>
      <c r="P5" t="str">
        <f t="shared" si="2"/>
        <v/>
      </c>
      <c r="Q5" t="str">
        <f t="shared" si="2"/>
        <v/>
      </c>
      <c r="R5" t="str">
        <f t="shared" si="2"/>
        <v/>
      </c>
      <c r="S5" t="str">
        <f t="shared" si="2"/>
        <v/>
      </c>
      <c r="T5" t="str">
        <f t="shared" si="2"/>
        <v/>
      </c>
      <c r="U5" t="str">
        <f t="shared" si="2"/>
        <v/>
      </c>
      <c r="V5" t="str">
        <f t="shared" si="2"/>
        <v/>
      </c>
      <c r="W5" t="str">
        <f>IF(AND(W7="",W9="",W11="",W13="",W15="",W17="",W19="",W21="",W23="",W25="",W27="",W29="",W31="",W33=""),"","err!")</f>
        <v/>
      </c>
    </row>
    <row r="6" spans="1:23" ht="15" customHeight="1" x14ac:dyDescent="0.15">
      <c r="B6" s="343" t="s">
        <v>161</v>
      </c>
      <c r="C6" s="176" t="str">
        <f>'[1]ワーク１（死因順位用）２'!T5</f>
        <v>周産期に発生した病態</v>
      </c>
      <c r="D6" s="177" t="s">
        <v>162</v>
      </c>
      <c r="E6" s="176" t="str">
        <f>'[1]ワーク１（死因順位用）２'!V5</f>
        <v>乳幼児突然死症候群</v>
      </c>
      <c r="F6" s="176" t="str">
        <f>'[1]ワーク１（死因順位用）２'!W5</f>
        <v/>
      </c>
      <c r="G6" s="176" t="str">
        <f>'[1]ワーク１（死因順位用）２'!X5</f>
        <v/>
      </c>
      <c r="H6" s="176" t="str">
        <f>'[1]ワーク１（死因順位用）２'!Y5</f>
        <v/>
      </c>
      <c r="I6" s="176" t="str">
        <f>'[1]ワーク１（死因順位用）２'!Z5</f>
        <v/>
      </c>
      <c r="J6" s="176" t="str">
        <f>'[1]ワーク１（死因順位用）２'!AA5</f>
        <v/>
      </c>
      <c r="K6" s="176" t="str">
        <f>'[1]ワーク１（死因順位用）２'!AB5</f>
        <v/>
      </c>
      <c r="L6" s="178" t="str">
        <f>'[1]ワーク１（死因順位用）２'!AC5</f>
        <v/>
      </c>
      <c r="M6" s="168" t="str">
        <f t="shared" si="1"/>
        <v/>
      </c>
      <c r="N6" t="str">
        <f>IF(OR(C6="",ISERR(FIND(C6,D6&amp;E6&amp;F6&amp;G6&amp;H6&amp;I6&amp;J6&amp;K6&amp;L6))),"","err!")</f>
        <v/>
      </c>
      <c r="O6" t="str">
        <f>IF(OR(D6="",ISERR(FIND(D6,E6&amp;F6&amp;G6&amp;H6&amp;I6&amp;J6&amp;K6&amp;L6))),"","err!")</f>
        <v/>
      </c>
      <c r="P6" t="str">
        <f>IF(OR(E6="",ISERR(FIND(E6,F6&amp;G6&amp;H6&amp;I6&amp;J6&amp;K6&amp;L6))),"","err!")</f>
        <v/>
      </c>
      <c r="Q6" t="str">
        <f>IF(OR(F6="",ISERR(FIND(F6,G6&amp;H6&amp;I6&amp;J6&amp;K6&amp;L6))),"","err!")</f>
        <v/>
      </c>
      <c r="R6" t="str">
        <f>IF(OR(G6="",ISERR(FIND(G6,H6&amp;I6&amp;J6&amp;K6&amp;L6))),"","err!")</f>
        <v/>
      </c>
      <c r="S6" t="str">
        <f>IF(OR(H6="",ISERR(FIND(H6,I6&amp;J6&amp;K6&amp;L6))),"","err!")</f>
        <v/>
      </c>
      <c r="T6" t="str">
        <f>IF(OR(I6="",ISERR(FIND(I6,J6&amp;K6&amp;L6))),"","err!")</f>
        <v/>
      </c>
      <c r="U6" t="str">
        <f>IF(OR(J6="",ISERR(FIND(J6,K6&amp;L6))),"","err!")</f>
        <v/>
      </c>
      <c r="V6" t="str">
        <f>IF(OR(K6="",ISERR(FIND(K6,L6))),"","err!")</f>
        <v/>
      </c>
    </row>
    <row r="7" spans="1:23" ht="15" customHeight="1" x14ac:dyDescent="0.15">
      <c r="B7" s="343"/>
      <c r="C7" s="176">
        <f>'[1]ワーク１（死因順位用）２'!T6</f>
        <v>3</v>
      </c>
      <c r="D7" s="176">
        <f>'[1]ワーク１（死因順位用）２'!U6</f>
        <v>3</v>
      </c>
      <c r="E7" s="176">
        <f>'[1]ワーク１（死因順位用）２'!V6</f>
        <v>1</v>
      </c>
      <c r="F7" s="176" t="str">
        <f>'[1]ワーク１（死因順位用）２'!W6</f>
        <v/>
      </c>
      <c r="G7" s="176" t="str">
        <f>'[1]ワーク１（死因順位用）２'!X6</f>
        <v/>
      </c>
      <c r="H7" s="176" t="str">
        <f>'[1]ワーク１（死因順位用）２'!Y6</f>
        <v/>
      </c>
      <c r="I7" s="176" t="str">
        <f>'[1]ワーク１（死因順位用）２'!Z6</f>
        <v/>
      </c>
      <c r="J7" s="176" t="str">
        <f>'[1]ワーク１（死因順位用）２'!AA6</f>
        <v/>
      </c>
      <c r="K7" s="176" t="str">
        <f>'[1]ワーク１（死因順位用）２'!AB6</f>
        <v/>
      </c>
      <c r="L7" s="178" t="str">
        <f>'[1]ワーク１（死因順位用）２'!AC6</f>
        <v/>
      </c>
      <c r="M7" s="168" t="str">
        <f t="shared" si="1"/>
        <v/>
      </c>
      <c r="N7" t="str">
        <f>IF(C6="err!","err!",IF(C6="","",IF(VLOOKUP(C6,'[1]ワーク１（死因順位用）２'!$A$3:$P$42,3,FALSE)=C7,"","err!")))</f>
        <v/>
      </c>
      <c r="O7" t="str">
        <f>IF(D6="err!","err!",IF(D6="","",IF(VLOOKUP(D6,'[1]ワーク１（死因順位用）２'!$A$3:$P$42,3,FALSE)=D7,"","err!")))</f>
        <v/>
      </c>
      <c r="P7" t="str">
        <f>IF(E6="err!","err!",IF(E6="","",IF(VLOOKUP(E6,'[1]ワーク１（死因順位用）２'!$A$3:$P$42,3,FALSE)=E7,"","err!")))</f>
        <v/>
      </c>
      <c r="Q7" t="str">
        <f>IF(F6="err!","err!",IF(F6="","",IF(VLOOKUP(F6,'[1]ワーク１（死因順位用）２'!$A$3:$P$42,3,FALSE)=F7,"","err!")))</f>
        <v/>
      </c>
      <c r="R7" t="str">
        <f>IF(G6="err!","err!",IF(G6="","",IF(VLOOKUP(G6,'[1]ワーク１（死因順位用）２'!$A$3:$P$42,3,FALSE)=G7,"","err!")))</f>
        <v/>
      </c>
      <c r="S7" t="str">
        <f>IF(H6="err!","err!",IF(H6="","",IF(VLOOKUP(H6,'[1]ワーク１（死因順位用）２'!$A$3:$P$42,3,FALSE)=H7,"","err!")))</f>
        <v/>
      </c>
      <c r="T7" t="str">
        <f>IF(I6="err!","err!",IF(I6="","",IF(VLOOKUP(I6,'[1]ワーク１（死因順位用）２'!$A$3:$P$42,3,FALSE)=I7,"","err!")))</f>
        <v/>
      </c>
      <c r="U7" t="str">
        <f>IF(J6="err!","err!",IF(J6="","",IF(VLOOKUP(J6,'[1]ワーク１（死因順位用）２'!$A$3:$P$42,3,FALSE)=J7,"","err!")))</f>
        <v/>
      </c>
      <c r="V7" t="str">
        <f>IF(K6="err!","err!",IF(K6="","",IF(VLOOKUP(K6,'[1]ワーク１（死因順位用）２'!$A$3:$P$42,3,FALSE)=K7,"","err!")))</f>
        <v/>
      </c>
      <c r="W7" t="str">
        <f>IF(L6="err!","err!",IF(L6="","",IF(VLOOKUP(L6,'[1]ワーク１（死因順位用）２'!$A$3:$P$42,3,FALSE)=L7,"","err!")))</f>
        <v/>
      </c>
    </row>
    <row r="8" spans="1:23" ht="15" customHeight="1" x14ac:dyDescent="0.15">
      <c r="B8" s="343" t="s">
        <v>163</v>
      </c>
      <c r="C8" s="176" t="str">
        <f>'[1]ワーク１（死因順位用）２'!T7</f>
        <v>自殺</v>
      </c>
      <c r="D8" s="176" t="str">
        <f>'[1]ワーク１（死因順位用）２'!U7</f>
        <v>悪性新生物＜腫瘍＞</v>
      </c>
      <c r="E8" s="176" t="str">
        <f>'[1]ワーク１（死因順位用）２'!V7</f>
        <v>心疾患（高血圧性除く）</v>
      </c>
      <c r="F8" s="177" t="s">
        <v>26</v>
      </c>
      <c r="G8" s="176" t="str">
        <f>'[1]ワーク１（死因順位用）２'!X7</f>
        <v/>
      </c>
      <c r="H8" s="176" t="str">
        <f>'[1]ワーク１（死因順位用）２'!Y7</f>
        <v/>
      </c>
      <c r="I8" s="176" t="str">
        <f>'[1]ワーク１（死因順位用）２'!Z7</f>
        <v/>
      </c>
      <c r="J8" s="176" t="str">
        <f>'[1]ワーク１（死因順位用）２'!AA7</f>
        <v/>
      </c>
      <c r="K8" s="176" t="str">
        <f>'[1]ワーク１（死因順位用）２'!AB7</f>
        <v/>
      </c>
      <c r="L8" s="178" t="str">
        <f>'[1]ワーク１（死因順位用）２'!AC7</f>
        <v/>
      </c>
      <c r="M8" s="168" t="str">
        <f>IF(AND(N8="",O8="",P8="",Q8="",R8="",S8="",T8="",U8="",V8="",W8=""),"","err!")</f>
        <v/>
      </c>
      <c r="N8" t="str">
        <f>IF(OR(C8="",ISERR(FIND(C8,D8&amp;E8&amp;F8&amp;G8&amp;H8&amp;I8&amp;J8&amp;K8&amp;L8))),"","err!")</f>
        <v/>
      </c>
      <c r="O8" t="str">
        <f>IF(OR(D8="",ISERR(FIND(D8,E8&amp;F8&amp;G8&amp;H8&amp;I8&amp;J8&amp;K8&amp;L8))),"","err!")</f>
        <v/>
      </c>
      <c r="P8" t="str">
        <f>IF(OR(E8="",ISERR(FIND(E8,F8&amp;G8&amp;H8&amp;I8&amp;J8&amp;K8&amp;L8))),"","err!")</f>
        <v/>
      </c>
      <c r="Q8" t="str">
        <f>IF(OR(F8="",ISERR(FIND(F8,G8&amp;H8&amp;I8&amp;J8&amp;K8&amp;L8))),"","err!")</f>
        <v/>
      </c>
      <c r="R8" t="str">
        <f>IF(OR(G8="",ISERR(FIND(G8,H8&amp;I8&amp;J8&amp;K8&amp;L8))),"","err!")</f>
        <v/>
      </c>
      <c r="S8" t="str">
        <f>IF(OR(H8="",ISERR(FIND(H8,I8&amp;J8&amp;K8&amp;L8))),"","err!")</f>
        <v/>
      </c>
      <c r="T8" t="str">
        <f>IF(OR(I8="",ISERR(FIND(I8,J8&amp;K8&amp;L8))),"","err!")</f>
        <v/>
      </c>
      <c r="U8" t="str">
        <f>IF(OR(J8="",ISERR(FIND(J8,K8&amp;L8))),"","err!")</f>
        <v/>
      </c>
      <c r="V8" t="str">
        <f>IF(OR(K8="",ISERR(FIND(K8,L8))),"","err!")</f>
        <v/>
      </c>
    </row>
    <row r="9" spans="1:23" ht="15" customHeight="1" x14ac:dyDescent="0.15">
      <c r="B9" s="343"/>
      <c r="C9" s="176">
        <f>'[1]ワーク１（死因順位用）２'!T8</f>
        <v>4</v>
      </c>
      <c r="D9" s="176">
        <f>'[1]ワーク１（死因順位用）２'!U8</f>
        <v>2</v>
      </c>
      <c r="E9" s="176">
        <f>'[1]ワーク１（死因順位用）２'!V8</f>
        <v>1</v>
      </c>
      <c r="F9" s="176">
        <f>'[1]ワーク１（死因順位用）２'!W8</f>
        <v>1</v>
      </c>
      <c r="G9" s="176" t="str">
        <f>'[1]ワーク１（死因順位用）２'!X8</f>
        <v/>
      </c>
      <c r="H9" s="176" t="str">
        <f>'[1]ワーク１（死因順位用）２'!Y8</f>
        <v/>
      </c>
      <c r="I9" s="176" t="str">
        <f>'[1]ワーク１（死因順位用）２'!Z8</f>
        <v/>
      </c>
      <c r="J9" s="176" t="str">
        <f>'[1]ワーク１（死因順位用）２'!AA8</f>
        <v/>
      </c>
      <c r="K9" s="176" t="str">
        <f>'[1]ワーク１（死因順位用）２'!AB8</f>
        <v/>
      </c>
      <c r="L9" s="178" t="str">
        <f>'[1]ワーク１（死因順位用）２'!AC8</f>
        <v/>
      </c>
      <c r="M9" s="168" t="str">
        <f t="shared" si="1"/>
        <v/>
      </c>
      <c r="N9" t="str">
        <f>IF(C8="err!","err!",IF(C8="","",IF(VLOOKUP(C8,'[1]ワーク１（死因順位用）２'!$A$3:$P$42,4,FALSE)=C9,"","err!")))</f>
        <v/>
      </c>
      <c r="O9" t="str">
        <f>IF(D8="err!","err!",IF(D8="","",IF(VLOOKUP(D8,'[1]ワーク１（死因順位用）２'!$A$3:$P$42,4,FALSE)=D9,"","err!")))</f>
        <v/>
      </c>
      <c r="P9" t="str">
        <f>IF(E8="err!","err!",IF(E8="","",IF(VLOOKUP(E8,'[1]ワーク１（死因順位用）２'!$A$3:$P$42,4,FALSE)=E9,"","err!")))</f>
        <v/>
      </c>
      <c r="Q9" t="str">
        <f>IF(F8="err!","err!",IF(F8="","",IF(VLOOKUP(F8,'[1]ワーク１（死因順位用）２'!$A$3:$P$42,4,FALSE)=F9,"","err!")))</f>
        <v/>
      </c>
      <c r="R9" t="str">
        <f>IF(G8="err!","err!",IF(G8="","",IF(VLOOKUP(G8,'[1]ワーク１（死因順位用）２'!$A$3:$P$42,4,FALSE)=G9,"","err!")))</f>
        <v/>
      </c>
      <c r="S9" t="str">
        <f>IF(H8="err!","err!",IF(H8="","",IF(VLOOKUP(H8,'[1]ワーク１（死因順位用）２'!$A$3:$P$42,4,FALSE)=H9,"","err!")))</f>
        <v/>
      </c>
      <c r="T9" t="str">
        <f>IF(I8="err!","err!",IF(I8="","",IF(VLOOKUP(I8,'[1]ワーク１（死因順位用）２'!$A$3:$P$42,4,FALSE)=I9,"","err!")))</f>
        <v/>
      </c>
      <c r="U9" t="str">
        <f>IF(J8="err!","err!",IF(J8="","",IF(VLOOKUP(J8,'[1]ワーク１（死因順位用）２'!$A$3:$P$42,4,FALSE)=J9,"","err!")))</f>
        <v/>
      </c>
      <c r="V9" t="str">
        <f>IF(K8="err!","err!",IF(K8="","",IF(VLOOKUP(K8,'[1]ワーク１（死因順位用）２'!$A$3:$P$42,4,FALSE)=K9,"","err!")))</f>
        <v/>
      </c>
      <c r="W9" t="str">
        <f>IF(L8="err!","err!",IF(L8="","",IF(VLOOKUP(L8,'[1]ワーク１（死因順位用）２'!$A$3:$P$42,4,FALSE)=L9,"","err!")))</f>
        <v/>
      </c>
    </row>
    <row r="10" spans="1:23" ht="15" customHeight="1" x14ac:dyDescent="0.15">
      <c r="B10" s="343" t="s">
        <v>164</v>
      </c>
      <c r="C10" s="176" t="str">
        <f>'[1]ワーク１（死因順位用）２'!T9</f>
        <v>自殺</v>
      </c>
      <c r="D10" s="176" t="str">
        <f>'[1]ワーク１（死因順位用）２'!U9</f>
        <v>不慮の事故</v>
      </c>
      <c r="E10" s="176" t="str">
        <f>'[1]ワーク１（死因順位用）２'!V9</f>
        <v>悪性新生物＜腫瘍＞</v>
      </c>
      <c r="F10" s="176" t="str">
        <f>'[1]ワーク１（死因順位用）２'!W9</f>
        <v/>
      </c>
      <c r="G10" s="176" t="str">
        <f>'[1]ワーク１（死因順位用）２'!X9</f>
        <v/>
      </c>
      <c r="H10" s="176" t="str">
        <f>'[1]ワーク１（死因順位用）２'!Y9</f>
        <v/>
      </c>
      <c r="I10" s="176" t="str">
        <f>'[1]ワーク１（死因順位用）２'!Z9</f>
        <v/>
      </c>
      <c r="J10" s="176" t="str">
        <f>'[1]ワーク１（死因順位用）２'!AA9</f>
        <v/>
      </c>
      <c r="K10" s="176" t="str">
        <f>'[1]ワーク１（死因順位用）２'!AB9</f>
        <v/>
      </c>
      <c r="L10" s="178" t="str">
        <f>'[1]ワーク１（死因順位用）２'!AC9</f>
        <v/>
      </c>
      <c r="M10" s="168" t="str">
        <f t="shared" si="1"/>
        <v/>
      </c>
      <c r="N10" t="str">
        <f>IF(OR(C10="",ISERR(FIND(C10,D10&amp;E10&amp;F10&amp;G10&amp;H10&amp;I10&amp;J10&amp;K10&amp;L10))),"","err!")</f>
        <v/>
      </c>
      <c r="O10" t="str">
        <f>IF(OR(D10="",ISERR(FIND(D10,E10&amp;F10&amp;G10&amp;H10&amp;I10&amp;J10&amp;K10&amp;L10))),"","err!")</f>
        <v/>
      </c>
      <c r="P10" t="str">
        <f>IF(OR(E10="",ISERR(FIND(E10,F10&amp;G10&amp;H10&amp;I10&amp;J10&amp;K10&amp;L10))),"","err!")</f>
        <v/>
      </c>
      <c r="Q10" t="str">
        <f>IF(OR(F10="",ISERR(FIND(F10,G10&amp;H10&amp;I10&amp;J10&amp;K10&amp;L10))),"","err!")</f>
        <v/>
      </c>
      <c r="R10" t="str">
        <f>IF(OR(G10="",ISERR(FIND(G10,H10&amp;I10&amp;J10&amp;K10&amp;L10))),"","err!")</f>
        <v/>
      </c>
      <c r="S10" t="str">
        <f>IF(OR(H10="",ISERR(FIND(H10,I10&amp;J10&amp;K10&amp;L10))),"","err!")</f>
        <v/>
      </c>
      <c r="T10" t="str">
        <f>IF(OR(I10="",ISERR(FIND(I10,J10&amp;K10&amp;L10))),"","err!")</f>
        <v/>
      </c>
      <c r="U10" t="str">
        <f>IF(OR(J10="",ISERR(FIND(J10,K10&amp;L10))),"","err!")</f>
        <v/>
      </c>
      <c r="V10" t="str">
        <f>IF(OR(K10="",ISERR(FIND(K10,L10))),"","err!")</f>
        <v/>
      </c>
    </row>
    <row r="11" spans="1:23" ht="15" customHeight="1" x14ac:dyDescent="0.15">
      <c r="B11" s="343"/>
      <c r="C11" s="176">
        <f>'[1]ワーク１（死因順位用）２'!T10</f>
        <v>13</v>
      </c>
      <c r="D11" s="176">
        <f>'[1]ワーク１（死因順位用）２'!U10</f>
        <v>5</v>
      </c>
      <c r="E11" s="176">
        <f>'[1]ワーク１（死因順位用）２'!V10</f>
        <v>1</v>
      </c>
      <c r="F11" s="176" t="str">
        <f>'[1]ワーク１（死因順位用）２'!W10</f>
        <v/>
      </c>
      <c r="G11" s="176" t="str">
        <f>'[1]ワーク１（死因順位用）２'!X10</f>
        <v/>
      </c>
      <c r="H11" s="176" t="str">
        <f>'[1]ワーク１（死因順位用）２'!Y10</f>
        <v/>
      </c>
      <c r="I11" s="176" t="str">
        <f>'[1]ワーク１（死因順位用）２'!Z10</f>
        <v/>
      </c>
      <c r="J11" s="176" t="str">
        <f>'[1]ワーク１（死因順位用）２'!AA10</f>
        <v/>
      </c>
      <c r="K11" s="176" t="str">
        <f>'[1]ワーク１（死因順位用）２'!AB10</f>
        <v/>
      </c>
      <c r="L11" s="178" t="str">
        <f>'[1]ワーク１（死因順位用）２'!AC10</f>
        <v/>
      </c>
      <c r="M11" s="168" t="str">
        <f t="shared" si="1"/>
        <v/>
      </c>
      <c r="N11" t="str">
        <f>IF(C10="err!","err!",IF(C10="","",IF(VLOOKUP(C10,'[1]ワーク１（死因順位用）２'!$A$3:$P$42,5,FALSE)=C11,"","err!")))</f>
        <v/>
      </c>
      <c r="O11" t="str">
        <f>IF(D10="err!","err!",IF(D10="","",IF(VLOOKUP(D10,'[1]ワーク１（死因順位用）２'!$A$3:$P$42,5,FALSE)=D11,"","err!")))</f>
        <v/>
      </c>
      <c r="P11" t="str">
        <f>IF(E10="err!","err!",IF(E10="","",IF(VLOOKUP(E10,'[1]ワーク１（死因順位用）２'!$A$3:$P$42,5,FALSE)=E11,"","err!")))</f>
        <v/>
      </c>
      <c r="Q11" t="str">
        <f>IF(F10="err!","err!",IF(F10="","",IF(VLOOKUP(F10,'[1]ワーク１（死因順位用）２'!$A$3:$P$42,5,FALSE)=F11,"","err!")))</f>
        <v/>
      </c>
      <c r="R11" t="str">
        <f>IF(G10="err!","err!",IF(G10="","",IF(VLOOKUP(G10,'[1]ワーク１（死因順位用）２'!$A$3:$P$42,5,FALSE)=G11,"","err!")))</f>
        <v/>
      </c>
      <c r="S11" t="str">
        <f>IF(H10="err!","err!",IF(H10="","",IF(VLOOKUP(H10,'[1]ワーク１（死因順位用）２'!$A$3:$P$42,5,FALSE)=H11,"","err!")))</f>
        <v/>
      </c>
      <c r="T11" t="str">
        <f>IF(I10="err!","err!",IF(I10="","",IF(VLOOKUP(I10,'[1]ワーク１（死因順位用）２'!$A$3:$P$42,5,FALSE)=I11,"","err!")))</f>
        <v/>
      </c>
      <c r="U11" t="str">
        <f>IF(J10="err!","err!",IF(J10="","",IF(VLOOKUP(J10,'[1]ワーク１（死因順位用）２'!$A$3:$P$42,5,FALSE)=J11,"","err!")))</f>
        <v/>
      </c>
      <c r="V11" t="str">
        <f>IF(K10="err!","err!",IF(K10="","",IF(VLOOKUP(K10,'[1]ワーク１（死因順位用）２'!$A$3:$P$42,5,FALSE)=K11,"","err!")))</f>
        <v/>
      </c>
      <c r="W11" t="str">
        <f>IF(L10="err!","err!",IF(L10="","",IF(VLOOKUP(L10,'[1]ワーク１（死因順位用）２'!$A$3:$P$42,5,FALSE)=L11,"","err!")))</f>
        <v/>
      </c>
    </row>
    <row r="12" spans="1:23" ht="15" customHeight="1" x14ac:dyDescent="0.15">
      <c r="B12" s="343" t="s">
        <v>165</v>
      </c>
      <c r="C12" s="176" t="str">
        <f>'[1]ワーク１（死因順位用）２'!T11</f>
        <v>心疾患（高血圧性除く）</v>
      </c>
      <c r="D12" s="177" t="s">
        <v>166</v>
      </c>
      <c r="E12" s="176" t="str">
        <f>'[1]ワーク１（死因順位用）２'!V11</f>
        <v>不慮の事故</v>
      </c>
      <c r="F12" s="176" t="str">
        <f>'[1]ワーク１（死因順位用）２'!W11</f>
        <v>脳血管疾患</v>
      </c>
      <c r="G12" s="176" t="str">
        <f>'[1]ワーク１（死因順位用）２'!X11</f>
        <v>大動脈瘤及び解離</v>
      </c>
      <c r="H12" s="177" t="s">
        <v>167</v>
      </c>
      <c r="I12" s="177" t="s">
        <v>162</v>
      </c>
      <c r="J12" s="176" t="str">
        <f>'[1]ワーク１（死因順位用）２'!AA11</f>
        <v/>
      </c>
      <c r="K12" s="176" t="str">
        <f>'[1]ワーク１（死因順位用）２'!AB11</f>
        <v/>
      </c>
      <c r="L12" s="178" t="str">
        <f>'[1]ワーク１（死因順位用）２'!AC11</f>
        <v/>
      </c>
      <c r="M12" s="168" t="str">
        <f t="shared" si="1"/>
        <v/>
      </c>
      <c r="N12" t="str">
        <f>IF(OR(C12="",ISERR(FIND(C12,D12&amp;E12&amp;F12&amp;G12&amp;H12&amp;I12&amp;J12&amp;K12&amp;L12))),"","err!")</f>
        <v/>
      </c>
      <c r="O12" t="str">
        <f>IF(OR(D12="",ISERR(FIND(D12,E12&amp;F12&amp;G12&amp;H12&amp;I12&amp;J12&amp;K12&amp;L12))),"","err!")</f>
        <v/>
      </c>
      <c r="P12" t="str">
        <f>IF(OR(E12="",ISERR(FIND(E12,F12&amp;G12&amp;H12&amp;I12&amp;J12&amp;K12&amp;L12))),"","err!")</f>
        <v/>
      </c>
      <c r="Q12" t="str">
        <f>IF(OR(F12="",ISERR(FIND(F12,G12&amp;H12&amp;I12&amp;J12&amp;K12&amp;L12))),"","err!")</f>
        <v/>
      </c>
      <c r="R12" t="str">
        <f>IF(OR(G12="",ISERR(FIND(G12,H12&amp;I12&amp;J12&amp;K12&amp;L12))),"","err!")</f>
        <v/>
      </c>
      <c r="S12" t="str">
        <f>IF(OR(H12="",ISERR(FIND(H12,I12&amp;J12&amp;K12&amp;L12))),"","err!")</f>
        <v/>
      </c>
      <c r="T12" t="str">
        <f>IF(OR(I12="",ISERR(FIND(I12,J12&amp;K12&amp;L12))),"","err!")</f>
        <v/>
      </c>
      <c r="U12" t="str">
        <f>IF(OR(J12="",ISERR(FIND(J12,K12&amp;L12))),"","err!")</f>
        <v/>
      </c>
      <c r="V12" t="str">
        <f>IF(OR(K12="",ISERR(FIND(K12,L12))),"","err!")</f>
        <v/>
      </c>
    </row>
    <row r="13" spans="1:23" ht="15" customHeight="1" x14ac:dyDescent="0.15">
      <c r="B13" s="343"/>
      <c r="C13" s="176">
        <f>'[1]ワーク１（死因順位用）２'!T12</f>
        <v>5</v>
      </c>
      <c r="D13" s="176">
        <f>'[1]ワーク１（死因順位用）２'!U12</f>
        <v>5</v>
      </c>
      <c r="E13" s="176">
        <f>'[1]ワーク１（死因順位用）２'!V12</f>
        <v>4</v>
      </c>
      <c r="F13" s="176">
        <f>'[1]ワーク１（死因順位用）２'!W12</f>
        <v>2</v>
      </c>
      <c r="G13" s="176">
        <f>'[1]ワーク１（死因順位用）２'!X12</f>
        <v>1</v>
      </c>
      <c r="H13" s="176">
        <f>'[1]ワーク１（死因順位用）２'!Y12</f>
        <v>1</v>
      </c>
      <c r="I13" s="176">
        <f>'[1]ワーク１（死因順位用）２'!Z12</f>
        <v>1</v>
      </c>
      <c r="J13" s="176" t="str">
        <f>'[1]ワーク１（死因順位用）２'!AA12</f>
        <v/>
      </c>
      <c r="K13" s="176" t="str">
        <f>'[1]ワーク１（死因順位用）２'!AB12</f>
        <v/>
      </c>
      <c r="L13" s="178" t="str">
        <f>'[1]ワーク１（死因順位用）２'!AC12</f>
        <v/>
      </c>
      <c r="M13" s="168" t="str">
        <f t="shared" si="1"/>
        <v/>
      </c>
      <c r="N13" t="str">
        <f>IF(C12="err!","err!",IF(C12="","",IF(VLOOKUP(C12,'[1]ワーク１（死因順位用）２'!$A$3:$P$42,6,FALSE)=C13,"","err!")))</f>
        <v/>
      </c>
      <c r="O13" t="str">
        <f>IF(D12="err!","err!",IF(D12="","",IF(VLOOKUP(D12,'[1]ワーク１（死因順位用）２'!$A$3:$P$42,6,FALSE)=D13,"","err!")))</f>
        <v/>
      </c>
      <c r="P13" t="str">
        <f>IF(E12="err!","err!",IF(E12="","",IF(VLOOKUP(E12,'[1]ワーク１（死因順位用）２'!$A$3:$P$42,6,FALSE)=E13,"","err!")))</f>
        <v/>
      </c>
      <c r="Q13" t="str">
        <f>IF(F12="err!","err!",IF(F12="","",IF(VLOOKUP(F12,'[1]ワーク１（死因順位用）２'!$A$3:$P$42,6,FALSE)=F13,"","err!")))</f>
        <v/>
      </c>
      <c r="R13" t="str">
        <f>IF(G12="err!","err!",IF(G12="","",IF(VLOOKUP(G12,'[1]ワーク１（死因順位用）２'!$A$3:$P$42,6,FALSE)=G13,"","err!")))</f>
        <v/>
      </c>
      <c r="S13" t="str">
        <f>IF(H12="err!","err!",IF(H12="","",IF(VLOOKUP(H12,'[1]ワーク１（死因順位用）２'!$A$3:$P$42,6,FALSE)=H13,"","err!")))</f>
        <v/>
      </c>
      <c r="T13" t="str">
        <f>IF(I12="err!","err!",IF(I12="","",IF(VLOOKUP(I12,'[1]ワーク１（死因順位用）２'!$A$3:$P$42,6,FALSE)=I13,"","err!")))</f>
        <v/>
      </c>
      <c r="U13" t="str">
        <f>IF(J12="err!","err!",IF(J12="","",IF(VLOOKUP(J12,'[1]ワーク１（死因順位用）２'!$A$3:$P$42,6,FALSE)=J13,"","err!")))</f>
        <v/>
      </c>
      <c r="V13" t="str">
        <f>IF(K12="err!","err!",IF(K12="","",IF(VLOOKUP(K12,'[1]ワーク１（死因順位用）２'!$A$3:$P$42,6,FALSE)=K13,"","err!")))</f>
        <v/>
      </c>
      <c r="W13" t="str">
        <f>IF(L12="err!","err!",IF(L12="","",IF(VLOOKUP(L12,'[1]ワーク１（死因順位用）２'!$A$3:$P$42,6,FALSE)=L13,"","err!")))</f>
        <v/>
      </c>
    </row>
    <row r="14" spans="1:23" ht="15" customHeight="1" x14ac:dyDescent="0.15">
      <c r="B14" s="343" t="s">
        <v>168</v>
      </c>
      <c r="C14" s="176" t="str">
        <f>'[1]ワーク１（死因順位用）２'!T13</f>
        <v>自殺</v>
      </c>
      <c r="D14" s="176" t="str">
        <f>'[1]ワーク１（死因順位用）２'!U13</f>
        <v>心疾患（高血圧性除く）</v>
      </c>
      <c r="E14" s="177" t="s">
        <v>20</v>
      </c>
      <c r="F14" s="177" t="s">
        <v>167</v>
      </c>
      <c r="G14" s="176" t="str">
        <f>'[1]ワーク１（死因順位用）２'!X13</f>
        <v>悪性新生物＜腫瘍＞</v>
      </c>
      <c r="H14" s="177" t="s">
        <v>34</v>
      </c>
      <c r="I14" s="177" t="s">
        <v>26</v>
      </c>
      <c r="J14" s="176" t="str">
        <f>'[1]ワーク１（死因順位用）２'!AA13</f>
        <v>筋骨格系及び結合組織の疾患</v>
      </c>
      <c r="K14" s="178" t="str">
        <f>'[1]ワーク１（死因順位用）２'!AB13</f>
        <v/>
      </c>
      <c r="L14" s="178" t="str">
        <f>'[1]ワーク１（死因順位用）２'!AC13</f>
        <v/>
      </c>
      <c r="M14" s="168" t="str">
        <f t="shared" si="1"/>
        <v/>
      </c>
      <c r="N14" t="str">
        <f>IF(OR(C14="",ISERR(FIND(C14,D14&amp;E14&amp;F14&amp;G14&amp;H14&amp;I14&amp;J14&amp;K14&amp;L14))),"","err!")</f>
        <v/>
      </c>
      <c r="O14" t="str">
        <f>IF(OR(D14="",ISERR(FIND(D14,E14&amp;F14&amp;G14&amp;H14&amp;I14&amp;J14&amp;K14&amp;L14))),"","err!")</f>
        <v/>
      </c>
      <c r="P14" t="str">
        <f>IF(OR(E14="",ISERR(FIND(E14,F14&amp;G14&amp;H14&amp;I14&amp;J14&amp;K14&amp;L14))),"","err!")</f>
        <v/>
      </c>
      <c r="Q14" t="str">
        <f>IF(OR(F14="",ISERR(FIND(F14,G14&amp;H14&amp;I14&amp;J14&amp;K14&amp;L14))),"","err!")</f>
        <v/>
      </c>
      <c r="R14" t="str">
        <f>IF(OR(G14="",ISERR(FIND(G14,H14&amp;I14&amp;J14&amp;K14&amp;L14))),"","err!")</f>
        <v/>
      </c>
      <c r="S14" t="str">
        <f>IF(OR(H14="",ISERR(FIND(H14,I14&amp;J14&amp;K14&amp;L14))),"","err!")</f>
        <v/>
      </c>
      <c r="T14" t="str">
        <f>IF(OR(I14="",ISERR(FIND(I14,J14&amp;K14&amp;L14))),"","err!")</f>
        <v/>
      </c>
      <c r="U14" t="str">
        <f>IF(OR(J14="",ISERR(FIND(J14,K14&amp;L14))),"","err!")</f>
        <v/>
      </c>
      <c r="V14" t="str">
        <f>IF(OR(K14="",ISERR(FIND(K14,L14))),"","err!")</f>
        <v/>
      </c>
    </row>
    <row r="15" spans="1:23" ht="15" customHeight="1" x14ac:dyDescent="0.15">
      <c r="B15" s="343"/>
      <c r="C15" s="176">
        <f>'[1]ワーク１（死因順位用）２'!T14</f>
        <v>10</v>
      </c>
      <c r="D15" s="176">
        <f>'[1]ワーク１（死因順位用）２'!U14</f>
        <v>3</v>
      </c>
      <c r="E15" s="176">
        <f>'[1]ワーク１（死因順位用）２'!V14</f>
        <v>3</v>
      </c>
      <c r="F15" s="176">
        <f>'[1]ワーク１（死因順位用）２'!W14</f>
        <v>3</v>
      </c>
      <c r="G15" s="176">
        <f>'[1]ワーク１（死因順位用）２'!X14</f>
        <v>2</v>
      </c>
      <c r="H15" s="176">
        <f>'[1]ワーク１（死因順位用）２'!Y14</f>
        <v>2</v>
      </c>
      <c r="I15" s="176">
        <f>'[1]ワーク１（死因順位用）２'!Z14</f>
        <v>2</v>
      </c>
      <c r="J15" s="176">
        <f>'[1]ワーク１（死因順位用）２'!AA14</f>
        <v>1</v>
      </c>
      <c r="K15" s="176" t="str">
        <f>'[1]ワーク１（死因順位用）２'!AB14</f>
        <v/>
      </c>
      <c r="L15" s="178" t="str">
        <f>'[1]ワーク１（死因順位用）２'!AC14</f>
        <v/>
      </c>
      <c r="M15" s="168" t="str">
        <f t="shared" si="1"/>
        <v/>
      </c>
      <c r="N15" t="str">
        <f>IF(C14="err!","err!",IF(C14="","",IF(VLOOKUP(C14,'[1]ワーク１（死因順位用）２'!$A$3:$P$42,7,FALSE)=C15,"","err!")))</f>
        <v/>
      </c>
      <c r="O15" t="str">
        <f>IF(D14="err!","err!",IF(D14="","",IF(VLOOKUP(D14,'[1]ワーク１（死因順位用）２'!$A$3:$P$42,7,FALSE)=D15,"","err!")))</f>
        <v/>
      </c>
      <c r="P15" t="str">
        <f>IF(E14="err!","err!",IF(E14="","",IF(VLOOKUP(E14,'[1]ワーク１（死因順位用）２'!$A$3:$P$42,7,FALSE)=E15,"","err!")))</f>
        <v/>
      </c>
      <c r="Q15" t="str">
        <f>IF(F14="err!","err!",IF(F14="","",IF(VLOOKUP(F14,'[1]ワーク１（死因順位用）２'!$A$3:$P$42,7,FALSE)=F15,"","err!")))</f>
        <v/>
      </c>
      <c r="R15" t="str">
        <f>IF(G14="err!","err!",IF(G14="","",IF(VLOOKUP(G14,'[1]ワーク１（死因順位用）２'!$A$3:$P$42,7,FALSE)=G15,"","err!")))</f>
        <v/>
      </c>
      <c r="S15" t="str">
        <f>IF(H14="err!","err!",IF(H14="","",IF(VLOOKUP(H14,'[1]ワーク１（死因順位用）２'!$A$3:$P$42,7,FALSE)=H15,"","err!")))</f>
        <v/>
      </c>
      <c r="T15" t="str">
        <f>IF(I14="err!","err!",IF(I14="","",IF(VLOOKUP(I14,'[1]ワーク１（死因順位用）２'!$A$3:$P$42,7,FALSE)=I15,"","err!")))</f>
        <v/>
      </c>
      <c r="U15" t="str">
        <f>IF(J14="err!","err!",IF(J14="","",IF(VLOOKUP(J14,'[1]ワーク１（死因順位用）２'!$A$3:$P$42,7,FALSE)=J15,"","err!")))</f>
        <v/>
      </c>
      <c r="V15" t="str">
        <f>IF(K14="err!","err!",IF(K14="","",IF(VLOOKUP(K14,'[1]ワーク１（死因順位用）２'!$A$3:$P$42,7,FALSE)=K15,"","err!")))</f>
        <v/>
      </c>
      <c r="W15" t="str">
        <f>IF(L14="err!","err!",IF(L14="","",IF(VLOOKUP(L14,'[1]ワーク１（死因順位用）２'!$A$3:$P$42,7,FALSE)=L15,"","err!")))</f>
        <v/>
      </c>
    </row>
    <row r="16" spans="1:23" ht="15" customHeight="1" x14ac:dyDescent="0.15">
      <c r="A16" s="341"/>
      <c r="B16" s="343" t="s">
        <v>169</v>
      </c>
      <c r="C16" s="176" t="str">
        <f>'[1]ワーク１（死因順位用）２'!T15</f>
        <v>悪性新生物＜腫瘍＞</v>
      </c>
      <c r="D16" s="176" t="str">
        <f>'[1]ワーク１（死因順位用）２'!U15</f>
        <v>自殺</v>
      </c>
      <c r="E16" s="176" t="str">
        <f>'[1]ワーク１（死因順位用）２'!V15</f>
        <v>脳血管疾患</v>
      </c>
      <c r="F16" s="176" t="str">
        <f>'[1]ワーク１（死因順位用）２'!W15</f>
        <v>心疾患（高血圧性除く）</v>
      </c>
      <c r="G16" s="177" t="s">
        <v>34</v>
      </c>
      <c r="H16" s="176" t="str">
        <f>'[1]ワーク１（死因順位用）２'!Y15</f>
        <v>肝疾患</v>
      </c>
      <c r="I16" s="177" t="s">
        <v>26</v>
      </c>
      <c r="J16" s="176" t="str">
        <f>'[1]ワーク１（死因順位用）２'!AA15</f>
        <v>腎不全</v>
      </c>
      <c r="K16" s="176" t="str">
        <f>'[1]ワーク１（死因順位用）２'!AB15</f>
        <v>糖尿病</v>
      </c>
      <c r="L16" s="179" t="s">
        <v>22</v>
      </c>
      <c r="M16" s="168" t="str">
        <f t="shared" si="1"/>
        <v/>
      </c>
      <c r="N16" t="str">
        <f>IF(OR(C16="",ISERR(FIND(C16,D16&amp;E16&amp;F16&amp;G16&amp;H16&amp;I16&amp;J16&amp;K16&amp;L16))),"","err!")</f>
        <v/>
      </c>
      <c r="O16" t="str">
        <f>IF(OR(D16="",ISERR(FIND(D16,E16&amp;F16&amp;G16&amp;H16&amp;I16&amp;J16&amp;K16&amp;L16))),"","err!")</f>
        <v/>
      </c>
      <c r="P16" t="str">
        <f>IF(OR(E16="",ISERR(FIND(E16,F16&amp;G16&amp;H16&amp;I16&amp;J16&amp;K16&amp;L16))),"","err!")</f>
        <v/>
      </c>
      <c r="Q16" t="str">
        <f>IF(OR(F16="",ISERR(FIND(F16,G16&amp;H16&amp;I16&amp;J16&amp;K16&amp;L16))),"","err!")</f>
        <v/>
      </c>
      <c r="R16" t="str">
        <f>IF(OR(G16="",ISERR(FIND(G16,H16&amp;I16&amp;J16&amp;K16&amp;L16))),"","err!")</f>
        <v/>
      </c>
      <c r="S16" t="str">
        <f>IF(OR(H16="",ISERR(FIND(H16,I16&amp;J16&amp;K16&amp;L16))),"","err!")</f>
        <v/>
      </c>
      <c r="T16" t="str">
        <f>IF(OR(I16="",ISERR(FIND(I16,J16&amp;K16&amp;L16))),"","err!")</f>
        <v/>
      </c>
      <c r="U16" t="str">
        <f>IF(OR(J16="",ISERR(FIND(J16,K16&amp;L16))),"","err!")</f>
        <v/>
      </c>
      <c r="V16" t="str">
        <f>IF(OR(K16="",ISERR(FIND(K16,L16))),"","err!")</f>
        <v/>
      </c>
    </row>
    <row r="17" spans="1:23" ht="15" customHeight="1" x14ac:dyDescent="0.15">
      <c r="A17" s="342"/>
      <c r="B17" s="343"/>
      <c r="C17" s="176">
        <f>'[1]ワーク１（死因順位用）２'!T16</f>
        <v>12</v>
      </c>
      <c r="D17" s="176">
        <f>'[1]ワーク１（死因順位用）２'!U16</f>
        <v>8</v>
      </c>
      <c r="E17" s="176">
        <f>'[1]ワーク１（死因順位用）２'!V16</f>
        <v>5</v>
      </c>
      <c r="F17" s="176">
        <f>'[1]ワーク１（死因順位用）２'!W16</f>
        <v>4</v>
      </c>
      <c r="G17" s="176">
        <f>'[1]ワーク１（死因順位用）２'!X16</f>
        <v>4</v>
      </c>
      <c r="H17" s="176">
        <f>'[1]ワーク１（死因順位用）２'!Y16</f>
        <v>3</v>
      </c>
      <c r="I17" s="176">
        <f>'[1]ワーク１（死因順位用）２'!Z16</f>
        <v>3</v>
      </c>
      <c r="J17" s="176">
        <f>'[1]ワーク１（死因順位用）２'!AA16</f>
        <v>2</v>
      </c>
      <c r="K17" s="176">
        <f>'[1]ワーク１（死因順位用）２'!AB16</f>
        <v>1</v>
      </c>
      <c r="L17" s="178">
        <f>'[1]ワーク１（死因順位用）２'!AC16</f>
        <v>1</v>
      </c>
      <c r="M17" s="168" t="str">
        <f t="shared" si="1"/>
        <v/>
      </c>
      <c r="N17" t="str">
        <f>IF(C16="err!","err!",IF(C16="","",IF(VLOOKUP(C16,'[1]ワーク１（死因順位用）２'!$A$3:$P$42,8,FALSE)=C17,"","err!")))</f>
        <v/>
      </c>
      <c r="O17" t="str">
        <f>IF(D16="err!","err!",IF(D16="","",IF(VLOOKUP(D16,'[1]ワーク１（死因順位用）２'!$A$3:$P$42,8,FALSE)=D17,"","err!")))</f>
        <v/>
      </c>
      <c r="P17" t="str">
        <f>IF(E16="err!","err!",IF(E16="","",IF(VLOOKUP(E16,'[1]ワーク１（死因順位用）２'!$A$3:$P$42,8,FALSE)=E17,"","err!")))</f>
        <v/>
      </c>
      <c r="Q17" t="str">
        <f>IF(F16="err!","err!",IF(F16="","",IF(VLOOKUP(F16,'[1]ワーク１（死因順位用）２'!$A$3:$P$42,8,FALSE)=F17,"","err!")))</f>
        <v/>
      </c>
      <c r="R17" t="str">
        <f>IF(G16="err!","err!",IF(G16="","",IF(VLOOKUP(G16,'[1]ワーク１（死因順位用）２'!$A$3:$P$42,8,FALSE)=G17,"","err!")))</f>
        <v/>
      </c>
      <c r="S17" t="str">
        <f>IF(H16="err!","err!",IF(H16="","",IF(VLOOKUP(H16,'[1]ワーク１（死因順位用）２'!$A$3:$P$42,8,FALSE)=H17,"","err!")))</f>
        <v/>
      </c>
      <c r="T17" t="str">
        <f>IF(I16="err!","err!",IF(I16="","",IF(VLOOKUP(I16,'[1]ワーク１（死因順位用）２'!$A$3:$P$42,8,FALSE)=I17,"","err!")))</f>
        <v/>
      </c>
      <c r="U17" t="str">
        <f>IF(J16="err!","err!",IF(J16="","",IF(VLOOKUP(J16,'[1]ワーク１（死因順位用）２'!$A$3:$P$42,8,FALSE)=J17,"","err!")))</f>
        <v/>
      </c>
      <c r="V17" t="str">
        <f>IF(K16="err!","err!",IF(K16="","",IF(VLOOKUP(K16,'[1]ワーク１（死因順位用）２'!$A$3:$P$42,8,FALSE)=K17,"","err!")))</f>
        <v/>
      </c>
      <c r="W17" t="str">
        <f>IF(L16="err!","err!",IF(L16="","",IF(VLOOKUP(L16,'[1]ワーク１（死因順位用）２'!$A$3:$P$42,8,FALSE)=L17,"","err!")))</f>
        <v/>
      </c>
    </row>
    <row r="18" spans="1:23" ht="15" customHeight="1" x14ac:dyDescent="0.15">
      <c r="A18" s="342"/>
      <c r="B18" s="343" t="s">
        <v>170</v>
      </c>
      <c r="C18" s="176" t="str">
        <f>'[1]ワーク１（死因順位用）２'!T17</f>
        <v>悪性新生物＜腫瘍＞</v>
      </c>
      <c r="D18" s="176" t="str">
        <f>'[1]ワーク１（死因順位用）２'!U17</f>
        <v>心疾患（高血圧性除く）</v>
      </c>
      <c r="E18" s="176" t="str">
        <f>'[1]ワーク１（死因順位用）２'!V17</f>
        <v>自殺</v>
      </c>
      <c r="F18" s="176" t="str">
        <f>'[1]ワーク１（死因順位用）２'!W17</f>
        <v>脳血管疾患</v>
      </c>
      <c r="G18" s="177" t="s">
        <v>167</v>
      </c>
      <c r="H18" s="176" t="str">
        <f>'[1]ワーク１（死因順位用）２'!Y17</f>
        <v>不慮の事故</v>
      </c>
      <c r="I18" s="176" t="str">
        <f>'[1]ワーク１（死因順位用）２'!Z17</f>
        <v>糖尿病</v>
      </c>
      <c r="J18" s="177" t="s">
        <v>171</v>
      </c>
      <c r="K18" s="177" t="s">
        <v>34</v>
      </c>
      <c r="L18" s="179" t="s">
        <v>172</v>
      </c>
      <c r="M18" s="168" t="str">
        <f t="shared" si="1"/>
        <v/>
      </c>
      <c r="N18" t="str">
        <f>IF(OR(C18="",ISERR(FIND(C18,D18&amp;E18&amp;F18&amp;G18&amp;H18&amp;I18&amp;J18&amp;K18&amp;L18))),"","err!")</f>
        <v/>
      </c>
      <c r="O18" t="str">
        <f>IF(OR(D18="",ISERR(FIND(D18,E18&amp;F18&amp;G18&amp;H18&amp;I18&amp;J18&amp;K18&amp;L18))),"","err!")</f>
        <v/>
      </c>
      <c r="P18" t="str">
        <f>IF(OR(E18="",ISERR(FIND(E18,F18&amp;G18&amp;H18&amp;I18&amp;J18&amp;K18&amp;L18))),"","err!")</f>
        <v/>
      </c>
      <c r="Q18" t="str">
        <f>IF(OR(F18="",ISERR(FIND(F18,G18&amp;H18&amp;I18&amp;J18&amp;K18&amp;L18))),"","err!")</f>
        <v/>
      </c>
      <c r="R18" t="str">
        <f>IF(OR(G18="",ISERR(FIND(G18,H18&amp;I18&amp;J18&amp;K18&amp;L18))),"","err!")</f>
        <v/>
      </c>
      <c r="S18" t="str">
        <f>IF(OR(H18="",ISERR(FIND(H18,I18&amp;J18&amp;K18&amp;L18))),"","err!")</f>
        <v/>
      </c>
      <c r="T18" t="str">
        <f>IF(OR(I18="",ISERR(FIND(I18,J18&amp;K18&amp;L18))),"","err!")</f>
        <v/>
      </c>
      <c r="U18" t="str">
        <f>IF(OR(J18="",ISERR(FIND(J18,K18&amp;L18))),"","err!")</f>
        <v/>
      </c>
      <c r="V18" t="str">
        <f>IF(OR(K18="",ISERR(FIND(K18,L18))),"","err!")</f>
        <v/>
      </c>
    </row>
    <row r="19" spans="1:23" ht="15" customHeight="1" x14ac:dyDescent="0.15">
      <c r="A19" s="342"/>
      <c r="B19" s="343"/>
      <c r="C19" s="176">
        <f>'[1]ワーク１（死因順位用）２'!T18</f>
        <v>21</v>
      </c>
      <c r="D19" s="176">
        <f>'[1]ワーク１（死因順位用）２'!U18</f>
        <v>13</v>
      </c>
      <c r="E19" s="176">
        <f>'[1]ワーク１（死因順位用）２'!V18</f>
        <v>11</v>
      </c>
      <c r="F19" s="176">
        <f>'[1]ワーク１（死因順位用）２'!W18</f>
        <v>9</v>
      </c>
      <c r="G19" s="176">
        <f>'[1]ワーク１（死因順位用）２'!X18</f>
        <v>9</v>
      </c>
      <c r="H19" s="176">
        <f>'[1]ワーク１（死因順位用）２'!Y18</f>
        <v>7</v>
      </c>
      <c r="I19" s="176">
        <f>'[1]ワーク１（死因順位用）２'!Z18</f>
        <v>2</v>
      </c>
      <c r="J19" s="176">
        <f>'[1]ワーク１（死因順位用）２'!AA18</f>
        <v>2</v>
      </c>
      <c r="K19" s="176">
        <f>'[1]ワーク１（死因順位用）２'!AB18</f>
        <v>2</v>
      </c>
      <c r="L19" s="178">
        <f>'[1]ワーク１（死因順位用）２'!AC18</f>
        <v>2</v>
      </c>
      <c r="M19" s="168" t="str">
        <f t="shared" si="1"/>
        <v/>
      </c>
      <c r="N19" t="str">
        <f>IF(C18="err!","err!",IF(C18="","",IF(VLOOKUP(C18,'[1]ワーク１（死因順位用）２'!$A$3:$P$42,9,FALSE)=C19,"","err!")))</f>
        <v/>
      </c>
      <c r="O19" t="str">
        <f>IF(D18="err!","err!",IF(D18="","",IF(VLOOKUP(D18,'[1]ワーク１（死因順位用）２'!$A$3:$P$42,9,FALSE)=D19,"","err!")))</f>
        <v/>
      </c>
      <c r="P19" t="str">
        <f>IF(E18="err!","err!",IF(E18="","",IF(VLOOKUP(E18,'[1]ワーク１（死因順位用）２'!$A$3:$P$42,9,FALSE)=E19,"","err!")))</f>
        <v/>
      </c>
      <c r="Q19" t="str">
        <f>IF(F18="err!","err!",IF(F18="","",IF(VLOOKUP(F18,'[1]ワーク１（死因順位用）２'!$A$3:$P$42,9,FALSE)=F19,"","err!")))</f>
        <v/>
      </c>
      <c r="R19" t="str">
        <f>IF(G18="err!","err!",IF(G18="","",IF(VLOOKUP(G18,'[1]ワーク１（死因順位用）２'!$A$3:$P$42,9,FALSE)=G19,"","err!")))</f>
        <v/>
      </c>
      <c r="S19" t="str">
        <f>IF(H18="err!","err!",IF(H18="","",IF(VLOOKUP(H18,'[1]ワーク１（死因順位用）２'!$A$3:$P$42,9,FALSE)=H19,"","err!")))</f>
        <v/>
      </c>
      <c r="T19" t="str">
        <f>IF(I18="err!","err!",IF(I18="","",IF(VLOOKUP(I18,'[1]ワーク１（死因順位用）２'!$A$3:$P$42,9,FALSE)=I19,"","err!")))</f>
        <v/>
      </c>
      <c r="U19" t="str">
        <f>IF(J18="err!","err!",IF(J18="","",IF(VLOOKUP(J18,'[1]ワーク１（死因順位用）２'!$A$3:$P$42,9,FALSE)=J19,"","err!")))</f>
        <v/>
      </c>
      <c r="V19" t="str">
        <f>IF(K18="err!","err!",IF(K18="","",IF(VLOOKUP(K18,'[1]ワーク１（死因順位用）２'!$A$3:$P$42,9,FALSE)=K19,"","err!")))</f>
        <v/>
      </c>
      <c r="W19" t="str">
        <f>IF(L18="err!","err!",IF(L18="","",IF(VLOOKUP(L18,'[1]ワーク１（死因順位用）２'!$A$3:$P$42,9,FALSE)=L19,"","err!")))</f>
        <v/>
      </c>
    </row>
    <row r="20" spans="1:23" ht="15" customHeight="1" x14ac:dyDescent="0.15">
      <c r="B20" s="343" t="s">
        <v>173</v>
      </c>
      <c r="C20" s="176" t="str">
        <f>'[1]ワーク１（死因順位用）２'!T19</f>
        <v>悪性新生物＜腫瘍＞</v>
      </c>
      <c r="D20" s="176" t="str">
        <f>'[1]ワーク１（死因順位用）２'!U19</f>
        <v>心疾患（高血圧性除く）</v>
      </c>
      <c r="E20" s="176" t="str">
        <f>'[1]ワーク１（死因順位用）２'!V19</f>
        <v>自殺</v>
      </c>
      <c r="F20" s="176" t="str">
        <f>'[1]ワーク１（死因順位用）２'!W19</f>
        <v>不慮の事故</v>
      </c>
      <c r="G20" s="176" t="str">
        <f>'[1]ワーク１（死因順位用）２'!X19</f>
        <v>肝疾患</v>
      </c>
      <c r="H20" s="176" t="str">
        <f>'[1]ワーク１（死因順位用）２'!Y19</f>
        <v>糖尿病</v>
      </c>
      <c r="I20" s="176" t="str">
        <f>'[1]ワーク１（死因順位用）２'!Z19</f>
        <v>脳血管疾患</v>
      </c>
      <c r="J20" s="176" t="str">
        <f>'[1]ワーク１（死因順位用）２'!AA19</f>
        <v>大動脈瘤及び解離</v>
      </c>
      <c r="K20" s="177" t="s">
        <v>22</v>
      </c>
      <c r="L20" s="178" t="str">
        <f>'[1]ワーク１（死因順位用）２'!AC19</f>
        <v>高血圧性疾患</v>
      </c>
      <c r="M20" s="168" t="str">
        <f t="shared" si="1"/>
        <v/>
      </c>
      <c r="N20" t="str">
        <f>IF(OR(C20="",ISERR(FIND(C20,D20&amp;E20&amp;F20&amp;G20&amp;H20&amp;I20&amp;J20&amp;K20&amp;L20))),"","err!")</f>
        <v/>
      </c>
      <c r="O20" t="str">
        <f>IF(OR(D20="",ISERR(FIND(D20,E20&amp;F20&amp;G20&amp;H20&amp;I20&amp;J20&amp;K20&amp;L20))),"","err!")</f>
        <v/>
      </c>
      <c r="P20" t="str">
        <f>IF(OR(E20="",ISERR(FIND(E20,F20&amp;G20&amp;H20&amp;I20&amp;J20&amp;K20&amp;L20))),"","err!")</f>
        <v/>
      </c>
      <c r="Q20" t="str">
        <f>IF(OR(F20="",ISERR(FIND(F20,G20&amp;H20&amp;I20&amp;J20&amp;K20&amp;L20))),"","err!")</f>
        <v/>
      </c>
      <c r="R20" t="str">
        <f>IF(OR(G20="",ISERR(FIND(G20,H20&amp;I20&amp;J20&amp;K20&amp;L20))),"","err!")</f>
        <v/>
      </c>
      <c r="S20" t="str">
        <f>IF(OR(H20="",ISERR(FIND(H20,I20&amp;J20&amp;K20&amp;L20))),"","err!")</f>
        <v/>
      </c>
      <c r="T20" t="str">
        <f>IF(OR(I20="",ISERR(FIND(I20,J20&amp;K20&amp;L20))),"","err!")</f>
        <v/>
      </c>
      <c r="U20" t="str">
        <f>IF(OR(J20="",ISERR(FIND(J20,K20&amp;L20))),"","err!")</f>
        <v/>
      </c>
      <c r="V20" t="str">
        <f>IF(OR(K20="",ISERR(FIND(K20,L20))),"","err!")</f>
        <v/>
      </c>
    </row>
    <row r="21" spans="1:23" ht="15" customHeight="1" x14ac:dyDescent="0.15">
      <c r="B21" s="343"/>
      <c r="C21" s="176">
        <f>'[1]ワーク１（死因順位用）２'!T20</f>
        <v>51</v>
      </c>
      <c r="D21" s="176">
        <f>'[1]ワーク１（死因順位用）２'!U20</f>
        <v>16</v>
      </c>
      <c r="E21" s="176">
        <f>'[1]ワーク１（死因順位用）２'!V20</f>
        <v>10</v>
      </c>
      <c r="F21" s="176">
        <f>'[1]ワーク１（死因順位用）２'!W20</f>
        <v>9</v>
      </c>
      <c r="G21" s="176">
        <f>'[1]ワーク１（死因順位用）２'!X20</f>
        <v>7</v>
      </c>
      <c r="H21" s="176">
        <f>'[1]ワーク１（死因順位用）２'!Y20</f>
        <v>5</v>
      </c>
      <c r="I21" s="176">
        <f>'[1]ワーク１（死因順位用）２'!Z20</f>
        <v>4</v>
      </c>
      <c r="J21" s="176">
        <f>'[1]ワーク１（死因順位用）２'!AA20</f>
        <v>3</v>
      </c>
      <c r="K21" s="176">
        <f>'[1]ワーク１（死因順位用）２'!AB20</f>
        <v>3</v>
      </c>
      <c r="L21" s="178">
        <f>'[1]ワーク１（死因順位用）２'!AC20</f>
        <v>2</v>
      </c>
      <c r="M21" s="168" t="str">
        <f t="shared" si="1"/>
        <v/>
      </c>
      <c r="N21" t="str">
        <f>IF(C20="err!","err!",IF(C20="","",IF(VLOOKUP(C20,'[1]ワーク１（死因順位用）２'!$A$3:$P$42,10,FALSE)=C21,"","err!")))</f>
        <v/>
      </c>
      <c r="O21" t="str">
        <f>IF(D20="err!","err!",IF(D20="","",IF(VLOOKUP(D20,'[1]ワーク１（死因順位用）２'!$A$3:$P$42,10,FALSE)=D21,"","err!")))</f>
        <v/>
      </c>
      <c r="P21" t="str">
        <f>IF(E20="err!","err!",IF(E20="","",IF(VLOOKUP(E20,'[1]ワーク１（死因順位用）２'!$A$3:$P$42,10,FALSE)=E21,"","err!")))</f>
        <v/>
      </c>
      <c r="Q21" t="str">
        <f>IF(F20="err!","err!",IF(F20="","",IF(VLOOKUP(F20,'[1]ワーク１（死因順位用）２'!$A$3:$P$42,10,FALSE)=F21,"","err!")))</f>
        <v/>
      </c>
      <c r="R21" t="str">
        <f>IF(G20="err!","err!",IF(G20="","",IF(VLOOKUP(G20,'[1]ワーク１（死因順位用）２'!$A$3:$P$42,10,FALSE)=G21,"","err!")))</f>
        <v/>
      </c>
      <c r="S21" t="str">
        <f>IF(H20="err!","err!",IF(H20="","",IF(VLOOKUP(H20,'[1]ワーク１（死因順位用）２'!$A$3:$P$42,10,FALSE)=H21,"","err!")))</f>
        <v/>
      </c>
      <c r="T21" t="str">
        <f>IF(I20="err!","err!",IF(I20="","",IF(VLOOKUP(I20,'[1]ワーク１（死因順位用）２'!$A$3:$P$42,10,FALSE)=I21,"","err!")))</f>
        <v/>
      </c>
      <c r="U21" t="str">
        <f>IF(J20="err!","err!",IF(J20="","",IF(VLOOKUP(J20,'[1]ワーク１（死因順位用）２'!$A$3:$P$42,10,FALSE)=J21,"","err!")))</f>
        <v/>
      </c>
      <c r="V21" t="str">
        <f>IF(K20="err!","err!",IF(K20="","",IF(VLOOKUP(K20,'[1]ワーク１（死因順位用）２'!$A$3:$P$42,10,FALSE)=K21,"","err!")))</f>
        <v/>
      </c>
      <c r="W21" t="str">
        <f>IF(L20="err!","err!",IF(L20="","",IF(VLOOKUP(L20,'[1]ワーク１（死因順位用）２'!$A$3:$P$42,10,FALSE)=L21,"","err!")))</f>
        <v/>
      </c>
    </row>
    <row r="22" spans="1:23" ht="15" customHeight="1" x14ac:dyDescent="0.15">
      <c r="B22" s="343" t="s">
        <v>174</v>
      </c>
      <c r="C22" s="176" t="str">
        <f>'[1]ワーク１（死因順位用）２'!T21</f>
        <v>悪性新生物＜腫瘍＞</v>
      </c>
      <c r="D22" s="176" t="str">
        <f>'[1]ワーク１（死因順位用）２'!U21</f>
        <v>心疾患（高血圧性除く）</v>
      </c>
      <c r="E22" s="176" t="str">
        <f>'[1]ワーク１（死因順位用）２'!V21</f>
        <v>脳血管疾患</v>
      </c>
      <c r="F22" s="177" t="s">
        <v>166</v>
      </c>
      <c r="G22" s="176" t="str">
        <f>'[1]ワーク１（死因順位用）２'!X21</f>
        <v>肝疾患</v>
      </c>
      <c r="H22" s="176" t="str">
        <f>'[1]ワーク１（死因順位用）２'!Y21</f>
        <v>不慮の事故</v>
      </c>
      <c r="I22" s="176" t="str">
        <f>'[1]ワーク１（死因順位用）２'!Z21</f>
        <v>肺炎</v>
      </c>
      <c r="J22" s="176" t="str">
        <f>'[1]ワーク１（死因順位用）２'!AA21</f>
        <v>糖尿病</v>
      </c>
      <c r="K22" s="177" t="s">
        <v>34</v>
      </c>
      <c r="L22" s="179" t="s">
        <v>172</v>
      </c>
      <c r="M22" s="168" t="str">
        <f t="shared" si="1"/>
        <v/>
      </c>
      <c r="N22" t="str">
        <f>IF(OR(C22="",ISERR(FIND(C22,D22&amp;E22&amp;F22&amp;G22&amp;H22&amp;I22&amp;J22&amp;K22&amp;L22))),"","err!")</f>
        <v/>
      </c>
      <c r="O22" t="str">
        <f>IF(OR(D22="",ISERR(FIND(D22,E22&amp;F22&amp;G22&amp;H22&amp;I22&amp;J22&amp;K22&amp;L22))),"","err!")</f>
        <v/>
      </c>
      <c r="P22" t="str">
        <f>IF(OR(E22="",ISERR(FIND(E22,F22&amp;G22&amp;H22&amp;I22&amp;J22&amp;K22&amp;L22))),"","err!")</f>
        <v/>
      </c>
      <c r="Q22" t="str">
        <f>IF(OR(F22="",ISERR(FIND(F22,G22&amp;H22&amp;I22&amp;J22&amp;K22&amp;L22))),"","err!")</f>
        <v/>
      </c>
      <c r="R22" t="str">
        <f>IF(OR(G22="",ISERR(FIND(G22,H22&amp;I22&amp;J22&amp;K22&amp;L22))),"","err!")</f>
        <v/>
      </c>
      <c r="S22" t="str">
        <f>IF(OR(H22="",ISERR(FIND(H22,I22&amp;J22&amp;K22&amp;L22))),"","err!")</f>
        <v/>
      </c>
      <c r="T22" t="str">
        <f>IF(OR(I22="",ISERR(FIND(I22,J22&amp;K22&amp;L22))),"","err!")</f>
        <v/>
      </c>
      <c r="U22" t="str">
        <f>IF(OR(J22="",ISERR(FIND(J22,K22&amp;L22))),"","err!")</f>
        <v/>
      </c>
      <c r="V22" t="str">
        <f>IF(OR(K22="",ISERR(FIND(K22,L22))),"","err!")</f>
        <v/>
      </c>
    </row>
    <row r="23" spans="1:23" ht="15" customHeight="1" x14ac:dyDescent="0.15">
      <c r="B23" s="343"/>
      <c r="C23" s="176">
        <f>'[1]ワーク１（死因順位用）２'!T22</f>
        <v>89</v>
      </c>
      <c r="D23" s="176">
        <f>'[1]ワーク１（死因順位用）２'!U22</f>
        <v>19</v>
      </c>
      <c r="E23" s="176">
        <f>'[1]ワーク１（死因順位用）２'!V22</f>
        <v>12</v>
      </c>
      <c r="F23" s="176">
        <f>'[1]ワーク１（死因順位用）２'!W22</f>
        <v>12</v>
      </c>
      <c r="G23" s="176">
        <f>'[1]ワーク１（死因順位用）２'!X22</f>
        <v>9</v>
      </c>
      <c r="H23" s="176">
        <f>'[1]ワーク１（死因順位用）２'!Y22</f>
        <v>6</v>
      </c>
      <c r="I23" s="176">
        <f>'[1]ワーク１（死因順位用）２'!Z22</f>
        <v>5</v>
      </c>
      <c r="J23" s="176">
        <f>'[1]ワーク１（死因順位用）２'!AA22</f>
        <v>4</v>
      </c>
      <c r="K23" s="176">
        <f>'[1]ワーク１（死因順位用）２'!AB22</f>
        <v>4</v>
      </c>
      <c r="L23" s="178">
        <f>'[1]ワーク１（死因順位用）２'!AC22</f>
        <v>4</v>
      </c>
      <c r="M23" s="168" t="str">
        <f t="shared" si="1"/>
        <v/>
      </c>
      <c r="N23" t="str">
        <f>IF(C22="err!","err!",IF(C22="","",IF(VLOOKUP(C22,'[1]ワーク１（死因順位用）２'!$A$3:$P$42,11,FALSE)=C23,"","err!")))</f>
        <v/>
      </c>
      <c r="O23" t="str">
        <f>IF(D22="err!","err!",IF(D22="","",IF(VLOOKUP(D22,'[1]ワーク１（死因順位用）２'!$A$3:$P$42,11,FALSE)=D23,"","err!")))</f>
        <v/>
      </c>
      <c r="P23" t="str">
        <f>IF(E22="err!","err!",IF(E22="","",IF(VLOOKUP(E22,'[1]ワーク１（死因順位用）２'!$A$3:$P$42,11,FALSE)=E23,"","err!")))</f>
        <v/>
      </c>
      <c r="Q23" t="str">
        <f>IF(F22="err!","err!",IF(F22="","",IF(VLOOKUP(F22,'[1]ワーク１（死因順位用）２'!$A$3:$P$42,11,FALSE)=F23,"","err!")))</f>
        <v/>
      </c>
      <c r="R23" t="str">
        <f>IF(G22="err!","err!",IF(G22="","",IF(VLOOKUP(G22,'[1]ワーク１（死因順位用）２'!$A$3:$P$42,11,FALSE)=G23,"","err!")))</f>
        <v/>
      </c>
      <c r="S23" t="str">
        <f>IF(H22="err!","err!",IF(H22="","",IF(VLOOKUP(H22,'[1]ワーク１（死因順位用）２'!$A$3:$P$42,11,FALSE)=H23,"","err!")))</f>
        <v/>
      </c>
      <c r="T23" t="str">
        <f>IF(I22="err!","err!",IF(I22="","",IF(VLOOKUP(I22,'[1]ワーク１（死因順位用）２'!$A$3:$P$42,11,FALSE)=I23,"","err!")))</f>
        <v/>
      </c>
      <c r="U23" t="str">
        <f>IF(J22="err!","err!",IF(J22="","",IF(VLOOKUP(J22,'[1]ワーク１（死因順位用）２'!$A$3:$P$42,11,FALSE)=J23,"","err!")))</f>
        <v/>
      </c>
      <c r="V23" t="str">
        <f>IF(K22="err!","err!",IF(K22="","",IF(VLOOKUP(K22,'[1]ワーク１（死因順位用）２'!$A$3:$P$42,11,FALSE)=K23,"","err!")))</f>
        <v/>
      </c>
      <c r="W23" t="str">
        <f>IF(L22="err!","err!",IF(L22="","",IF(VLOOKUP(L22,'[1]ワーク１（死因順位用）２'!$A$3:$P$42,11,FALSE)=L23,"","err!")))</f>
        <v/>
      </c>
    </row>
    <row r="24" spans="1:23" ht="15" customHeight="1" x14ac:dyDescent="0.15">
      <c r="B24" s="343" t="s">
        <v>175</v>
      </c>
      <c r="C24" s="176" t="str">
        <f>'[1]ワーク１（死因順位用）２'!T23</f>
        <v>悪性新生物＜腫瘍＞</v>
      </c>
      <c r="D24" s="176" t="str">
        <f>'[1]ワーク１（死因順位用）２'!U23</f>
        <v>心疾患（高血圧性除く）</v>
      </c>
      <c r="E24" s="176" t="str">
        <f>'[1]ワーク１（死因順位用）２'!V23</f>
        <v>脳血管疾患</v>
      </c>
      <c r="F24" s="176" t="str">
        <f>'[1]ワーク１（死因順位用）２'!W23</f>
        <v>肺炎</v>
      </c>
      <c r="G24" s="177" t="s">
        <v>26</v>
      </c>
      <c r="H24" s="176" t="str">
        <f>'[1]ワーク１（死因順位用）２'!Y23</f>
        <v>肝疾患</v>
      </c>
      <c r="I24" s="176" t="str">
        <f>'[1]ワーク１（死因順位用）２'!Z23</f>
        <v>慢性閉塞性肺疾患</v>
      </c>
      <c r="J24" s="176" t="str">
        <f>'[1]ワーク１（死因順位用）２'!AA23</f>
        <v>脊髄性筋萎縮症及び関連症候群</v>
      </c>
      <c r="K24" s="177" t="s">
        <v>28</v>
      </c>
      <c r="L24" s="178" t="str">
        <f>'[1]ワーク１（死因順位用）２'!AC23</f>
        <v>糖尿病</v>
      </c>
      <c r="M24" s="168" t="str">
        <f t="shared" si="1"/>
        <v/>
      </c>
      <c r="N24" t="str">
        <f>IF(OR(C24="",ISERR(FIND(C24,D24&amp;E24&amp;F24&amp;G24&amp;H24&amp;I24&amp;J24&amp;K24&amp;L24))),"","err!")</f>
        <v/>
      </c>
      <c r="O24" t="str">
        <f>IF(OR(D24="",ISERR(FIND(D24,E24&amp;F24&amp;G24&amp;H24&amp;I24&amp;J24&amp;K24&amp;L24))),"","err!")</f>
        <v/>
      </c>
      <c r="P24" t="str">
        <f>IF(OR(E24="",ISERR(FIND(E24,F24&amp;G24&amp;H24&amp;I24&amp;J24&amp;K24&amp;L24))),"","err!")</f>
        <v/>
      </c>
      <c r="Q24" t="str">
        <f>IF(OR(F24="",ISERR(FIND(F24,G24&amp;H24&amp;I24&amp;J24&amp;K24&amp;L24))),"","err!")</f>
        <v/>
      </c>
      <c r="R24" t="str">
        <f>IF(OR(G24="",ISERR(FIND(G24,H24&amp;I24&amp;J24&amp;K24&amp;L24))),"","err!")</f>
        <v/>
      </c>
      <c r="S24" t="str">
        <f>IF(OR(H24="",ISERR(FIND(H24,I24&amp;J24&amp;K24&amp;L24))),"","err!")</f>
        <v/>
      </c>
      <c r="T24" t="str">
        <f>IF(OR(I24="",ISERR(FIND(I24,J24&amp;K24&amp;L24))),"","err!")</f>
        <v/>
      </c>
      <c r="U24" t="str">
        <f>IF(OR(J24="",ISERR(FIND(J24,K24&amp;L24))),"","err!")</f>
        <v/>
      </c>
      <c r="V24" t="str">
        <f>IF(OR(K24="",ISERR(FIND(K24,L24))),"","err!")</f>
        <v/>
      </c>
    </row>
    <row r="25" spans="1:23" ht="15" customHeight="1" x14ac:dyDescent="0.15">
      <c r="B25" s="343"/>
      <c r="C25" s="176">
        <f>'[1]ワーク１（死因順位用）２'!T24</f>
        <v>205</v>
      </c>
      <c r="D25" s="176">
        <f>'[1]ワーク１（死因順位用）２'!U24</f>
        <v>35</v>
      </c>
      <c r="E25" s="176">
        <f>'[1]ワーク１（死因順位用）２'!V24</f>
        <v>21</v>
      </c>
      <c r="F25" s="176">
        <f>'[1]ワーク１（死因順位用）２'!W24</f>
        <v>18</v>
      </c>
      <c r="G25" s="176">
        <f>'[1]ワーク１（死因順位用）２'!X24</f>
        <v>18</v>
      </c>
      <c r="H25" s="176">
        <f>'[1]ワーク１（死因順位用）２'!Y24</f>
        <v>15</v>
      </c>
      <c r="I25" s="176">
        <f>'[1]ワーク１（死因順位用）２'!Z24</f>
        <v>11</v>
      </c>
      <c r="J25" s="176">
        <f>'[1]ワーク１（死因順位用）２'!AA24</f>
        <v>6</v>
      </c>
      <c r="K25" s="176">
        <f>'[1]ワーク１（死因順位用）２'!AB24</f>
        <v>6</v>
      </c>
      <c r="L25" s="178">
        <f>'[1]ワーク１（死因順位用）２'!AC24</f>
        <v>5</v>
      </c>
      <c r="M25" s="168" t="str">
        <f t="shared" si="1"/>
        <v/>
      </c>
      <c r="N25" t="str">
        <f>IF(C24="err!","err!",IF(C24="","",IF(VLOOKUP(C24,'[1]ワーク１（死因順位用）２'!$A$3:$P$42,12,FALSE)=C25,"","err!")))</f>
        <v/>
      </c>
      <c r="O25" t="str">
        <f>IF(D24="err!","err!",IF(D24="","",IF(VLOOKUP(D24,'[1]ワーク１（死因順位用）２'!$A$3:$P$42,12,FALSE)=D25,"","err!")))</f>
        <v/>
      </c>
      <c r="P25" t="str">
        <f>IF(E24="err!","err!",IF(E24="","",IF(VLOOKUP(E24,'[1]ワーク１（死因順位用）２'!$A$3:$P$42,12,FALSE)=E25,"","err!")))</f>
        <v/>
      </c>
      <c r="Q25" t="str">
        <f>IF(F24="err!","err!",IF(F24="","",IF(VLOOKUP(F24,'[1]ワーク１（死因順位用）２'!$A$3:$P$42,12,FALSE)=F25,"","err!")))</f>
        <v/>
      </c>
      <c r="R25" t="str">
        <f>IF(G24="err!","err!",IF(G24="","",IF(VLOOKUP(G24,'[1]ワーク１（死因順位用）２'!$A$3:$P$42,12,FALSE)=G25,"","err!")))</f>
        <v/>
      </c>
      <c r="S25" t="str">
        <f>IF(H24="err!","err!",IF(H24="","",IF(VLOOKUP(H24,'[1]ワーク１（死因順位用）２'!$A$3:$P$42,12,FALSE)=H25,"","err!")))</f>
        <v/>
      </c>
      <c r="T25" t="str">
        <f>IF(I24="err!","err!",IF(I24="","",IF(VLOOKUP(I24,'[1]ワーク１（死因順位用）２'!$A$3:$P$42,12,FALSE)=I25,"","err!")))</f>
        <v/>
      </c>
      <c r="U25" t="str">
        <f>IF(J24="err!","err!",IF(J24="","",IF(VLOOKUP(J24,'[1]ワーク１（死因順位用）２'!$A$3:$P$42,12,FALSE)=J25,"","err!")))</f>
        <v/>
      </c>
      <c r="V25" t="str">
        <f>IF(K24="err!","err!",IF(K24="","",IF(VLOOKUP(K24,'[1]ワーク１（死因順位用）２'!$A$3:$P$42,12,FALSE)=K25,"","err!")))</f>
        <v/>
      </c>
      <c r="W25" t="str">
        <f>IF(L24="err!","err!",IF(L24="","",IF(VLOOKUP(L24,'[1]ワーク１（死因順位用）２'!$A$3:$P$42,12,FALSE)=L25,"","err!")))</f>
        <v/>
      </c>
    </row>
    <row r="26" spans="1:23" ht="15" customHeight="1" x14ac:dyDescent="0.15">
      <c r="B26" s="343" t="s">
        <v>176</v>
      </c>
      <c r="C26" s="176" t="str">
        <f>'[1]ワーク１（死因順位用）２'!T25</f>
        <v>悪性新生物＜腫瘍＞</v>
      </c>
      <c r="D26" s="176" t="str">
        <f>'[1]ワーク１（死因順位用）２'!U25</f>
        <v>心疾患（高血圧性除く）</v>
      </c>
      <c r="E26" s="176" t="str">
        <f>'[1]ワーク１（死因順位用）２'!V25</f>
        <v>脳血管疾患</v>
      </c>
      <c r="F26" s="176" t="str">
        <f>'[1]ワーク１（死因順位用）２'!W25</f>
        <v>肺炎</v>
      </c>
      <c r="G26" s="176" t="str">
        <f>'[1]ワーク１（死因順位用）２'!X25</f>
        <v>不慮の事故</v>
      </c>
      <c r="H26" s="176" t="str">
        <f>'[1]ワーク１（死因順位用）２'!Y25</f>
        <v>肝疾患</v>
      </c>
      <c r="I26" s="176" t="str">
        <f>'[1]ワーク１（死因順位用）２'!Z25</f>
        <v>糖尿病</v>
      </c>
      <c r="J26" s="176" t="str">
        <f>'[1]ワーク１（死因順位用）２'!AA25</f>
        <v>高血圧性疾患</v>
      </c>
      <c r="K26" s="176" t="str">
        <f>'[1]ワーク１（死因順位用）２'!AB25</f>
        <v>腎不全</v>
      </c>
      <c r="L26" s="178" t="str">
        <f>'[1]ワーク１（死因順位用）２'!AC25</f>
        <v>慢性閉塞性肺疾患</v>
      </c>
      <c r="M26" s="168" t="str">
        <f t="shared" si="1"/>
        <v/>
      </c>
      <c r="N26" t="str">
        <f>IF(OR(C26="",ISERR(FIND(C26,D26&amp;E26&amp;F26&amp;G26&amp;H26&amp;I26&amp;J26&amp;K26&amp;L26))),"","err!")</f>
        <v/>
      </c>
      <c r="O26" t="str">
        <f>IF(OR(D26="",ISERR(FIND(D26,E26&amp;F26&amp;G26&amp;H26&amp;I26&amp;J26&amp;K26&amp;L26))),"","err!")</f>
        <v/>
      </c>
      <c r="P26" t="str">
        <f>IF(OR(E26="",ISERR(FIND(E26,F26&amp;G26&amp;H26&amp;I26&amp;J26&amp;K26&amp;L26))),"","err!")</f>
        <v/>
      </c>
      <c r="Q26" t="str">
        <f>IF(OR(F26="",ISERR(FIND(F26,G26&amp;H26&amp;I26&amp;J26&amp;K26&amp;L26))),"","err!")</f>
        <v/>
      </c>
      <c r="R26" t="str">
        <f>IF(OR(G26="",ISERR(FIND(G26,H26&amp;I26&amp;J26&amp;K26&amp;L26))),"","err!")</f>
        <v/>
      </c>
      <c r="S26" t="str">
        <f>IF(OR(H26="",ISERR(FIND(H26,I26&amp;J26&amp;K26&amp;L26))),"","err!")</f>
        <v/>
      </c>
      <c r="T26" t="str">
        <f>IF(OR(I26="",ISERR(FIND(I26,J26&amp;K26&amp;L26))),"","err!")</f>
        <v/>
      </c>
      <c r="U26" t="str">
        <f>IF(OR(J26="",ISERR(FIND(J26,K26&amp;L26))),"","err!")</f>
        <v/>
      </c>
      <c r="V26" t="str">
        <f>IF(OR(K26="",ISERR(FIND(K26,L26))),"","err!")</f>
        <v/>
      </c>
    </row>
    <row r="27" spans="1:23" ht="15" customHeight="1" x14ac:dyDescent="0.15">
      <c r="B27" s="343"/>
      <c r="C27" s="176">
        <f>'[1]ワーク１（死因順位用）２'!T26</f>
        <v>361</v>
      </c>
      <c r="D27" s="176">
        <f>'[1]ワーク１（死因順位用）２'!U26</f>
        <v>62</v>
      </c>
      <c r="E27" s="176">
        <f>'[1]ワーク１（死因順位用）２'!V26</f>
        <v>58</v>
      </c>
      <c r="F27" s="176">
        <f>'[1]ワーク１（死因順位用）２'!W26</f>
        <v>24</v>
      </c>
      <c r="G27" s="176">
        <f>'[1]ワーク１（死因順位用）２'!X26</f>
        <v>23</v>
      </c>
      <c r="H27" s="176">
        <f>'[1]ワーク１（死因順位用）２'!Y26</f>
        <v>19</v>
      </c>
      <c r="I27" s="176">
        <f>'[1]ワーク１（死因順位用）２'!Z26</f>
        <v>16</v>
      </c>
      <c r="J27" s="176">
        <f>'[1]ワーク１（死因順位用）２'!AA26</f>
        <v>13</v>
      </c>
      <c r="K27" s="176">
        <f>'[1]ワーク１（死因順位用）２'!AB26</f>
        <v>12</v>
      </c>
      <c r="L27" s="178">
        <f>'[1]ワーク１（死因順位用）２'!AC26</f>
        <v>10</v>
      </c>
      <c r="M27" s="168" t="str">
        <f>IF(AND(N27="",O27="",P27="",Q27="",R27="",S27="",T27="",U27="",V27="",W27=""),"","err!")</f>
        <v/>
      </c>
      <c r="N27" t="str">
        <f>IF(C26="err!","err!",IF(C26="","",IF(VLOOKUP(C26,'[1]ワーク１（死因順位用）２'!$A$3:$P$42,13,FALSE)=C27,"","err!")))</f>
        <v/>
      </c>
      <c r="O27" t="str">
        <f>IF(D26="err!","err!",IF(D26="","",IF(VLOOKUP(D26,'[1]ワーク１（死因順位用）２'!$A$3:$P$42,13,FALSE)=D27,"","err!")))</f>
        <v/>
      </c>
      <c r="P27" t="str">
        <f>IF(E26="err!","err!",IF(E26="","",IF(VLOOKUP(E26,'[1]ワーク１（死因順位用）２'!$A$3:$P$42,13,FALSE)=E27,"","err!")))</f>
        <v/>
      </c>
      <c r="Q27" t="str">
        <f>IF(F26="err!","err!",IF(F26="","",IF(VLOOKUP(F26,'[1]ワーク１（死因順位用）２'!$A$3:$P$42,13,FALSE)=F27,"","err!")))</f>
        <v/>
      </c>
      <c r="R27" t="str">
        <f>IF(G26="err!","err!",IF(G26="","",IF(VLOOKUP(G26,'[1]ワーク１（死因順位用）２'!$A$3:$P$42,13,FALSE)=G27,"","err!")))</f>
        <v/>
      </c>
      <c r="S27" t="str">
        <f>IF(H26="err!","err!",IF(H26="","",IF(VLOOKUP(H26,'[1]ワーク１（死因順位用）２'!$A$3:$P$42,13,FALSE)=H27,"","err!")))</f>
        <v/>
      </c>
      <c r="T27" t="str">
        <f>IF(I26="err!","err!",IF(I26="","",IF(VLOOKUP(I26,'[1]ワーク１（死因順位用）２'!$A$3:$P$42,13,FALSE)=I27,"","err!")))</f>
        <v/>
      </c>
      <c r="U27" t="str">
        <f>IF(J26="err!","err!",IF(J26="","",IF(VLOOKUP(J26,'[1]ワーク１（死因順位用）２'!$A$3:$P$42,13,FALSE)=J27,"","err!")))</f>
        <v/>
      </c>
      <c r="V27" t="str">
        <f>IF(K26="err!","err!",IF(K26="","",IF(VLOOKUP(K26,'[1]ワーク１（死因順位用）２'!$A$3:$P$42,13,FALSE)=K27,"","err!")))</f>
        <v/>
      </c>
      <c r="W27" t="str">
        <f>IF(L26="err!","err!",IF(L26="","",IF(VLOOKUP(L26,'[1]ワーク１（死因順位用）２'!$A$3:$P$42,13,FALSE)=L27,"","err!")))</f>
        <v/>
      </c>
    </row>
    <row r="28" spans="1:23" ht="15" customHeight="1" x14ac:dyDescent="0.15">
      <c r="B28" s="343" t="s">
        <v>177</v>
      </c>
      <c r="C28" s="176" t="str">
        <f>'[1]ワーク１（死因順位用）２'!T27</f>
        <v>悪性新生物＜腫瘍＞</v>
      </c>
      <c r="D28" s="176" t="str">
        <f>'[1]ワーク１（死因順位用）２'!U27</f>
        <v>心疾患（高血圧性除く）</v>
      </c>
      <c r="E28" s="176" t="str">
        <f>'[1]ワーク１（死因順位用）２'!V27</f>
        <v>脳血管疾患</v>
      </c>
      <c r="F28" s="176" t="str">
        <f>'[1]ワーク１（死因順位用）２'!W27</f>
        <v>肺炎</v>
      </c>
      <c r="G28" s="176" t="str">
        <f>'[1]ワーク１（死因順位用）２'!X27</f>
        <v>不慮の事故</v>
      </c>
      <c r="H28" s="176" t="str">
        <f>'[1]ワーク１（死因順位用）２'!Y27</f>
        <v>慢性閉塞性肺疾患</v>
      </c>
      <c r="I28" s="176" t="str">
        <f>'[1]ワーク１（死因順位用）２'!Z27</f>
        <v>大動脈瘤及び解離</v>
      </c>
      <c r="J28" s="176" t="str">
        <f>'[1]ワーク１（死因順位用）２'!AA27</f>
        <v>パーキンソン病</v>
      </c>
      <c r="K28" s="176" t="str">
        <f>'[1]ワーク１（死因順位用）２'!AB27</f>
        <v>血管性及び詳細不明の認知症</v>
      </c>
      <c r="L28" s="178" t="str">
        <f>'[1]ワーク１（死因順位用）２'!AC27</f>
        <v>腎不全</v>
      </c>
      <c r="M28" s="168" t="str">
        <f t="shared" si="1"/>
        <v/>
      </c>
      <c r="N28" t="str">
        <f>IF(OR(C28="",ISERR(FIND(C28,D28&amp;E28&amp;F28&amp;G28&amp;H28&amp;I28&amp;J28&amp;K28&amp;L28))),"","err!")</f>
        <v/>
      </c>
      <c r="O28" t="str">
        <f>IF(OR(D28="",ISERR(FIND(D28,E28&amp;F28&amp;G28&amp;H28&amp;I28&amp;J28&amp;K28&amp;L28))),"","err!")</f>
        <v/>
      </c>
      <c r="P28" t="str">
        <f>IF(OR(E28="",ISERR(FIND(E28,F28&amp;G28&amp;H28&amp;I28&amp;J28&amp;K28&amp;L28))),"","err!")</f>
        <v/>
      </c>
      <c r="Q28" t="str">
        <f>IF(OR(F28="",ISERR(FIND(F28,G28&amp;H28&amp;I28&amp;J28&amp;K28&amp;L28))),"","err!")</f>
        <v/>
      </c>
      <c r="R28" t="str">
        <f>IF(OR(G28="",ISERR(FIND(G28,H28&amp;I28&amp;J28&amp;K28&amp;L28))),"","err!")</f>
        <v/>
      </c>
      <c r="S28" t="str">
        <f>IF(OR(H28="",ISERR(FIND(H28,I28&amp;J28&amp;K28&amp;L28))),"","err!")</f>
        <v/>
      </c>
      <c r="T28" t="str">
        <f>IF(OR(I28="",ISERR(FIND(I28,J28&amp;K28&amp;L28))),"","err!")</f>
        <v/>
      </c>
      <c r="U28" t="str">
        <f>IF(OR(J28="",ISERR(FIND(J28,K28&amp;L28))),"","err!")</f>
        <v/>
      </c>
      <c r="V28" t="str">
        <f>IF(OR(K28="",ISERR(FIND(K28,L28))),"","err!")</f>
        <v/>
      </c>
    </row>
    <row r="29" spans="1:23" ht="15" customHeight="1" x14ac:dyDescent="0.15">
      <c r="B29" s="343"/>
      <c r="C29" s="176">
        <f>'[1]ワーク１（死因順位用）２'!T28</f>
        <v>321</v>
      </c>
      <c r="D29" s="176">
        <f>'[1]ワーク１（死因順位用）２'!U28</f>
        <v>64</v>
      </c>
      <c r="E29" s="176">
        <f>'[1]ワーク１（死因順位用）２'!V28</f>
        <v>57</v>
      </c>
      <c r="F29" s="176">
        <f>'[1]ワーク１（死因順位用）２'!W28</f>
        <v>42</v>
      </c>
      <c r="G29" s="176">
        <f>'[1]ワーク１（死因順位用）２'!X28</f>
        <v>25</v>
      </c>
      <c r="H29" s="176">
        <f>'[1]ワーク１（死因順位用）２'!Y28</f>
        <v>19</v>
      </c>
      <c r="I29" s="176">
        <f>'[1]ワーク１（死因順位用）２'!Z28</f>
        <v>16</v>
      </c>
      <c r="J29" s="176">
        <f>'[1]ワーク１（死因順位用）２'!AA28</f>
        <v>15</v>
      </c>
      <c r="K29" s="176">
        <f>'[1]ワーク１（死因順位用）２'!AB28</f>
        <v>14</v>
      </c>
      <c r="L29" s="178">
        <f>'[1]ワーク１（死因順位用）２'!AC28</f>
        <v>13</v>
      </c>
      <c r="M29" s="168" t="str">
        <f t="shared" si="1"/>
        <v/>
      </c>
      <c r="N29" t="str">
        <f>IF(C28="err!","err!",IF(C28="","",IF(VLOOKUP(C28,'[1]ワーク１（死因順位用）２'!$A$3:$P$42,14,FALSE)=C29,"","err!")))</f>
        <v/>
      </c>
      <c r="O29" t="str">
        <f>IF(D28="err!","err!",IF(D28="","",IF(VLOOKUP(D28,'[1]ワーク１（死因順位用）２'!$A$3:$P$42,14,FALSE)=D29,"","err!")))</f>
        <v/>
      </c>
      <c r="P29" t="str">
        <f>IF(E28="err!","err!",IF(E28="","",IF(VLOOKUP(E28,'[1]ワーク１（死因順位用）２'!$A$3:$P$42,14,FALSE)=E29,"","err!")))</f>
        <v/>
      </c>
      <c r="Q29" t="str">
        <f>IF(F28="err!","err!",IF(F28="","",IF(VLOOKUP(F28,'[1]ワーク１（死因順位用）２'!$A$3:$P$42,14,FALSE)=F29,"","err!")))</f>
        <v/>
      </c>
      <c r="R29" t="str">
        <f>IF(G28="err!","err!",IF(G28="","",IF(VLOOKUP(G28,'[1]ワーク１（死因順位用）２'!$A$3:$P$42,14,FALSE)=G29,"","err!")))</f>
        <v/>
      </c>
      <c r="S29" t="str">
        <f>IF(H28="err!","err!",IF(H28="","",IF(VLOOKUP(H28,'[1]ワーク１（死因順位用）２'!$A$3:$P$42,14,FALSE)=H29,"","err!")))</f>
        <v/>
      </c>
      <c r="T29" t="str">
        <f>IF(I28="err!","err!",IF(I28="","",IF(VLOOKUP(I28,'[1]ワーク１（死因順位用）２'!$A$3:$P$42,14,FALSE)=I29,"","err!")))</f>
        <v/>
      </c>
      <c r="U29" t="str">
        <f>IF(J28="err!","err!",IF(J28="","",IF(VLOOKUP(J28,'[1]ワーク１（死因順位用）２'!$A$3:$P$42,14,FALSE)=J29,"","err!")))</f>
        <v/>
      </c>
      <c r="V29" t="str">
        <f>IF(K28="err!","err!",IF(K28="","",IF(VLOOKUP(K28,'[1]ワーク１（死因順位用）２'!$A$3:$P$42,14,FALSE)=K29,"","err!")))</f>
        <v/>
      </c>
      <c r="W29" t="str">
        <f>IF(L28="err!","err!",IF(L28="","",IF(VLOOKUP(L28,'[1]ワーク１（死因順位用）２'!$A$3:$P$42,14,FALSE)=L29,"","err!")))</f>
        <v/>
      </c>
    </row>
    <row r="30" spans="1:23" ht="15" customHeight="1" x14ac:dyDescent="0.15">
      <c r="B30" s="343" t="s">
        <v>178</v>
      </c>
      <c r="C30" s="176" t="str">
        <f>'[1]ワーク１（死因順位用）２'!T29</f>
        <v>悪性新生物＜腫瘍＞</v>
      </c>
      <c r="D30" s="176" t="str">
        <f>'[1]ワーク１（死因順位用）２'!U29</f>
        <v>心疾患（高血圧性除く）</v>
      </c>
      <c r="E30" s="176" t="str">
        <f>'[1]ワーク１（死因順位用）２'!V29</f>
        <v>脳血管疾患</v>
      </c>
      <c r="F30" s="176" t="str">
        <f>'[1]ワーク１（死因順位用）２'!W29</f>
        <v>肺炎</v>
      </c>
      <c r="G30" s="176" t="str">
        <f>'[1]ワーク１（死因順位用）２'!X29</f>
        <v>老衰</v>
      </c>
      <c r="H30" s="176" t="str">
        <f>'[1]ワーク１（死因順位用）２'!Y29</f>
        <v>慢性閉塞性肺疾患</v>
      </c>
      <c r="I30" s="177" t="s">
        <v>26</v>
      </c>
      <c r="J30" s="176" t="str">
        <f>'[1]ワーク１（死因順位用）２'!AA29</f>
        <v>腎不全</v>
      </c>
      <c r="K30" s="176" t="str">
        <f>'[1]ワーク１（死因順位用）２'!AB29</f>
        <v>糖尿病</v>
      </c>
      <c r="L30" s="178" t="str">
        <f>'[1]ワーク１（死因順位用）２'!AC29</f>
        <v>肝疾患</v>
      </c>
      <c r="M30" s="168" t="str">
        <f t="shared" si="1"/>
        <v/>
      </c>
      <c r="N30" t="str">
        <f>IF(OR(C30="",ISERR(FIND(C30,D30&amp;E30&amp;F30&amp;G30&amp;H30&amp;I30&amp;J30&amp;K30&amp;L30))),"","err!")</f>
        <v/>
      </c>
      <c r="O30" t="str">
        <f>IF(OR(D30="",ISERR(FIND(D30,E30&amp;F30&amp;G30&amp;H30&amp;I30&amp;J30&amp;K30&amp;L30))),"","err!")</f>
        <v/>
      </c>
      <c r="P30" t="str">
        <f>IF(OR(E30="",ISERR(FIND(E30,F30&amp;G30&amp;H30&amp;I30&amp;J30&amp;K30&amp;L30))),"","err!")</f>
        <v/>
      </c>
      <c r="Q30" t="str">
        <f>IF(OR(F30="",ISERR(FIND(F30,G30&amp;H30&amp;I30&amp;J30&amp;K30&amp;L30))),"","err!")</f>
        <v/>
      </c>
      <c r="R30" t="str">
        <f>IF(OR(G30="",ISERR(FIND(G30,H30&amp;I30&amp;J30&amp;K30&amp;L30))),"","err!")</f>
        <v/>
      </c>
      <c r="S30" t="str">
        <f>IF(OR(H30="",ISERR(FIND(H30,I30&amp;J30&amp;K30&amp;L30))),"","err!")</f>
        <v/>
      </c>
      <c r="T30" t="str">
        <f>IF(OR(I30="",ISERR(FIND(I30,J30&amp;K30&amp;L30))),"","err!")</f>
        <v/>
      </c>
      <c r="U30" t="str">
        <f>IF(OR(J30="",ISERR(FIND(J30,K30&amp;L30))),"","err!")</f>
        <v/>
      </c>
      <c r="V30" t="str">
        <f>IF(OR(K30="",ISERR(FIND(K30,L30))),"","err!")</f>
        <v/>
      </c>
    </row>
    <row r="31" spans="1:23" ht="15" customHeight="1" x14ac:dyDescent="0.15">
      <c r="B31" s="343"/>
      <c r="C31" s="176">
        <f>'[1]ワーク１（死因順位用）２'!T30</f>
        <v>350</v>
      </c>
      <c r="D31" s="176">
        <f>'[1]ワーク１（死因順位用）２'!U30</f>
        <v>101</v>
      </c>
      <c r="E31" s="176">
        <f>'[1]ワーク１（死因順位用）２'!V30</f>
        <v>86</v>
      </c>
      <c r="F31" s="176">
        <f>'[1]ワーク１（死因順位用）２'!W30</f>
        <v>74</v>
      </c>
      <c r="G31" s="176">
        <f>'[1]ワーク１（死因順位用）２'!X30</f>
        <v>31</v>
      </c>
      <c r="H31" s="176">
        <f>'[1]ワーク１（死因順位用）２'!Y30</f>
        <v>28</v>
      </c>
      <c r="I31" s="176">
        <f>'[1]ワーク１（死因順位用）２'!Z30</f>
        <v>28</v>
      </c>
      <c r="J31" s="176">
        <f>'[1]ワーク１（死因順位用）２'!AA30</f>
        <v>24</v>
      </c>
      <c r="K31" s="176">
        <f>'[1]ワーク１（死因順位用）２'!AB30</f>
        <v>18</v>
      </c>
      <c r="L31" s="178">
        <f>'[1]ワーク１（死因順位用）２'!AC30</f>
        <v>17</v>
      </c>
      <c r="M31" s="168" t="str">
        <f t="shared" si="1"/>
        <v/>
      </c>
      <c r="N31" t="str">
        <f>IF(C30="err!","err!",IF(C30="","",IF(VLOOKUP(C30,'[1]ワーク１（死因順位用）２'!$A$3:$P$42,15,FALSE)=C31,"","err!")))</f>
        <v/>
      </c>
      <c r="O31" t="str">
        <f>IF(D30="err!","err!",IF(D30="","",IF(VLOOKUP(D30,'[1]ワーク１（死因順位用）２'!$A$3:$P$42,15,FALSE)=D31,"","err!")))</f>
        <v/>
      </c>
      <c r="P31" t="str">
        <f>IF(E30="err!","err!",IF(E30="","",IF(VLOOKUP(E30,'[1]ワーク１（死因順位用）２'!$A$3:$P$42,15,FALSE)=E31,"","err!")))</f>
        <v/>
      </c>
      <c r="Q31" t="str">
        <f>IF(F30="err!","err!",IF(F30="","",IF(VLOOKUP(F30,'[1]ワーク１（死因順位用）２'!$A$3:$P$42,15,FALSE)=F31,"","err!")))</f>
        <v/>
      </c>
      <c r="R31" t="str">
        <f>IF(G30="err!","err!",IF(G30="","",IF(VLOOKUP(G30,'[1]ワーク１（死因順位用）２'!$A$3:$P$42,15,FALSE)=G31,"","err!")))</f>
        <v/>
      </c>
      <c r="S31" t="str">
        <f>IF(H30="err!","err!",IF(H30="","",IF(VLOOKUP(H30,'[1]ワーク１（死因順位用）２'!$A$3:$P$42,15,FALSE)=H31,"","err!")))</f>
        <v/>
      </c>
      <c r="T31" t="str">
        <f>IF(I30="err!","err!",IF(I30="","",IF(VLOOKUP(I30,'[1]ワーク１（死因順位用）２'!$A$3:$P$42,15,FALSE)=I31,"","err!")))</f>
        <v/>
      </c>
      <c r="U31" t="str">
        <f>IF(J30="err!","err!",IF(J30="","",IF(VLOOKUP(J30,'[1]ワーク１（死因順位用）２'!$A$3:$P$42,15,FALSE)=J31,"","err!")))</f>
        <v/>
      </c>
      <c r="V31" t="str">
        <f>IF(K30="err!","err!",IF(K30="","",IF(VLOOKUP(K30,'[1]ワーク１（死因順位用）２'!$A$3:$P$42,15,FALSE)=K31,"","err!")))</f>
        <v/>
      </c>
      <c r="W31" t="str">
        <f>IF(L30="err!","err!",IF(L30="","",IF(VLOOKUP(L30,'[1]ワーク１（死因順位用）２'!$A$3:$P$42,15,FALSE)=L31,"","err!")))</f>
        <v/>
      </c>
    </row>
    <row r="32" spans="1:23" ht="15" customHeight="1" x14ac:dyDescent="0.15">
      <c r="B32" s="343" t="s">
        <v>179</v>
      </c>
      <c r="C32" s="176" t="str">
        <f>'[1]ワーク１（死因順位用）２'!T31</f>
        <v>悪性新生物＜腫瘍＞</v>
      </c>
      <c r="D32" s="176" t="str">
        <f>'[1]ワーク１（死因順位用）２'!U31</f>
        <v>心疾患（高血圧性除く）</v>
      </c>
      <c r="E32" s="176" t="str">
        <f>'[1]ワーク１（死因順位用）２'!V31</f>
        <v>肺炎</v>
      </c>
      <c r="F32" s="176" t="str">
        <f>'[1]ワーク１（死因順位用）２'!W31</f>
        <v>老衰</v>
      </c>
      <c r="G32" s="176" t="str">
        <f>'[1]ワーク１（死因順位用）２'!X31</f>
        <v>脳血管疾患</v>
      </c>
      <c r="H32" s="176" t="str">
        <f>'[1]ワーク１（死因順位用）２'!Y31</f>
        <v>不慮の事故</v>
      </c>
      <c r="I32" s="176" t="str">
        <f>'[1]ワーク１（死因順位用）２'!Z31</f>
        <v>アルツハイマー病</v>
      </c>
      <c r="J32" s="176" t="str">
        <f>'[1]ワーク１（死因順位用）２'!AA31</f>
        <v>慢性閉塞性肺疾患</v>
      </c>
      <c r="K32" s="177" t="s">
        <v>28</v>
      </c>
      <c r="L32" s="178" t="str">
        <f>'[1]ワーク１（死因順位用）２'!AC31</f>
        <v>血管性及び詳細不明の認知症</v>
      </c>
      <c r="M32" s="168" t="str">
        <f t="shared" si="1"/>
        <v/>
      </c>
      <c r="N32" t="str">
        <f>IF(OR(C32="",ISERR(FIND(C32,D32&amp;E32&amp;F32&amp;G32&amp;H32&amp;I32&amp;J32&amp;K32&amp;L32))),"","err!")</f>
        <v/>
      </c>
      <c r="O32" t="str">
        <f>IF(OR(D32="",ISERR(FIND(D32,E32&amp;F32&amp;G32&amp;H32&amp;I32&amp;J32&amp;K32&amp;L32))),"","err!")</f>
        <v/>
      </c>
      <c r="P32" t="str">
        <f>IF(OR(E32="",ISERR(FIND(E32,F32&amp;G32&amp;H32&amp;I32&amp;J32&amp;K32&amp;L32))),"","err!")</f>
        <v/>
      </c>
      <c r="Q32" t="str">
        <f>IF(OR(F32="",ISERR(FIND(F32,G32&amp;H32&amp;I32&amp;J32&amp;K32&amp;L32))),"","err!")</f>
        <v/>
      </c>
      <c r="R32" t="str">
        <f>IF(OR(G32="",ISERR(FIND(G32,H32&amp;I32&amp;J32&amp;K32&amp;L32))),"","err!")</f>
        <v/>
      </c>
      <c r="S32" t="str">
        <f>IF(OR(H32="",ISERR(FIND(H32,I32&amp;J32&amp;K32&amp;L32))),"","err!")</f>
        <v/>
      </c>
      <c r="T32" t="str">
        <f>IF(OR(I32="",ISERR(FIND(I32,J32&amp;K32&amp;L32))),"","err!")</f>
        <v/>
      </c>
      <c r="U32" t="str">
        <f>IF(OR(J32="",ISERR(FIND(J32,K32&amp;L32))),"","err!")</f>
        <v/>
      </c>
      <c r="V32" t="str">
        <f>IF(OR(K32="",ISERR(FIND(K32,L32))),"","err!")</f>
        <v/>
      </c>
    </row>
    <row r="33" spans="2:23" ht="15" customHeight="1" x14ac:dyDescent="0.15">
      <c r="B33" s="344"/>
      <c r="C33" s="180">
        <f>'[1]ワーク１（死因順位用）２'!T32</f>
        <v>490</v>
      </c>
      <c r="D33" s="180">
        <f>'[1]ワーク１（死因順位用）２'!U32</f>
        <v>270</v>
      </c>
      <c r="E33" s="180">
        <f>'[1]ワーク１（死因順位用）２'!V32</f>
        <v>201</v>
      </c>
      <c r="F33" s="180">
        <f>'[1]ワーク１（死因順位用）２'!W32</f>
        <v>151</v>
      </c>
      <c r="G33" s="180">
        <f>'[1]ワーク１（死因順位用）２'!X32</f>
        <v>136</v>
      </c>
      <c r="H33" s="180">
        <f>'[1]ワーク１（死因順位用）２'!Y32</f>
        <v>65</v>
      </c>
      <c r="I33" s="180">
        <f>'[1]ワーク１（死因順位用）２'!Z32</f>
        <v>61</v>
      </c>
      <c r="J33" s="180">
        <f>'[1]ワーク１（死因順位用）２'!AA32</f>
        <v>56</v>
      </c>
      <c r="K33" s="180">
        <f>'[1]ワーク１（死因順位用）２'!AB32</f>
        <v>56</v>
      </c>
      <c r="L33" s="181">
        <f>'[1]ワーク１（死因順位用）２'!AC32</f>
        <v>47</v>
      </c>
      <c r="M33" s="168" t="str">
        <f t="shared" si="1"/>
        <v/>
      </c>
      <c r="N33" t="str">
        <f>IF(C32="err!","err!",IF(C32="","",IF(VLOOKUP(C32,'[1]ワーク１（死因順位用）２'!$A$3:$P$42,16,FALSE)=C33,"","err!")))</f>
        <v/>
      </c>
      <c r="O33" t="str">
        <f>IF(D32="err!","err!",IF(D32="","",IF(VLOOKUP(D32,'[1]ワーク１（死因順位用）２'!$A$3:$P$42,16,FALSE)=D33,"","err!")))</f>
        <v/>
      </c>
      <c r="P33" t="str">
        <f>IF(E32="err!","err!",IF(E32="","",IF(VLOOKUP(E32,'[1]ワーク１（死因順位用）２'!$A$3:$P$42,16,FALSE)=E33,"","err!")))</f>
        <v/>
      </c>
      <c r="Q33" t="str">
        <f>IF(F32="err!","err!",IF(F32="","",IF(VLOOKUP(F32,'[1]ワーク１（死因順位用）２'!$A$3:$P$42,16,FALSE)=F33,"","err!")))</f>
        <v/>
      </c>
      <c r="R33" t="str">
        <f>IF(G32="err!","err!",IF(G32="","",IF(VLOOKUP(G32,'[1]ワーク１（死因順位用）２'!$A$3:$P$42,16,FALSE)=G33,"","err!")))</f>
        <v/>
      </c>
      <c r="S33" t="str">
        <f>IF(H32="err!","err!",IF(H32="","",IF(VLOOKUP(H32,'[1]ワーク１（死因順位用）２'!$A$3:$P$42,16,FALSE)=H33,"","err!")))</f>
        <v/>
      </c>
      <c r="T33" t="str">
        <f>IF(I32="err!","err!",IF(I32="","",IF(VLOOKUP(I32,'[1]ワーク１（死因順位用）２'!$A$3:$P$42,16,FALSE)=I33,"","err!")))</f>
        <v/>
      </c>
      <c r="U33" t="str">
        <f>IF(J32="err!","err!",IF(J32="","",IF(VLOOKUP(J32,'[1]ワーク１（死因順位用）２'!$A$3:$P$42,16,FALSE)=J33,"","err!")))</f>
        <v/>
      </c>
      <c r="V33" t="str">
        <f>IF(K32="err!","err!",IF(K32="","",IF(VLOOKUP(K32,'[1]ワーク１（死因順位用）２'!$A$3:$P$42,16,FALSE)=K33,"","err!")))</f>
        <v/>
      </c>
      <c r="W33" t="str">
        <f>IF(L32="err!","err!",IF(L32="","",IF(VLOOKUP(L32,'[1]ワーク１（死因順位用）２'!$A$3:$P$42,16,FALSE)=L33,"","err!")))</f>
        <v/>
      </c>
    </row>
    <row r="34" spans="2:23" x14ac:dyDescent="0.15">
      <c r="H34" t="s">
        <v>180</v>
      </c>
      <c r="M34" s="182"/>
    </row>
    <row r="37" spans="2:23" ht="22.5" customHeight="1" x14ac:dyDescent="0.15">
      <c r="C37" s="345"/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</row>
  </sheetData>
  <mergeCells count="16">
    <mergeCell ref="B32:B33"/>
    <mergeCell ref="C37:P37"/>
    <mergeCell ref="B20:B21"/>
    <mergeCell ref="B22:B23"/>
    <mergeCell ref="B24:B25"/>
    <mergeCell ref="B26:B27"/>
    <mergeCell ref="B28:B29"/>
    <mergeCell ref="B30:B31"/>
    <mergeCell ref="A16:A19"/>
    <mergeCell ref="B16:B17"/>
    <mergeCell ref="B18:B19"/>
    <mergeCell ref="B6:B7"/>
    <mergeCell ref="B8:B9"/>
    <mergeCell ref="B10:B11"/>
    <mergeCell ref="B12:B13"/>
    <mergeCell ref="B14:B15"/>
  </mergeCells>
  <phoneticPr fontId="3"/>
  <printOptions horizontalCentered="1" verticalCentered="1"/>
  <pageMargins left="0.51181102362204722" right="0.39370078740157483" top="0.59055118110236227" bottom="0.59055118110236227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W37"/>
  <sheetViews>
    <sheetView view="pageBreakPreview" zoomScale="90" zoomScaleNormal="90" zoomScaleSheetLayoutView="90" workbookViewId="0">
      <pane xSplit="2" ySplit="3" topLeftCell="C4" activePane="bottomRight" state="frozen"/>
      <selection activeCell="B30" sqref="B30"/>
      <selection pane="topRight" activeCell="B30" sqref="B30"/>
      <selection pane="bottomLeft" activeCell="B30" sqref="B30"/>
      <selection pane="bottomRight" activeCell="N10" sqref="N10"/>
    </sheetView>
  </sheetViews>
  <sheetFormatPr defaultRowHeight="12" x14ac:dyDescent="0.15"/>
  <cols>
    <col min="1" max="1" width="3.85546875" customWidth="1"/>
    <col min="2" max="2" width="7.140625" bestFit="1" customWidth="1"/>
    <col min="3" max="12" width="13.7109375" customWidth="1"/>
  </cols>
  <sheetData>
    <row r="1" spans="1:23" ht="17.25" x14ac:dyDescent="0.2">
      <c r="B1" s="2" t="s">
        <v>718</v>
      </c>
    </row>
    <row r="3" spans="1:23" ht="15" customHeight="1" x14ac:dyDescent="0.15">
      <c r="B3" s="166" t="s">
        <v>181</v>
      </c>
      <c r="C3" s="167" t="s">
        <v>182</v>
      </c>
      <c r="D3" s="167" t="s">
        <v>183</v>
      </c>
      <c r="E3" s="167" t="s">
        <v>184</v>
      </c>
      <c r="F3" s="167" t="s">
        <v>185</v>
      </c>
      <c r="G3" s="167" t="s">
        <v>186</v>
      </c>
      <c r="H3" s="167" t="s">
        <v>187</v>
      </c>
      <c r="I3" s="167" t="s">
        <v>188</v>
      </c>
      <c r="J3" s="167" t="s">
        <v>189</v>
      </c>
      <c r="K3" s="167" t="s">
        <v>190</v>
      </c>
      <c r="L3" s="167" t="s">
        <v>191</v>
      </c>
      <c r="M3" s="168"/>
      <c r="N3" s="169" t="s">
        <v>149</v>
      </c>
      <c r="O3" s="169" t="s">
        <v>150</v>
      </c>
      <c r="P3" s="169" t="s">
        <v>151</v>
      </c>
      <c r="Q3" s="169" t="s">
        <v>152</v>
      </c>
      <c r="R3" s="169" t="s">
        <v>153</v>
      </c>
      <c r="S3" s="169" t="s">
        <v>154</v>
      </c>
      <c r="T3" s="169" t="s">
        <v>155</v>
      </c>
      <c r="U3" s="169" t="s">
        <v>156</v>
      </c>
      <c r="V3" s="169" t="s">
        <v>157</v>
      </c>
      <c r="W3" s="169" t="s">
        <v>158</v>
      </c>
    </row>
    <row r="4" spans="1:23" ht="15" customHeight="1" x14ac:dyDescent="0.15">
      <c r="B4" s="170" t="s">
        <v>192</v>
      </c>
      <c r="C4" s="171" t="str">
        <f>'[1]ワーク１（死因順位用）２'!T50</f>
        <v>悪性新生物＜腫瘍＞</v>
      </c>
      <c r="D4" s="171" t="str">
        <f>'[1]ワーク１（死因順位用）２'!U50</f>
        <v>心疾患（高血圧性除く）</v>
      </c>
      <c r="E4" s="171" t="str">
        <f>'[1]ワーク１（死因順位用）２'!V50</f>
        <v>老衰</v>
      </c>
      <c r="F4" s="171" t="str">
        <f>'[1]ワーク１（死因順位用）２'!W50</f>
        <v>脳血管疾患</v>
      </c>
      <c r="G4" s="171" t="str">
        <f>'[1]ワーク１（死因順位用）２'!X50</f>
        <v>肺炎</v>
      </c>
      <c r="H4" s="171" t="str">
        <f>'[1]ワーク１（死因順位用）２'!Y50</f>
        <v>アルツハイマー病</v>
      </c>
      <c r="I4" s="171" t="str">
        <f>'[1]ワーク１（死因順位用）２'!Z50</f>
        <v>不慮の事故</v>
      </c>
      <c r="J4" s="171" t="str">
        <f>'[1]ワーク１（死因順位用）２'!AA50</f>
        <v>血管性及び詳細不明の認知症</v>
      </c>
      <c r="K4" s="171" t="str">
        <f>'[1]ワーク１（死因順位用）２'!AB50</f>
        <v>腎不全</v>
      </c>
      <c r="L4" s="172" t="str">
        <f>'[1]ワーク１（死因順位用）２'!AC50</f>
        <v>大動脈瘤及び解離</v>
      </c>
      <c r="M4" s="168" t="str">
        <f t="shared" ref="M4:M33" si="0">IF(AND(N4="",O4="",P4="",Q4="",R4="",S4="",T4="",U4="",V4="",W4=""),"","err!")</f>
        <v/>
      </c>
      <c r="N4" t="str">
        <f t="shared" ref="N4:W5" si="1">IF(AND(N6="",N8="",N10="",N12="",N14="",N16="",N18="",N20="",N22="",N24="",N26="",N28="",N30="",N32=""),"","err!")</f>
        <v/>
      </c>
      <c r="O4" t="str">
        <f t="shared" si="1"/>
        <v/>
      </c>
      <c r="P4" t="str">
        <f t="shared" si="1"/>
        <v/>
      </c>
      <c r="Q4" t="str">
        <f t="shared" si="1"/>
        <v/>
      </c>
      <c r="R4" t="str">
        <f t="shared" si="1"/>
        <v/>
      </c>
      <c r="S4" t="str">
        <f t="shared" si="1"/>
        <v/>
      </c>
      <c r="T4" t="str">
        <f t="shared" si="1"/>
        <v/>
      </c>
      <c r="U4" t="str">
        <f t="shared" si="1"/>
        <v/>
      </c>
      <c r="V4" t="str">
        <f t="shared" si="1"/>
        <v/>
      </c>
    </row>
    <row r="5" spans="1:23" ht="15" customHeight="1" x14ac:dyDescent="0.15">
      <c r="B5" s="173" t="s">
        <v>193</v>
      </c>
      <c r="C5" s="183">
        <f>'[1]ワーク１（死因順位用）２'!T51</f>
        <v>1445</v>
      </c>
      <c r="D5" s="183">
        <f>'[1]ワーク１（死因順位用）２'!U51</f>
        <v>793</v>
      </c>
      <c r="E5" s="183">
        <f>'[1]ワーク１（死因順位用）２'!V51</f>
        <v>622</v>
      </c>
      <c r="F5" s="183">
        <f>'[1]ワーク１（死因順位用）２'!W51</f>
        <v>419</v>
      </c>
      <c r="G5" s="183">
        <f>'[1]ワーク１（死因順位用）２'!X51</f>
        <v>293</v>
      </c>
      <c r="H5" s="183">
        <f>'[1]ワーク１（死因順位用）２'!Y51</f>
        <v>169</v>
      </c>
      <c r="I5" s="183">
        <f>'[1]ワーク１（死因順位用）２'!Z51</f>
        <v>153</v>
      </c>
      <c r="J5" s="183">
        <f>'[1]ワーク１（死因順位用）２'!AA51</f>
        <v>142</v>
      </c>
      <c r="K5" s="183">
        <f>'[1]ワーク１（死因順位用）２'!AB51</f>
        <v>128</v>
      </c>
      <c r="L5" s="184">
        <f>'[1]ワーク１（死因順位用）２'!AC51</f>
        <v>100</v>
      </c>
      <c r="M5" s="168" t="str">
        <f t="shared" si="0"/>
        <v/>
      </c>
      <c r="N5" t="str">
        <f>IF(AND(N7="",N9="",N11="",N13="",N15="",N17="",N19="",N21="",N23="",N25="",N27="",N29="",N31="",N33=""),"","err!")</f>
        <v/>
      </c>
      <c r="O5" t="str">
        <f t="shared" si="1"/>
        <v/>
      </c>
      <c r="P5" t="str">
        <f t="shared" si="1"/>
        <v/>
      </c>
      <c r="Q5" t="str">
        <f t="shared" si="1"/>
        <v/>
      </c>
      <c r="R5" t="str">
        <f t="shared" si="1"/>
        <v/>
      </c>
      <c r="S5" t="str">
        <f t="shared" si="1"/>
        <v/>
      </c>
      <c r="T5" t="str">
        <f t="shared" si="1"/>
        <v/>
      </c>
      <c r="U5" t="str">
        <f t="shared" si="1"/>
        <v/>
      </c>
      <c r="V5" t="str">
        <f t="shared" si="1"/>
        <v/>
      </c>
      <c r="W5" t="str">
        <f t="shared" si="1"/>
        <v/>
      </c>
    </row>
    <row r="6" spans="1:23" ht="15" customHeight="1" x14ac:dyDescent="0.15">
      <c r="B6" s="347" t="s">
        <v>194</v>
      </c>
      <c r="C6" s="176" t="str">
        <f>'[1]ワーク１（死因順位用）２'!T52</f>
        <v>先天奇形，変形及び染色体異常</v>
      </c>
      <c r="D6" s="176" t="str">
        <f>'[1]ワーク１（死因順位用）２'!U52</f>
        <v>乳幼児突然死症候群</v>
      </c>
      <c r="E6" s="176" t="str">
        <f>'[1]ワーク１（死因順位用）２'!V52</f>
        <v/>
      </c>
      <c r="F6" s="176" t="str">
        <f>'[1]ワーク１（死因順位用）２'!W52</f>
        <v/>
      </c>
      <c r="G6" s="176" t="str">
        <f>'[1]ワーク１（死因順位用）２'!X52</f>
        <v/>
      </c>
      <c r="H6" s="176" t="str">
        <f>'[1]ワーク１（死因順位用）２'!Y52</f>
        <v/>
      </c>
      <c r="I6" s="176" t="str">
        <f>'[1]ワーク１（死因順位用）２'!Z52</f>
        <v/>
      </c>
      <c r="J6" s="176" t="str">
        <f>'[1]ワーク１（死因順位用）２'!AA52</f>
        <v/>
      </c>
      <c r="K6" s="176" t="str">
        <f>'[1]ワーク１（死因順位用）２'!AB52</f>
        <v/>
      </c>
      <c r="L6" s="178" t="str">
        <f>'[1]ワーク１（死因順位用）２'!AC52</f>
        <v/>
      </c>
      <c r="M6" s="168" t="str">
        <f t="shared" si="0"/>
        <v/>
      </c>
      <c r="N6" t="str">
        <f>IF(OR(C6="",ISERR(FIND(C6,D6&amp;E6&amp;F6&amp;G6&amp;H6&amp;I6&amp;J6&amp;K6&amp;L6))),"","err!")</f>
        <v/>
      </c>
      <c r="O6" t="str">
        <f>IF(OR(D6="",ISERR(FIND(D6,E6&amp;F6&amp;G6&amp;H6&amp;I6&amp;J6&amp;K6&amp;L6))),"","err!")</f>
        <v/>
      </c>
      <c r="P6" t="str">
        <f>IF(OR(E6="",ISERR(FIND(E6,F6&amp;G6&amp;H6&amp;I6&amp;J6&amp;K6&amp;L6))),"","err!")</f>
        <v/>
      </c>
      <c r="Q6" t="str">
        <f>IF(OR(F6="",ISERR(FIND(F6,G6&amp;H6&amp;I6&amp;J6&amp;K6&amp;L6))),"","err!")</f>
        <v/>
      </c>
      <c r="R6" t="str">
        <f>IF(OR(G6="",ISERR(FIND(G6,H6&amp;I6&amp;J6&amp;K6&amp;L6))),"","err!")</f>
        <v/>
      </c>
      <c r="S6" t="str">
        <f>IF(OR(H6="",ISERR(FIND(H6,I6&amp;J6&amp;K6&amp;L6))),"","err!")</f>
        <v/>
      </c>
      <c r="T6" t="str">
        <f>IF(OR(I6="",ISERR(FIND(I6,J6&amp;K6&amp;L6))),"","err!")</f>
        <v/>
      </c>
      <c r="U6" t="str">
        <f>IF(OR(J6="",ISERR(FIND(J6,K6&amp;L6))),"","err!")</f>
        <v/>
      </c>
      <c r="V6" t="str">
        <f>IF(OR(K6="",ISERR(FIND(K6,L6))),"","err!")</f>
        <v/>
      </c>
    </row>
    <row r="7" spans="1:23" ht="15" customHeight="1" x14ac:dyDescent="0.15">
      <c r="B7" s="347"/>
      <c r="C7" s="176">
        <f>'[1]ワーク１（死因順位用）２'!T53</f>
        <v>5</v>
      </c>
      <c r="D7" s="176">
        <f>'[1]ワーク１（死因順位用）２'!U53</f>
        <v>1</v>
      </c>
      <c r="E7" s="176" t="str">
        <f>'[1]ワーク１（死因順位用）２'!V53</f>
        <v/>
      </c>
      <c r="F7" s="176" t="str">
        <f>'[1]ワーク１（死因順位用）２'!W53</f>
        <v/>
      </c>
      <c r="G7" s="176" t="str">
        <f>'[1]ワーク１（死因順位用）２'!X53</f>
        <v/>
      </c>
      <c r="H7" s="176" t="str">
        <f>'[1]ワーク１（死因順位用）２'!Y53</f>
        <v/>
      </c>
      <c r="I7" s="176" t="str">
        <f>'[1]ワーク１（死因順位用）２'!Z53</f>
        <v/>
      </c>
      <c r="J7" s="176" t="str">
        <f>'[1]ワーク１（死因順位用）２'!AA53</f>
        <v/>
      </c>
      <c r="K7" s="176" t="str">
        <f>'[1]ワーク１（死因順位用）２'!AB53</f>
        <v/>
      </c>
      <c r="L7" s="178" t="str">
        <f>'[1]ワーク１（死因順位用）２'!AC53</f>
        <v/>
      </c>
      <c r="M7" s="168" t="str">
        <f t="shared" si="0"/>
        <v/>
      </c>
      <c r="N7" t="str">
        <f>IF(C6="err!","err!",IF(C6="","",IF(VLOOKUP(C6,'[1]ワーク１（死因順位用）２'!$A$50:$P$89,3,FALSE)=C7,"","err!")))</f>
        <v/>
      </c>
      <c r="O7" t="str">
        <f>IF(D6="err!","err!",IF(D6="","",IF(VLOOKUP(D6,'[1]ワーク１（死因順位用）２'!$A$50:$P$89,3,FALSE)=D7,"","err!")))</f>
        <v/>
      </c>
      <c r="P7" t="str">
        <f>IF(E6="err!","err!",IF(E6="","",IF(VLOOKUP(E6,'[1]ワーク１（死因順位用）２'!$A$50:$P$89,3,FALSE)=E7,"","err!")))</f>
        <v/>
      </c>
      <c r="Q7" t="str">
        <f>IF(F6="err!","err!",IF(F6="","",IF(VLOOKUP(F6,'[1]ワーク１（死因順位用）２'!$A$50:$P$89,3,FALSE)=F7,"","err!")))</f>
        <v/>
      </c>
      <c r="R7" t="str">
        <f>IF(G6="err!","err!",IF(G6="","",IF(VLOOKUP(G6,'[1]ワーク１（死因順位用）２'!$A$50:$P$89,3,FALSE)=G7,"","err!")))</f>
        <v/>
      </c>
      <c r="S7" t="str">
        <f>IF(H6="err!","err!",IF(H6="","",IF(VLOOKUP(H6,'[1]ワーク１（死因順位用）２'!$A$50:$P$89,3,FALSE)=H7,"","err!")))</f>
        <v/>
      </c>
      <c r="T7" t="str">
        <f>IF(I6="err!","err!",IF(I6="","",IF(VLOOKUP(I6,'[1]ワーク１（死因順位用）２'!$A$50:$P$89,3,FALSE)=I7,"","err!")))</f>
        <v/>
      </c>
      <c r="U7" t="str">
        <f>IF(J6="err!","err!",IF(J6="","",IF(VLOOKUP(J6,'[1]ワーク１（死因順位用）２'!$A$50:$P$89,3,FALSE)=J7,"","err!")))</f>
        <v/>
      </c>
      <c r="V7" t="str">
        <f>IF(K6="err!","err!",IF(K6="","",IF(VLOOKUP(K6,'[1]ワーク１（死因順位用）２'!$A$50:$P$89,3,FALSE)=K7,"","err!")))</f>
        <v/>
      </c>
      <c r="W7" t="str">
        <f>IF(L6="err!","err!",IF(L6="","",IF(VLOOKUP(L6,'[1]ワーク１（死因順位用）２'!$A$50:$P$89,3,FALSE)=L7,"","err!")))</f>
        <v/>
      </c>
    </row>
    <row r="8" spans="1:23" ht="15" customHeight="1" x14ac:dyDescent="0.15">
      <c r="B8" s="343" t="s">
        <v>195</v>
      </c>
      <c r="C8" s="176" t="str">
        <f>'[1]ワーク１（死因順位用）２'!T54</f>
        <v>不慮の事故</v>
      </c>
      <c r="D8" s="176" t="str">
        <f>'[1]ワーク１（死因順位用）２'!U54</f>
        <v>自殺</v>
      </c>
      <c r="E8" s="176" t="str">
        <f>'[1]ワーク１（死因順位用）２'!V54</f>
        <v/>
      </c>
      <c r="F8" s="176" t="str">
        <f>'[1]ワーク１（死因順位用）２'!W54</f>
        <v/>
      </c>
      <c r="G8" s="176" t="str">
        <f>'[1]ワーク１（死因順位用）２'!X54</f>
        <v/>
      </c>
      <c r="H8" s="176" t="str">
        <f>'[1]ワーク１（死因順位用）２'!Y54</f>
        <v/>
      </c>
      <c r="I8" s="176" t="str">
        <f>'[1]ワーク１（死因順位用）２'!Z54</f>
        <v/>
      </c>
      <c r="J8" s="176" t="str">
        <f>'[1]ワーク１（死因順位用）２'!AA54</f>
        <v/>
      </c>
      <c r="K8" s="176" t="str">
        <f>'[1]ワーク１（死因順位用）２'!AB54</f>
        <v/>
      </c>
      <c r="L8" s="178" t="str">
        <f>'[1]ワーク１（死因順位用）２'!AC54</f>
        <v/>
      </c>
      <c r="M8" s="168" t="str">
        <f t="shared" si="0"/>
        <v/>
      </c>
      <c r="N8" t="str">
        <f>IF(OR(C8="",ISERR(FIND(C8,D8&amp;E8&amp;F8&amp;G8&amp;H8&amp;I8&amp;J8&amp;K8&amp;L8))),"","err!")</f>
        <v/>
      </c>
      <c r="O8" t="str">
        <f>IF(OR(D8="",ISERR(FIND(D8,E8&amp;F8&amp;G8&amp;H8&amp;I8&amp;J8&amp;K8&amp;L8))),"","err!")</f>
        <v/>
      </c>
      <c r="P8" t="str">
        <f>IF(OR(E8="",ISERR(FIND(E8,F8&amp;G8&amp;H8&amp;I8&amp;J8&amp;K8&amp;L8))),"","err!")</f>
        <v/>
      </c>
      <c r="Q8" t="str">
        <f>IF(OR(F8="",ISERR(FIND(F8,G8&amp;H8&amp;I8&amp;J8&amp;K8&amp;L8))),"","err!")</f>
        <v/>
      </c>
      <c r="R8" t="str">
        <f>IF(OR(G8="",ISERR(FIND(G8,H8&amp;I8&amp;J8&amp;K8&amp;L8))),"","err!")</f>
        <v/>
      </c>
      <c r="S8" t="str">
        <f>IF(OR(H8="",ISERR(FIND(H8,I8&amp;J8&amp;K8&amp;L8))),"","err!")</f>
        <v/>
      </c>
      <c r="T8" t="str">
        <f>IF(OR(I8="",ISERR(FIND(I8,J8&amp;K8&amp;L8))),"","err!")</f>
        <v/>
      </c>
      <c r="U8" t="str">
        <f>IF(OR(J8="",ISERR(FIND(J8,K8&amp;L8))),"","err!")</f>
        <v/>
      </c>
      <c r="V8" t="str">
        <f>IF(OR(K8="",ISERR(FIND(K8,L8))),"","err!")</f>
        <v/>
      </c>
    </row>
    <row r="9" spans="1:23" ht="15" customHeight="1" x14ac:dyDescent="0.15">
      <c r="B9" s="343"/>
      <c r="C9" s="176">
        <f>'[1]ワーク１（死因順位用）２'!T55</f>
        <v>3</v>
      </c>
      <c r="D9" s="176">
        <f>'[1]ワーク１（死因順位用）２'!U55</f>
        <v>2</v>
      </c>
      <c r="E9" s="176" t="str">
        <f>'[1]ワーク１（死因順位用）２'!V55</f>
        <v/>
      </c>
      <c r="F9" s="176" t="str">
        <f>'[1]ワーク１（死因順位用）２'!W55</f>
        <v/>
      </c>
      <c r="G9" s="176" t="str">
        <f>'[1]ワーク１（死因順位用）２'!X55</f>
        <v/>
      </c>
      <c r="H9" s="176" t="str">
        <f>'[1]ワーク１（死因順位用）２'!Y55</f>
        <v/>
      </c>
      <c r="I9" s="176" t="str">
        <f>'[1]ワーク１（死因順位用）２'!Z55</f>
        <v/>
      </c>
      <c r="J9" s="176" t="str">
        <f>'[1]ワーク１（死因順位用）２'!AA55</f>
        <v/>
      </c>
      <c r="K9" s="176" t="str">
        <f>'[1]ワーク１（死因順位用）２'!AB55</f>
        <v/>
      </c>
      <c r="L9" s="178" t="str">
        <f>'[1]ワーク１（死因順位用）２'!AC55</f>
        <v/>
      </c>
      <c r="M9" s="168" t="str">
        <f t="shared" si="0"/>
        <v/>
      </c>
      <c r="N9" t="str">
        <f>IF(C8="err!","err!",IF(C8="","",IF(VLOOKUP(C8,'[1]ワーク１（死因順位用）２'!$A$50:$P$89,4,FALSE)=C9,"","err!")))</f>
        <v/>
      </c>
      <c r="O9" t="str">
        <f>IF(D8="err!","err!",IF(D8="","",IF(VLOOKUP(D8,'[1]ワーク１（死因順位用）２'!$A$50:$P$89,4,FALSE)=D9,"","err!")))</f>
        <v/>
      </c>
      <c r="P9" t="str">
        <f>IF(E8="err!","err!",IF(E8="","",IF(VLOOKUP(E8,'[1]ワーク１（死因順位用）２'!$A$50:$P$89,4,FALSE)=E9,"","err!")))</f>
        <v/>
      </c>
      <c r="Q9" t="str">
        <f>IF(F8="err!","err!",IF(F8="","",IF(VLOOKUP(F8,'[1]ワーク１（死因順位用）２'!$A$50:$P$89,4,FALSE)=F9,"","err!")))</f>
        <v/>
      </c>
      <c r="R9" t="str">
        <f>IF(G8="err!","err!",IF(G8="","",IF(VLOOKUP(G8,'[1]ワーク１（死因順位用）２'!$A$50:$P$89,4,FALSE)=G9,"","err!")))</f>
        <v/>
      </c>
      <c r="S9" t="str">
        <f>IF(H8="err!","err!",IF(H8="","",IF(VLOOKUP(H8,'[1]ワーク１（死因順位用）２'!$A$50:$P$89,4,FALSE)=H9,"","err!")))</f>
        <v/>
      </c>
      <c r="T9" t="str">
        <f>IF(I8="err!","err!",IF(I8="","",IF(VLOOKUP(I8,'[1]ワーク１（死因順位用）２'!$A$50:$P$89,4,FALSE)=I9,"","err!")))</f>
        <v/>
      </c>
      <c r="U9" t="str">
        <f>IF(J8="err!","err!",IF(J8="","",IF(VLOOKUP(J8,'[1]ワーク１（死因順位用）２'!$A$50:$P$89,4,FALSE)=J9,"","err!")))</f>
        <v/>
      </c>
      <c r="V9" t="str">
        <f>IF(K8="err!","err!",IF(K8="","",IF(VLOOKUP(K8,'[1]ワーク１（死因順位用）２'!$A$50:$P$89,4,FALSE)=K9,"","err!")))</f>
        <v/>
      </c>
      <c r="W9" t="str">
        <f>IF(L8="err!","err!",IF(L8="","",IF(VLOOKUP(L8,'[1]ワーク１（死因順位用）２'!$A$50:$P$89,4,FALSE)=L9,"","err!")))</f>
        <v/>
      </c>
    </row>
    <row r="10" spans="1:23" ht="15" customHeight="1" x14ac:dyDescent="0.15">
      <c r="B10" s="343" t="s">
        <v>196</v>
      </c>
      <c r="C10" s="176" t="str">
        <f>'[1]ワーク１（死因順位用）２'!T56</f>
        <v>自殺</v>
      </c>
      <c r="D10" s="176" t="str">
        <f>'[1]ワーク１（死因順位用）２'!U56</f>
        <v>不慮の事故</v>
      </c>
      <c r="E10" s="176" t="str">
        <f>'[1]ワーク１（死因順位用）２'!V56</f>
        <v>悪性新生物＜腫瘍＞</v>
      </c>
      <c r="F10" s="176" t="str">
        <f>'[1]ワーク１（死因順位用）２'!W56</f>
        <v/>
      </c>
      <c r="G10" s="176" t="str">
        <f>'[1]ワーク１（死因順位用）２'!X56</f>
        <v/>
      </c>
      <c r="H10" s="176" t="str">
        <f>'[1]ワーク１（死因順位用）２'!Y56</f>
        <v/>
      </c>
      <c r="I10" s="176" t="str">
        <f>'[1]ワーク１（死因順位用）２'!Z56</f>
        <v/>
      </c>
      <c r="J10" s="176" t="str">
        <f>'[1]ワーク１（死因順位用）２'!AA56</f>
        <v/>
      </c>
      <c r="K10" s="176" t="str">
        <f>'[1]ワーク１（死因順位用）２'!AB56</f>
        <v/>
      </c>
      <c r="L10" s="178" t="str">
        <f>'[1]ワーク１（死因順位用）２'!AC56</f>
        <v/>
      </c>
      <c r="M10" s="168" t="str">
        <f t="shared" si="0"/>
        <v/>
      </c>
      <c r="N10" t="str">
        <f>IF(OR(C10="",ISERR(FIND(C10,D10&amp;E10&amp;F10&amp;G10&amp;H10&amp;I10&amp;J10&amp;K10&amp;L10))),"","err!")</f>
        <v/>
      </c>
      <c r="O10" t="str">
        <f>IF(OR(D10="",ISERR(FIND(D10,E10&amp;F10&amp;G10&amp;H10&amp;I10&amp;J10&amp;K10&amp;L10))),"","err!")</f>
        <v/>
      </c>
      <c r="P10" t="str">
        <f>IF(OR(E10="",ISERR(FIND(E10,F10&amp;G10&amp;H10&amp;I10&amp;J10&amp;K10&amp;L10))),"","err!")</f>
        <v/>
      </c>
      <c r="Q10" t="str">
        <f>IF(OR(F10="",ISERR(FIND(F10,G10&amp;H10&amp;I10&amp;J10&amp;K10&amp;L10))),"","err!")</f>
        <v/>
      </c>
      <c r="R10" t="str">
        <f>IF(OR(G10="",ISERR(FIND(G10,H10&amp;I10&amp;J10&amp;K10&amp;L10))),"","err!")</f>
        <v/>
      </c>
      <c r="S10" t="str">
        <f>IF(OR(H10="",ISERR(FIND(H10,I10&amp;J10&amp;K10&amp;L10))),"","err!")</f>
        <v/>
      </c>
      <c r="T10" t="str">
        <f>IF(OR(I10="",ISERR(FIND(I10,J10&amp;K10&amp;L10))),"","err!")</f>
        <v/>
      </c>
      <c r="U10" t="str">
        <f>IF(OR(J10="",ISERR(FIND(J10,K10&amp;L10))),"","err!")</f>
        <v/>
      </c>
      <c r="V10" t="str">
        <f>IF(OR(K10="",ISERR(FIND(K10,L10))),"","err!")</f>
        <v/>
      </c>
    </row>
    <row r="11" spans="1:23" ht="15" customHeight="1" x14ac:dyDescent="0.15">
      <c r="B11" s="343"/>
      <c r="C11" s="176">
        <f>'[1]ワーク１（死因順位用）２'!T57</f>
        <v>5</v>
      </c>
      <c r="D11" s="176">
        <f>'[1]ワーク１（死因順位用）２'!U57</f>
        <v>2</v>
      </c>
      <c r="E11" s="176">
        <f>'[1]ワーク１（死因順位用）２'!V57</f>
        <v>1</v>
      </c>
      <c r="F11" s="176" t="str">
        <f>'[1]ワーク１（死因順位用）２'!W57</f>
        <v/>
      </c>
      <c r="G11" s="176" t="str">
        <f>'[1]ワーク１（死因順位用）２'!X57</f>
        <v/>
      </c>
      <c r="H11" s="176" t="str">
        <f>'[1]ワーク１（死因順位用）２'!Y57</f>
        <v/>
      </c>
      <c r="I11" s="176" t="str">
        <f>'[1]ワーク１（死因順位用）２'!Z57</f>
        <v/>
      </c>
      <c r="J11" s="176" t="str">
        <f>'[1]ワーク１（死因順位用）２'!AA57</f>
        <v/>
      </c>
      <c r="K11" s="176" t="str">
        <f>'[1]ワーク１（死因順位用）２'!AB57</f>
        <v/>
      </c>
      <c r="L11" s="178" t="str">
        <f>'[1]ワーク１（死因順位用）２'!AC57</f>
        <v/>
      </c>
      <c r="M11" s="168" t="str">
        <f t="shared" si="0"/>
        <v/>
      </c>
      <c r="N11" t="str">
        <f>IF(C10="err!","err!",IF(C10="","",IF(VLOOKUP(C10,'[1]ワーク１（死因順位用）２'!$A$50:$P$89,5,FALSE)=C11,"","err!")))</f>
        <v/>
      </c>
      <c r="O11" t="str">
        <f>IF(D10="err!","err!",IF(D10="","",IF(VLOOKUP(D10,'[1]ワーク１（死因順位用）２'!$A$50:$P$89,5,FALSE)=D11,"","err!")))</f>
        <v/>
      </c>
      <c r="P11" t="str">
        <f>IF(E10="err!","err!",IF(E10="","",IF(VLOOKUP(E10,'[1]ワーク１（死因順位用）２'!$A$50:$P$89,5,FALSE)=E11,"","err!")))</f>
        <v/>
      </c>
      <c r="Q11" t="str">
        <f>IF(F10="err!","err!",IF(F10="","",IF(VLOOKUP(F10,'[1]ワーク１（死因順位用）２'!$A$50:$P$89,5,FALSE)=F11,"","err!")))</f>
        <v/>
      </c>
      <c r="R11" t="str">
        <f>IF(G10="err!","err!",IF(G10="","",IF(VLOOKUP(G10,'[1]ワーク１（死因順位用）２'!$A$50:$P$89,5,FALSE)=G11,"","err!")))</f>
        <v/>
      </c>
      <c r="S11" t="str">
        <f>IF(H10="err!","err!",IF(H10="","",IF(VLOOKUP(H10,'[1]ワーク１（死因順位用）２'!$A$50:$P$89,5,FALSE)=H11,"","err!")))</f>
        <v/>
      </c>
      <c r="T11" t="str">
        <f>IF(I10="err!","err!",IF(I10="","",IF(VLOOKUP(I10,'[1]ワーク１（死因順位用）２'!$A$50:$P$89,5,FALSE)=I11,"","err!")))</f>
        <v/>
      </c>
      <c r="U11" t="str">
        <f>IF(J10="err!","err!",IF(J10="","",IF(VLOOKUP(J10,'[1]ワーク１（死因順位用）２'!$A$50:$P$89,5,FALSE)=J11,"","err!")))</f>
        <v/>
      </c>
      <c r="V11" t="str">
        <f>IF(K10="err!","err!",IF(K10="","",IF(VLOOKUP(K10,'[1]ワーク１（死因順位用）２'!$A$50:$P$89,5,FALSE)=K11,"","err!")))</f>
        <v/>
      </c>
      <c r="W11" t="str">
        <f>IF(L10="err!","err!",IF(L10="","",IF(VLOOKUP(L10,'[1]ワーク１（死因順位用）２'!$A$50:$P$89,5,FALSE)=L11,"","err!")))</f>
        <v/>
      </c>
    </row>
    <row r="12" spans="1:23" ht="15" customHeight="1" x14ac:dyDescent="0.15">
      <c r="B12" s="343" t="s">
        <v>197</v>
      </c>
      <c r="C12" s="176" t="str">
        <f>'[1]ワーク１（死因順位用）２'!T58</f>
        <v>悪性新生物＜腫瘍＞</v>
      </c>
      <c r="D12" s="176" t="str">
        <f>'[1]ワーク１（死因順位用）２'!U58</f>
        <v>自殺</v>
      </c>
      <c r="E12" s="176" t="str">
        <f>'[1]ワーク１（死因順位用）２'!V58</f>
        <v>不慮の事故</v>
      </c>
      <c r="F12" s="176" t="str">
        <f>'[1]ワーク１（死因順位用）２'!W58</f>
        <v>心疾患（高血圧性除く）</v>
      </c>
      <c r="G12" s="177" t="s">
        <v>198</v>
      </c>
      <c r="H12" s="177" t="s">
        <v>167</v>
      </c>
      <c r="I12" s="177" t="s">
        <v>199</v>
      </c>
      <c r="J12" s="177" t="s">
        <v>200</v>
      </c>
      <c r="K12" s="176" t="str">
        <f>'[1]ワーク１（死因順位用）２'!AB58</f>
        <v/>
      </c>
      <c r="L12" s="178" t="str">
        <f>'[1]ワーク１（死因順位用）２'!AC58</f>
        <v/>
      </c>
      <c r="M12" s="168" t="str">
        <f t="shared" si="0"/>
        <v/>
      </c>
      <c r="N12" t="str">
        <f>IF(OR(C12="",ISERR(FIND(C12,D12&amp;E12&amp;F12&amp;G12&amp;H12&amp;I12&amp;J12&amp;K12&amp;L12))),"","err!")</f>
        <v/>
      </c>
      <c r="O12" t="str">
        <f>IF(OR(D12="",ISERR(FIND(D12,E12&amp;F12&amp;G12&amp;H12&amp;I12&amp;J12&amp;K12&amp;L12))),"","err!")</f>
        <v/>
      </c>
      <c r="P12" t="str">
        <f>IF(OR(E12="",ISERR(FIND(E12,F12&amp;G12&amp;H12&amp;I12&amp;J12&amp;K12&amp;L12))),"","err!")</f>
        <v/>
      </c>
      <c r="Q12" t="str">
        <f>IF(OR(F12="",ISERR(FIND(F12,G12&amp;H12&amp;I12&amp;J12&amp;K12&amp;L12))),"","err!")</f>
        <v/>
      </c>
      <c r="R12" t="str">
        <f>IF(OR(G12="",ISERR(FIND(G12,H12&amp;I12&amp;J12&amp;K12&amp;L12))),"","err!")</f>
        <v/>
      </c>
      <c r="S12" t="str">
        <f>IF(OR(H12="",ISERR(FIND(H12,I12&amp;J12&amp;K12&amp;L12))),"","err!")</f>
        <v/>
      </c>
      <c r="T12" t="str">
        <f>IF(OR(I12="",ISERR(FIND(I12,J12&amp;K12&amp;L12))),"","err!")</f>
        <v/>
      </c>
      <c r="U12" t="str">
        <f>IF(OR(J12="",ISERR(FIND(J12,K12&amp;L12))),"","err!")</f>
        <v/>
      </c>
      <c r="V12" t="str">
        <f>IF(OR(K12="",ISERR(FIND(K12,L12))),"","err!")</f>
        <v/>
      </c>
    </row>
    <row r="13" spans="1:23" ht="15" customHeight="1" x14ac:dyDescent="0.15">
      <c r="B13" s="343"/>
      <c r="C13" s="176">
        <f>'[1]ワーク１（死因順位用）２'!T59</f>
        <v>7</v>
      </c>
      <c r="D13" s="176">
        <f>'[1]ワーク１（死因順位用）２'!U59</f>
        <v>5</v>
      </c>
      <c r="E13" s="176">
        <f>'[1]ワーク１（死因順位用）２'!V59</f>
        <v>2</v>
      </c>
      <c r="F13" s="176">
        <f>'[1]ワーク１（死因順位用）２'!W59</f>
        <v>1</v>
      </c>
      <c r="G13" s="176">
        <f>'[1]ワーク１（死因順位用）２'!X59</f>
        <v>1</v>
      </c>
      <c r="H13" s="176">
        <f>'[1]ワーク１（死因順位用）２'!Y59</f>
        <v>1</v>
      </c>
      <c r="I13" s="176">
        <f>'[1]ワーク１（死因順位用）２'!Z59</f>
        <v>1</v>
      </c>
      <c r="J13" s="176">
        <f>'[1]ワーク１（死因順位用）２'!AA59</f>
        <v>1</v>
      </c>
      <c r="K13" s="176" t="str">
        <f>'[1]ワーク１（死因順位用）２'!AB59</f>
        <v/>
      </c>
      <c r="L13" s="178" t="str">
        <f>'[1]ワーク１（死因順位用）２'!AC59</f>
        <v/>
      </c>
      <c r="M13" s="168" t="str">
        <f t="shared" si="0"/>
        <v/>
      </c>
      <c r="N13" t="str">
        <f>IF(C12="err!","err!",IF(C12="","",IF(VLOOKUP(C12,'[1]ワーク１（死因順位用）２'!$A$50:$P$89,6,FALSE)=C13,"","err!")))</f>
        <v/>
      </c>
      <c r="O13" t="str">
        <f>IF(D12="err!","err!",IF(D12="","",IF(VLOOKUP(D12,'[1]ワーク１（死因順位用）２'!$A$50:$P$89,6,FALSE)=D13,"","err!")))</f>
        <v/>
      </c>
      <c r="P13" t="str">
        <f>IF(E12="err!","err!",IF(E12="","",IF(VLOOKUP(E12,'[1]ワーク１（死因順位用）２'!$A$50:$P$89,6,FALSE)=E13,"","err!")))</f>
        <v/>
      </c>
      <c r="Q13" t="str">
        <f>IF(F12="err!","err!",IF(F12="","",IF(VLOOKUP(F12,'[1]ワーク１（死因順位用）２'!$A$50:$P$89,6,FALSE)=F13,"","err!")))</f>
        <v/>
      </c>
      <c r="R13" t="str">
        <f>IF(G12="err!","err!",IF(G12="","",IF(VLOOKUP(G12,'[1]ワーク１（死因順位用）２'!$A$50:$P$89,6,FALSE)=G13,"","err!")))</f>
        <v/>
      </c>
      <c r="S13" t="str">
        <f>IF(H12="err!","err!",IF(H12="","",IF(VLOOKUP(H12,'[1]ワーク１（死因順位用）２'!$A$50:$P$89,6,FALSE)=H13,"","err!")))</f>
        <v/>
      </c>
      <c r="T13" t="str">
        <f>IF(I12="err!","err!",IF(I12="","",IF(VLOOKUP(I12,'[1]ワーク１（死因順位用）２'!$A$50:$P$89,6,FALSE)=I13,"","err!")))</f>
        <v/>
      </c>
      <c r="U13" t="str">
        <f>IF(J12="err!","err!",IF(J12="","",IF(VLOOKUP(J12,'[1]ワーク１（死因順位用）２'!$A$50:$P$89,6,FALSE)=J13,"","err!")))</f>
        <v/>
      </c>
      <c r="V13" t="str">
        <f>IF(K12="err!","err!",IF(K12="","",IF(VLOOKUP(K12,'[1]ワーク１（死因順位用）２'!$A$50:$P$89,6,FALSE)=K13,"","err!")))</f>
        <v/>
      </c>
      <c r="W13" t="str">
        <f>IF(L12="err!","err!",IF(L12="","",IF(VLOOKUP(L12,'[1]ワーク１（死因順位用）２'!$A$50:$P$89,6,FALSE)=L13,"","err!")))</f>
        <v/>
      </c>
    </row>
    <row r="14" spans="1:23" ht="15" customHeight="1" x14ac:dyDescent="0.15">
      <c r="B14" s="343" t="s">
        <v>201</v>
      </c>
      <c r="C14" s="176" t="str">
        <f>'[1]ワーク１（死因順位用）２'!T60</f>
        <v>悪性新生物＜腫瘍＞</v>
      </c>
      <c r="D14" s="176" t="str">
        <f>'[1]ワーク１（死因順位用）２'!U60</f>
        <v>自殺</v>
      </c>
      <c r="E14" s="176" t="str">
        <f>'[1]ワーク１（死因順位用）２'!V60</f>
        <v>心疾患（高血圧性除く）</v>
      </c>
      <c r="F14" s="177" t="s">
        <v>20</v>
      </c>
      <c r="G14" s="176" t="str">
        <f>'[1]ワーク１（死因順位用）２'!X60</f>
        <v/>
      </c>
      <c r="H14" s="176" t="str">
        <f>'[1]ワーク１（死因順位用）２'!Y60</f>
        <v/>
      </c>
      <c r="I14" s="176" t="str">
        <f>'[1]ワーク１（死因順位用）２'!Z60</f>
        <v/>
      </c>
      <c r="J14" s="176" t="str">
        <f>'[1]ワーク１（死因順位用）２'!AA60</f>
        <v/>
      </c>
      <c r="K14" s="176" t="str">
        <f>'[1]ワーク１（死因順位用）２'!AB60</f>
        <v/>
      </c>
      <c r="L14" s="178" t="str">
        <f>'[1]ワーク１（死因順位用）２'!AC60</f>
        <v/>
      </c>
      <c r="M14" s="168" t="str">
        <f t="shared" si="0"/>
        <v/>
      </c>
      <c r="N14" t="str">
        <f>IF(OR(C14="",ISERR(FIND(C14,D14&amp;E14&amp;F14&amp;G14&amp;H14&amp;I14&amp;J14&amp;K14&amp;L14))),"","err!")</f>
        <v/>
      </c>
      <c r="O14" t="str">
        <f>IF(OR(D14="",ISERR(FIND(D14,E14&amp;F14&amp;G14&amp;H14&amp;I14&amp;J14&amp;K14&amp;L14))),"","err!")</f>
        <v/>
      </c>
      <c r="P14" t="str">
        <f>IF(OR(E14="",ISERR(FIND(E14,F14&amp;G14&amp;H14&amp;I14&amp;J14&amp;K14&amp;L14))),"","err!")</f>
        <v/>
      </c>
      <c r="Q14" t="str">
        <f>IF(OR(F14="",ISERR(FIND(F14,G14&amp;H14&amp;I14&amp;J14&amp;K14&amp;L14))),"","err!")</f>
        <v/>
      </c>
      <c r="R14" t="str">
        <f>IF(OR(G14="",ISERR(FIND(G14,H14&amp;I14&amp;J14&amp;K14&amp;L14))),"","err!")</f>
        <v/>
      </c>
      <c r="S14" t="str">
        <f>IF(OR(H14="",ISERR(FIND(H14,I14&amp;J14&amp;K14&amp;L14))),"","err!")</f>
        <v/>
      </c>
      <c r="T14" t="str">
        <f>IF(OR(I14="",ISERR(FIND(I14,J14&amp;K14&amp;L14))),"","err!")</f>
        <v/>
      </c>
      <c r="U14" t="str">
        <f>IF(OR(J14="",ISERR(FIND(J14,K14&amp;L14))),"","err!")</f>
        <v/>
      </c>
      <c r="V14" t="str">
        <f>IF(OR(K14="",ISERR(FIND(K14,L14))),"","err!")</f>
        <v/>
      </c>
    </row>
    <row r="15" spans="1:23" ht="15" customHeight="1" x14ac:dyDescent="0.15">
      <c r="B15" s="343"/>
      <c r="C15" s="176">
        <f>'[1]ワーク１（死因順位用）２'!T61</f>
        <v>8</v>
      </c>
      <c r="D15" s="176">
        <f>'[1]ワーク１（死因順位用）２'!U61</f>
        <v>4</v>
      </c>
      <c r="E15" s="176">
        <f>'[1]ワーク１（死因順位用）２'!V61</f>
        <v>1</v>
      </c>
      <c r="F15" s="176">
        <f>'[1]ワーク１（死因順位用）２'!W61</f>
        <v>1</v>
      </c>
      <c r="G15" s="176" t="str">
        <f>'[1]ワーク１（死因順位用）２'!X61</f>
        <v/>
      </c>
      <c r="H15" s="176" t="str">
        <f>'[1]ワーク１（死因順位用）２'!Y61</f>
        <v/>
      </c>
      <c r="I15" s="176" t="str">
        <f>'[1]ワーク１（死因順位用）２'!Z61</f>
        <v/>
      </c>
      <c r="J15" s="176" t="str">
        <f>'[1]ワーク１（死因順位用）２'!AA61</f>
        <v/>
      </c>
      <c r="K15" s="176" t="str">
        <f>'[1]ワーク１（死因順位用）２'!AB61</f>
        <v/>
      </c>
      <c r="L15" s="178" t="str">
        <f>'[1]ワーク１（死因順位用）２'!AC61</f>
        <v/>
      </c>
      <c r="M15" s="168" t="str">
        <f t="shared" si="0"/>
        <v/>
      </c>
      <c r="N15" t="str">
        <f>IF(C14="err!","err!",IF(C14="","",IF(VLOOKUP(C14,'[1]ワーク１（死因順位用）２'!$A$50:$P$89,7,FALSE)=C15,"","err!")))</f>
        <v/>
      </c>
      <c r="O15" t="str">
        <f>IF(D14="err!","err!",IF(D14="","",IF(VLOOKUP(D14,'[1]ワーク１（死因順位用）２'!$A$50:$P$89,7,FALSE)=D15,"","err!")))</f>
        <v/>
      </c>
      <c r="P15" t="str">
        <f>IF(E14="err!","err!",IF(E14="","",IF(VLOOKUP(E14,'[1]ワーク１（死因順位用）２'!$A$50:$P$89,7,FALSE)=E15,"","err!")))</f>
        <v/>
      </c>
      <c r="Q15" t="str">
        <f>IF(F14="err!","err!",IF(F14="","",IF(VLOOKUP(F14,'[1]ワーク１（死因順位用）２'!$A$50:$P$89,7,FALSE)=F15,"","err!")))</f>
        <v/>
      </c>
      <c r="R15" t="str">
        <f>IF(G14="err!","err!",IF(G14="","",IF(VLOOKUP(G14,'[1]ワーク１（死因順位用）２'!$A$50:$P$89,7,FALSE)=G15,"","err!")))</f>
        <v/>
      </c>
      <c r="S15" t="str">
        <f>IF(H14="err!","err!",IF(H14="","",IF(VLOOKUP(H14,'[1]ワーク１（死因順位用）２'!$A$50:$P$89,7,FALSE)=H15,"","err!")))</f>
        <v/>
      </c>
      <c r="T15" t="str">
        <f>IF(I14="err!","err!",IF(I14="","",IF(VLOOKUP(I14,'[1]ワーク１（死因順位用）２'!$A$50:$P$89,7,FALSE)=I15,"","err!")))</f>
        <v/>
      </c>
      <c r="U15" t="str">
        <f>IF(J14="err!","err!",IF(J14="","",IF(VLOOKUP(J14,'[1]ワーク１（死因順位用）２'!$A$50:$P$89,7,FALSE)=J15,"","err!")))</f>
        <v/>
      </c>
      <c r="V15" t="str">
        <f>IF(K14="err!","err!",IF(K14="","",IF(VLOOKUP(K14,'[1]ワーク１（死因順位用）２'!$A$50:$P$89,7,FALSE)=K15,"","err!")))</f>
        <v/>
      </c>
      <c r="W15" t="str">
        <f>IF(L14="err!","err!",IF(L14="","",IF(VLOOKUP(L14,'[1]ワーク１（死因順位用）２'!$A$50:$P$89,7,FALSE)=L15,"","err!")))</f>
        <v/>
      </c>
    </row>
    <row r="16" spans="1:23" ht="15" customHeight="1" x14ac:dyDescent="0.15">
      <c r="A16" s="341"/>
      <c r="B16" s="343" t="s">
        <v>202</v>
      </c>
      <c r="C16" s="176" t="str">
        <f>'[1]ワーク１（死因順位用）２'!T62</f>
        <v>悪性新生物＜腫瘍＞</v>
      </c>
      <c r="D16" s="176" t="str">
        <f>'[1]ワーク１（死因順位用）２'!U62</f>
        <v>自殺</v>
      </c>
      <c r="E16" s="176" t="str">
        <f>'[1]ワーク１（死因順位用）２'!V62</f>
        <v>心疾患（高血圧性除く）</v>
      </c>
      <c r="F16" s="176" t="str">
        <f>'[1]ワーク１（死因順位用）２'!W62</f>
        <v>脳血管疾患</v>
      </c>
      <c r="G16" s="176" t="str">
        <f>'[1]ワーク１（死因順位用）２'!X62</f>
        <v>敗血症</v>
      </c>
      <c r="H16" s="177" t="s">
        <v>203</v>
      </c>
      <c r="I16" s="177" t="s">
        <v>204</v>
      </c>
      <c r="J16" s="177" t="s">
        <v>205</v>
      </c>
      <c r="K16" s="177" t="s">
        <v>172</v>
      </c>
      <c r="L16" s="179" t="s">
        <v>162</v>
      </c>
      <c r="M16" s="168" t="str">
        <f t="shared" si="0"/>
        <v/>
      </c>
      <c r="N16" t="str">
        <f>IF(OR(C16="",ISERR(FIND(C16,D16&amp;E16&amp;F16&amp;G16&amp;H16&amp;I16&amp;J16&amp;K16&amp;L16))),"","err!")</f>
        <v/>
      </c>
      <c r="O16" t="str">
        <f>IF(OR(D16="",ISERR(FIND(D16,E16&amp;F16&amp;G16&amp;H16&amp;I16&amp;J16&amp;K16&amp;L16))),"","err!")</f>
        <v/>
      </c>
      <c r="P16" t="str">
        <f>IF(OR(E16="",ISERR(FIND(E16,F16&amp;G16&amp;H16&amp;I16&amp;J16&amp;K16&amp;L16))),"","err!")</f>
        <v/>
      </c>
      <c r="Q16" t="str">
        <f>IF(OR(F16="",ISERR(FIND(F16,G16&amp;H16&amp;I16&amp;J16&amp;K16&amp;L16))),"","err!")</f>
        <v/>
      </c>
      <c r="R16" t="str">
        <f>IF(OR(G16="",ISERR(FIND(G16,H16&amp;I16&amp;J16&amp;K16&amp;L16))),"","err!")</f>
        <v/>
      </c>
      <c r="S16" t="str">
        <f>IF(OR(H16="",ISERR(FIND(H16,I16&amp;J16&amp;K16&amp;L16))),"","err!")</f>
        <v/>
      </c>
      <c r="T16" t="str">
        <f>IF(OR(I16="",ISERR(FIND(I16,J16&amp;K16&amp;L16))),"","err!")</f>
        <v/>
      </c>
      <c r="U16" t="str">
        <f>IF(OR(J16="",ISERR(FIND(J16,K16&amp;L16))),"","err!")</f>
        <v/>
      </c>
      <c r="V16" t="str">
        <f>IF(OR(K16="",ISERR(FIND(K16,L16))),"","err!")</f>
        <v/>
      </c>
    </row>
    <row r="17" spans="1:23" ht="15" customHeight="1" x14ac:dyDescent="0.15">
      <c r="A17" s="341"/>
      <c r="B17" s="343"/>
      <c r="C17" s="176">
        <f>'[1]ワーク１（死因順位用）２'!T63</f>
        <v>25</v>
      </c>
      <c r="D17" s="176">
        <f>'[1]ワーク１（死因順位用）２'!U63</f>
        <v>7</v>
      </c>
      <c r="E17" s="176">
        <f>'[1]ワーク１（死因順位用）２'!V63</f>
        <v>5</v>
      </c>
      <c r="F17" s="176">
        <f>'[1]ワーク１（死因順位用）２'!W63</f>
        <v>3</v>
      </c>
      <c r="G17" s="176">
        <f>'[1]ワーク１（死因順位用）２'!X63</f>
        <v>1</v>
      </c>
      <c r="H17" s="176">
        <f>'[1]ワーク１（死因順位用）２'!Y63</f>
        <v>1</v>
      </c>
      <c r="I17" s="176">
        <f>'[1]ワーク１（死因順位用）２'!Z63</f>
        <v>1</v>
      </c>
      <c r="J17" s="176">
        <f>'[1]ワーク１（死因順位用）２'!AA63</f>
        <v>1</v>
      </c>
      <c r="K17" s="176">
        <f>'[1]ワーク１（死因順位用）２'!AB63</f>
        <v>1</v>
      </c>
      <c r="L17" s="178">
        <f>'[1]ワーク１（死因順位用）２'!AC63</f>
        <v>1</v>
      </c>
      <c r="M17" s="168" t="str">
        <f t="shared" si="0"/>
        <v/>
      </c>
      <c r="N17" t="str">
        <f>IF(C16="err!","err!",IF(C16="","",IF(VLOOKUP(C16,'[1]ワーク１（死因順位用）２'!$A$50:$P$89,8,FALSE)=C17,"","err!")))</f>
        <v/>
      </c>
      <c r="O17" t="str">
        <f>IF(D16="err!","err!",IF(D16="","",IF(VLOOKUP(D16,'[1]ワーク１（死因順位用）２'!$A$50:$P$89,8,FALSE)=D17,"","err!")))</f>
        <v/>
      </c>
      <c r="P17" t="str">
        <f>IF(E16="err!","err!",IF(E16="","",IF(VLOOKUP(E16,'[1]ワーク１（死因順位用）２'!$A$50:$P$89,8,FALSE)=E17,"","err!")))</f>
        <v/>
      </c>
      <c r="Q17" t="str">
        <f>IF(F16="err!","err!",IF(F16="","",IF(VLOOKUP(F16,'[1]ワーク１（死因順位用）２'!$A$50:$P$89,8,FALSE)=F17,"","err!")))</f>
        <v/>
      </c>
      <c r="R17" t="str">
        <f>IF(G16="err!","err!",IF(G16="","",IF(VLOOKUP(G16,'[1]ワーク１（死因順位用）２'!$A$50:$P$89,8,FALSE)=G17,"","err!")))</f>
        <v/>
      </c>
      <c r="S17" t="str">
        <f>IF(H16="err!","err!",IF(H16="","",IF(VLOOKUP(H16,'[1]ワーク１（死因順位用）２'!$A$50:$P$89,8,FALSE)=H17,"","err!")))</f>
        <v/>
      </c>
      <c r="T17" t="str">
        <f>IF(I16="err!","err!",IF(I16="","",IF(VLOOKUP(I16,'[1]ワーク１（死因順位用）２'!$A$50:$P$89,8,FALSE)=I17,"","err!")))</f>
        <v/>
      </c>
      <c r="U17" t="str">
        <f>IF(J16="err!","err!",IF(J16="","",IF(VLOOKUP(J16,'[1]ワーク１（死因順位用）２'!$A$50:$P$89,8,FALSE)=J17,"","err!")))</f>
        <v/>
      </c>
      <c r="V17" t="str">
        <f>IF(K16="err!","err!",IF(K16="","",IF(VLOOKUP(K16,'[1]ワーク１（死因順位用）２'!$A$50:$P$89,8,FALSE)=K17,"","err!")))</f>
        <v/>
      </c>
      <c r="W17" t="str">
        <f>IF(L16="err!","err!",IF(L16="","",IF(VLOOKUP(L16,'[1]ワーク１（死因順位用）２'!$A$50:$P$89,8,FALSE)=L17,"","err!")))</f>
        <v/>
      </c>
    </row>
    <row r="18" spans="1:23" ht="15" customHeight="1" x14ac:dyDescent="0.15">
      <c r="A18" s="341"/>
      <c r="B18" s="343" t="s">
        <v>206</v>
      </c>
      <c r="C18" s="176" t="str">
        <f>'[1]ワーク１（死因順位用）２'!T64</f>
        <v>悪性新生物＜腫瘍＞</v>
      </c>
      <c r="D18" s="176" t="str">
        <f>'[1]ワーク１（死因順位用）２'!U64</f>
        <v>自殺</v>
      </c>
      <c r="E18" s="176" t="str">
        <f>'[1]ワーク１（死因順位用）２'!V64</f>
        <v>脳血管疾患</v>
      </c>
      <c r="F18" s="176" t="str">
        <f>'[1]ワーク１（死因順位用）２'!W64</f>
        <v>心疾患（高血圧性除く）</v>
      </c>
      <c r="G18" s="177" t="s">
        <v>26</v>
      </c>
      <c r="H18" s="176" t="str">
        <f>'[1]ワーク１（死因順位用）２'!Y64</f>
        <v>敗血症</v>
      </c>
      <c r="I18" s="177" t="s">
        <v>207</v>
      </c>
      <c r="J18" s="177" t="s">
        <v>34</v>
      </c>
      <c r="K18" s="177" t="s">
        <v>167</v>
      </c>
      <c r="L18" s="179" t="s">
        <v>28</v>
      </c>
      <c r="M18" s="168" t="str">
        <f t="shared" si="0"/>
        <v/>
      </c>
      <c r="N18" t="str">
        <f>IF(OR(C18="",ISERR(FIND(C18,D18&amp;E18&amp;F18&amp;G18&amp;H18&amp;I18&amp;J18&amp;K18&amp;L18))),"","err!")</f>
        <v/>
      </c>
      <c r="O18" t="str">
        <f>IF(OR(D18="",ISERR(FIND(D18,E18&amp;F18&amp;G18&amp;H18&amp;I18&amp;J18&amp;K18&amp;L18))),"","err!")</f>
        <v/>
      </c>
      <c r="P18" t="str">
        <f>IF(OR(E18="",ISERR(FIND(E18,F18&amp;G18&amp;H18&amp;I18&amp;J18&amp;K18&amp;L18))),"","err!")</f>
        <v/>
      </c>
      <c r="Q18" t="str">
        <f>IF(OR(F18="",ISERR(FIND(F18,G18&amp;H18&amp;I18&amp;J18&amp;K18&amp;L18))),"","err!")</f>
        <v/>
      </c>
      <c r="R18" t="str">
        <f>IF(OR(G18="",ISERR(FIND(G18,H18&amp;I18&amp;J18&amp;K18&amp;L18))),"","err!")</f>
        <v/>
      </c>
      <c r="S18" t="str">
        <f>IF(OR(H18="",ISERR(FIND(H18,I18&amp;J18&amp;K18&amp;L18))),"","err!")</f>
        <v/>
      </c>
      <c r="T18" t="str">
        <f>IF(OR(I18="",ISERR(FIND(I18,J18&amp;K18&amp;L18))),"","err!")</f>
        <v/>
      </c>
      <c r="U18" t="str">
        <f>IF(OR(J18="",ISERR(FIND(J18,K18&amp;L18))),"","err!")</f>
        <v/>
      </c>
      <c r="V18" t="str">
        <f>IF(OR(K18="",ISERR(FIND(K18,L18))),"","err!")</f>
        <v/>
      </c>
    </row>
    <row r="19" spans="1:23" ht="15" customHeight="1" x14ac:dyDescent="0.15">
      <c r="A19" s="341"/>
      <c r="B19" s="343"/>
      <c r="C19" s="176">
        <f>'[1]ワーク１（死因順位用）２'!T65</f>
        <v>25</v>
      </c>
      <c r="D19" s="176">
        <f>'[1]ワーク１（死因順位用）２'!U65</f>
        <v>6</v>
      </c>
      <c r="E19" s="176">
        <f>'[1]ワーク１（死因順位用）２'!V65</f>
        <v>4</v>
      </c>
      <c r="F19" s="176">
        <f>'[1]ワーク１（死因順位用）２'!W65</f>
        <v>3</v>
      </c>
      <c r="G19" s="176">
        <f>'[1]ワーク１（死因順位用）２'!X65</f>
        <v>3</v>
      </c>
      <c r="H19" s="176">
        <f>'[1]ワーク１（死因順位用）２'!Y65</f>
        <v>1</v>
      </c>
      <c r="I19" s="176">
        <f>'[1]ワーク１（死因順位用）２'!Z65</f>
        <v>1</v>
      </c>
      <c r="J19" s="176">
        <f>'[1]ワーク１（死因順位用）２'!AA65</f>
        <v>1</v>
      </c>
      <c r="K19" s="176">
        <f>'[1]ワーク１（死因順位用）２'!AB65</f>
        <v>1</v>
      </c>
      <c r="L19" s="178">
        <f>'[1]ワーク１（死因順位用）２'!AC65</f>
        <v>1</v>
      </c>
      <c r="M19" s="168" t="str">
        <f t="shared" si="0"/>
        <v/>
      </c>
      <c r="N19" t="str">
        <f>IF(C18="err!","err!",IF(C18="","",IF(VLOOKUP(C18,'[1]ワーク１（死因順位用）２'!$A$50:$P$89,9,FALSE)=C19,"","err!")))</f>
        <v/>
      </c>
      <c r="O19" t="str">
        <f>IF(D18="err!","err!",IF(D18="","",IF(VLOOKUP(D18,'[1]ワーク１（死因順位用）２'!$A$50:$P$89,9,FALSE)=D19,"","err!")))</f>
        <v/>
      </c>
      <c r="P19" t="str">
        <f>IF(E18="err!","err!",IF(E18="","",IF(VLOOKUP(E18,'[1]ワーク１（死因順位用）２'!$A$50:$P$89,9,FALSE)=E19,"","err!")))</f>
        <v/>
      </c>
      <c r="Q19" t="str">
        <f>IF(F18="err!","err!",IF(F18="","",IF(VLOOKUP(F18,'[1]ワーク１（死因順位用）２'!$A$50:$P$89,9,FALSE)=F19,"","err!")))</f>
        <v/>
      </c>
      <c r="R19" t="str">
        <f>IF(G18="err!","err!",IF(G18="","",IF(VLOOKUP(G18,'[1]ワーク１（死因順位用）２'!$A$50:$P$89,9,FALSE)=G19,"","err!")))</f>
        <v/>
      </c>
      <c r="S19" t="str">
        <f>IF(H18="err!","err!",IF(H18="","",IF(VLOOKUP(H18,'[1]ワーク１（死因順位用）２'!$A$50:$P$89,9,FALSE)=H19,"","err!")))</f>
        <v/>
      </c>
      <c r="T19" t="str">
        <f>IF(I18="err!","err!",IF(I18="","",IF(VLOOKUP(I18,'[1]ワーク１（死因順位用）２'!$A$50:$P$89,9,FALSE)=I19,"","err!")))</f>
        <v/>
      </c>
      <c r="U19" t="str">
        <f>IF(J18="err!","err!",IF(J18="","",IF(VLOOKUP(J18,'[1]ワーク１（死因順位用）２'!$A$50:$P$89,9,FALSE)=J19,"","err!")))</f>
        <v/>
      </c>
      <c r="V19" t="str">
        <f>IF(K18="err!","err!",IF(K18="","",IF(VLOOKUP(K18,'[1]ワーク１（死因順位用）２'!$A$50:$P$89,9,FALSE)=K19,"","err!")))</f>
        <v/>
      </c>
      <c r="W19" t="str">
        <f>IF(L18="err!","err!",IF(L18="","",IF(VLOOKUP(L18,'[1]ワーク１（死因順位用）２'!$A$50:$P$89,9,FALSE)=L19,"","err!")))</f>
        <v/>
      </c>
    </row>
    <row r="20" spans="1:23" ht="15" customHeight="1" x14ac:dyDescent="0.15">
      <c r="B20" s="343" t="s">
        <v>208</v>
      </c>
      <c r="C20" s="176" t="str">
        <f>'[1]ワーク１（死因順位用）２'!T66</f>
        <v>悪性新生物＜腫瘍＞</v>
      </c>
      <c r="D20" s="176" t="str">
        <f>'[1]ワーク１（死因順位用）２'!U66</f>
        <v>脳血管疾患</v>
      </c>
      <c r="E20" s="176" t="str">
        <f>'[1]ワーク１（死因順位用）２'!V66</f>
        <v>心疾患（高血圧性除く）</v>
      </c>
      <c r="F20" s="176" t="str">
        <f>'[1]ワーク１（死因順位用）２'!W66</f>
        <v>糖尿病</v>
      </c>
      <c r="G20" s="177" t="s">
        <v>166</v>
      </c>
      <c r="H20" s="176" t="str">
        <f>'[1]ワーク１（死因順位用）２'!Y66</f>
        <v>その他の新生物</v>
      </c>
      <c r="I20" s="177" t="s">
        <v>209</v>
      </c>
      <c r="J20" s="177" t="s">
        <v>167</v>
      </c>
      <c r="K20" s="177" t="s">
        <v>162</v>
      </c>
      <c r="L20" s="179" t="s">
        <v>26</v>
      </c>
      <c r="M20" s="168" t="str">
        <f t="shared" si="0"/>
        <v/>
      </c>
      <c r="N20" t="str">
        <f>IF(OR(C20="",ISERR(FIND(C20,D20&amp;E20&amp;F20&amp;G20&amp;H20&amp;I20&amp;J20&amp;K20&amp;L20))),"","err!")</f>
        <v/>
      </c>
      <c r="O20" t="str">
        <f>IF(OR(D20="",ISERR(FIND(D20,E20&amp;F20&amp;G20&amp;H20&amp;I20&amp;J20&amp;K20&amp;L20))),"","err!")</f>
        <v/>
      </c>
      <c r="P20" t="str">
        <f>IF(OR(E20="",ISERR(FIND(E20,F20&amp;G20&amp;H20&amp;I20&amp;J20&amp;K20&amp;L20))),"","err!")</f>
        <v/>
      </c>
      <c r="Q20" t="str">
        <f>IF(OR(F20="",ISERR(FIND(F20,G20&amp;H20&amp;I20&amp;J20&amp;K20&amp;L20))),"","err!")</f>
        <v/>
      </c>
      <c r="R20" t="str">
        <f>IF(OR(G20="",ISERR(FIND(G20,H20&amp;I20&amp;J20&amp;K20&amp;L20))),"","err!")</f>
        <v/>
      </c>
      <c r="S20" t="str">
        <f>IF(OR(H20="",ISERR(FIND(H20,I20&amp;J20&amp;K20&amp;L20))),"","err!")</f>
        <v/>
      </c>
      <c r="T20" t="str">
        <f>IF(OR(I20="",ISERR(FIND(I20,J20&amp;K20&amp;L20))),"","err!")</f>
        <v/>
      </c>
      <c r="U20" t="str">
        <f>IF(OR(J20="",ISERR(FIND(J20,K20&amp;L20))),"","err!")</f>
        <v/>
      </c>
      <c r="V20" t="str">
        <f>IF(OR(K20="",ISERR(FIND(K20,L20))),"","err!")</f>
        <v/>
      </c>
    </row>
    <row r="21" spans="1:23" ht="15" customHeight="1" x14ac:dyDescent="0.15">
      <c r="B21" s="343"/>
      <c r="C21" s="176">
        <f>'[1]ワーク１（死因順位用）２'!T67</f>
        <v>49</v>
      </c>
      <c r="D21" s="176">
        <f>'[1]ワーク１（死因順位用）２'!U67</f>
        <v>6</v>
      </c>
      <c r="E21" s="176">
        <f>'[1]ワーク１（死因順位用）２'!V67</f>
        <v>3</v>
      </c>
      <c r="F21" s="176">
        <f>'[1]ワーク１（死因順位用）２'!W67</f>
        <v>2</v>
      </c>
      <c r="G21" s="176">
        <f>'[1]ワーク１（死因順位用）２'!X67</f>
        <v>2</v>
      </c>
      <c r="H21" s="176">
        <f>'[1]ワーク１（死因順位用）２'!Y67</f>
        <v>1</v>
      </c>
      <c r="I21" s="176">
        <f>'[1]ワーク１（死因順位用）２'!Z67</f>
        <v>1</v>
      </c>
      <c r="J21" s="176">
        <f>'[1]ワーク１（死因順位用）２'!AA67</f>
        <v>1</v>
      </c>
      <c r="K21" s="176">
        <f>'[1]ワーク１（死因順位用）２'!AB67</f>
        <v>1</v>
      </c>
      <c r="L21" s="178">
        <f>'[1]ワーク１（死因順位用）２'!AC67</f>
        <v>1</v>
      </c>
      <c r="M21" s="168" t="str">
        <f t="shared" si="0"/>
        <v/>
      </c>
      <c r="N21" t="str">
        <f>IF(C20="err!","err!",IF(C20="","",IF(VLOOKUP(C20,'[1]ワーク１（死因順位用）２'!$A$50:$P$89,10,FALSE)=C21,"","err!")))</f>
        <v/>
      </c>
      <c r="O21" t="str">
        <f>IF(D20="err!","err!",IF(D20="","",IF(VLOOKUP(D20,'[1]ワーク１（死因順位用）２'!$A$50:$P$89,10,FALSE)=D21,"","err!")))</f>
        <v/>
      </c>
      <c r="P21" t="str">
        <f>IF(E20="err!","err!",IF(E20="","",IF(VLOOKUP(E20,'[1]ワーク１（死因順位用）２'!$A$50:$P$89,10,FALSE)=E21,"","err!")))</f>
        <v/>
      </c>
      <c r="Q21" t="str">
        <f>IF(F20="err!","err!",IF(F20="","",IF(VLOOKUP(F20,'[1]ワーク１（死因順位用）２'!$A$50:$P$89,10,FALSE)=F21,"","err!")))</f>
        <v/>
      </c>
      <c r="R21" t="str">
        <f>IF(G20="err!","err!",IF(G20="","",IF(VLOOKUP(G20,'[1]ワーク１（死因順位用）２'!$A$50:$P$89,10,FALSE)=G21,"","err!")))</f>
        <v/>
      </c>
      <c r="S21" t="str">
        <f>IF(H20="err!","err!",IF(H20="","",IF(VLOOKUP(H20,'[1]ワーク１（死因順位用）２'!$A$50:$P$89,10,FALSE)=H21,"","err!")))</f>
        <v/>
      </c>
      <c r="T21" t="str">
        <f>IF(I20="err!","err!",IF(I20="","",IF(VLOOKUP(I20,'[1]ワーク１（死因順位用）２'!$A$50:$P$89,10,FALSE)=I21,"","err!")))</f>
        <v/>
      </c>
      <c r="U21" t="str">
        <f>IF(J20="err!","err!",IF(J20="","",IF(VLOOKUP(J20,'[1]ワーク１（死因順位用）２'!$A$50:$P$89,10,FALSE)=J21,"","err!")))</f>
        <v/>
      </c>
      <c r="V21" t="str">
        <f>IF(K20="err!","err!",IF(K20="","",IF(VLOOKUP(K20,'[1]ワーク１（死因順位用）２'!$A$50:$P$89,10,FALSE)=K21,"","err!")))</f>
        <v/>
      </c>
      <c r="W21" t="str">
        <f>IF(L20="err!","err!",IF(L20="","",IF(VLOOKUP(L20,'[1]ワーク１（死因順位用）２'!$A$50:$P$89,10,FALSE)=L21,"","err!")))</f>
        <v/>
      </c>
    </row>
    <row r="22" spans="1:23" ht="15" customHeight="1" x14ac:dyDescent="0.15">
      <c r="B22" s="343" t="s">
        <v>210</v>
      </c>
      <c r="C22" s="176" t="str">
        <f>'[1]ワーク１（死因順位用）２'!T68</f>
        <v>悪性新生物＜腫瘍＞</v>
      </c>
      <c r="D22" s="176" t="str">
        <f>'[1]ワーク１（死因順位用）２'!U68</f>
        <v>脳血管疾患</v>
      </c>
      <c r="E22" s="177" t="s">
        <v>166</v>
      </c>
      <c r="F22" s="176" t="str">
        <f>'[1]ワーク１（死因順位用）２'!W68</f>
        <v>大動脈瘤及び解離</v>
      </c>
      <c r="G22" s="177" t="s">
        <v>167</v>
      </c>
      <c r="H22" s="176" t="str">
        <f>'[1]ワーク１（死因順位用）２'!Y68</f>
        <v>心疾患（高血圧性除く）</v>
      </c>
      <c r="I22" s="176" t="str">
        <f>'[1]ワーク１（死因順位用）２'!Z68</f>
        <v>その他の新生物</v>
      </c>
      <c r="J22" s="177" t="s">
        <v>205</v>
      </c>
      <c r="K22" s="177" t="s">
        <v>30</v>
      </c>
      <c r="L22" s="179" t="s">
        <v>209</v>
      </c>
      <c r="M22" s="168" t="str">
        <f t="shared" si="0"/>
        <v/>
      </c>
      <c r="N22" t="str">
        <f>IF(OR(C22="",ISERR(FIND(C22,D22&amp;E22&amp;F22&amp;G22&amp;H22&amp;I22&amp;J22&amp;K22&amp;L22))),"","err!")</f>
        <v/>
      </c>
      <c r="O22" t="str">
        <f>IF(OR(D22="",ISERR(FIND(D22,E22&amp;F22&amp;G22&amp;H22&amp;I22&amp;J22&amp;K22&amp;L22))),"","err!")</f>
        <v/>
      </c>
      <c r="P22" t="str">
        <f>IF(OR(E22="",ISERR(FIND(E22,F22&amp;G22&amp;H22&amp;I22&amp;J22&amp;K22&amp;L22))),"","err!")</f>
        <v/>
      </c>
      <c r="Q22" t="str">
        <f>IF(OR(F22="",ISERR(FIND(F22,G22&amp;H22&amp;I22&amp;J22&amp;K22&amp;L22))),"","err!")</f>
        <v/>
      </c>
      <c r="R22" t="str">
        <f>IF(OR(G22="",ISERR(FIND(G22,H22&amp;I22&amp;J22&amp;K22&amp;L22))),"","err!")</f>
        <v/>
      </c>
      <c r="S22" t="str">
        <f>IF(OR(H22="",ISERR(FIND(H22,I22&amp;J22&amp;K22&amp;L22))),"","err!")</f>
        <v/>
      </c>
      <c r="T22" t="str">
        <f>IF(OR(I22="",ISERR(FIND(I22,J22&amp;K22&amp;L22))),"","err!")</f>
        <v/>
      </c>
      <c r="U22" t="str">
        <f>IF(OR(J22="",ISERR(FIND(J22,K22&amp;L22))),"","err!")</f>
        <v/>
      </c>
      <c r="V22" t="str">
        <f>IF(OR(K22="",ISERR(FIND(K22,L22))),"","err!")</f>
        <v/>
      </c>
    </row>
    <row r="23" spans="1:23" ht="15" customHeight="1" x14ac:dyDescent="0.15">
      <c r="B23" s="343"/>
      <c r="C23" s="176">
        <f>'[1]ワーク１（死因順位用）２'!T69</f>
        <v>66</v>
      </c>
      <c r="D23" s="176">
        <f>'[1]ワーク１（死因順位用）２'!U69</f>
        <v>4</v>
      </c>
      <c r="E23" s="176">
        <f>'[1]ワーク１（死因順位用）２'!V69</f>
        <v>4</v>
      </c>
      <c r="F23" s="176">
        <f>'[1]ワーク１（死因順位用）２'!W69</f>
        <v>3</v>
      </c>
      <c r="G23" s="176">
        <f>'[1]ワーク１（死因順位用）２'!X69</f>
        <v>3</v>
      </c>
      <c r="H23" s="176">
        <f>'[1]ワーク１（死因順位用）２'!Y69</f>
        <v>2</v>
      </c>
      <c r="I23" s="176">
        <f>'[1]ワーク１（死因順位用）２'!Z69</f>
        <v>1</v>
      </c>
      <c r="J23" s="176">
        <f>'[1]ワーク１（死因順位用）２'!AA69</f>
        <v>1</v>
      </c>
      <c r="K23" s="176">
        <f>'[1]ワーク１（死因順位用）２'!AB69</f>
        <v>1</v>
      </c>
      <c r="L23" s="178">
        <f>'[1]ワーク１（死因順位用）２'!AC69</f>
        <v>1</v>
      </c>
      <c r="M23" s="168" t="str">
        <f t="shared" si="0"/>
        <v/>
      </c>
      <c r="N23" t="str">
        <f>IF(C22="err!","err!",IF(C22="","",IF(VLOOKUP(C22,'[1]ワーク１（死因順位用）２'!$A$50:$P$89,11,FALSE)=C23,"","err!")))</f>
        <v/>
      </c>
      <c r="O23" t="str">
        <f>IF(D22="err!","err!",IF(D22="","",IF(VLOOKUP(D22,'[1]ワーク１（死因順位用）２'!$A$50:$P$89,11,FALSE)=D23,"","err!")))</f>
        <v/>
      </c>
      <c r="P23" t="str">
        <f>IF(E22="err!","err!",IF(E22="","",IF(VLOOKUP(E22,'[1]ワーク１（死因順位用）２'!$A$50:$P$89,11,FALSE)=E23,"","err!")))</f>
        <v/>
      </c>
      <c r="Q23" t="str">
        <f>IF(F22="err!","err!",IF(F22="","",IF(VLOOKUP(F22,'[1]ワーク１（死因順位用）２'!$A$50:$P$89,11,FALSE)=F23,"","err!")))</f>
        <v/>
      </c>
      <c r="R23" t="str">
        <f>IF(G22="err!","err!",IF(G22="","",IF(VLOOKUP(G22,'[1]ワーク１（死因順位用）２'!$A$50:$P$89,11,FALSE)=G23,"","err!")))</f>
        <v/>
      </c>
      <c r="S23" t="str">
        <f>IF(H22="err!","err!",IF(H22="","",IF(VLOOKUP(H22,'[1]ワーク１（死因順位用）２'!$A$50:$P$89,11,FALSE)=H23,"","err!")))</f>
        <v/>
      </c>
      <c r="T23" t="str">
        <f>IF(I22="err!","err!",IF(I22="","",IF(VLOOKUP(I22,'[1]ワーク１（死因順位用）２'!$A$50:$P$89,11,FALSE)=I23,"","err!")))</f>
        <v/>
      </c>
      <c r="U23" t="str">
        <f>IF(J22="err!","err!",IF(J22="","",IF(VLOOKUP(J22,'[1]ワーク１（死因順位用）２'!$A$50:$P$89,11,FALSE)=J23,"","err!")))</f>
        <v/>
      </c>
      <c r="V23" t="str">
        <f>IF(K22="err!","err!",IF(K22="","",IF(VLOOKUP(K22,'[1]ワーク１（死因順位用）２'!$A$50:$P$89,11,FALSE)=K23,"","err!")))</f>
        <v/>
      </c>
      <c r="W23" t="str">
        <f>IF(L22="err!","err!",IF(L22="","",IF(VLOOKUP(L22,'[1]ワーク１（死因順位用）２'!$A$50:$P$89,11,FALSE)=L23,"","err!")))</f>
        <v/>
      </c>
    </row>
    <row r="24" spans="1:23" ht="15" customHeight="1" x14ac:dyDescent="0.15">
      <c r="B24" s="343" t="s">
        <v>211</v>
      </c>
      <c r="C24" s="176" t="str">
        <f>'[1]ワーク１（死因順位用）２'!T70</f>
        <v>悪性新生物＜腫瘍＞</v>
      </c>
      <c r="D24" s="176" t="str">
        <f>'[1]ワーク１（死因順位用）２'!U70</f>
        <v>心疾患（高血圧性除く）</v>
      </c>
      <c r="E24" s="176" t="str">
        <f>'[1]ワーク１（死因順位用）２'!V70</f>
        <v>腎不全</v>
      </c>
      <c r="F24" s="177" t="s">
        <v>26</v>
      </c>
      <c r="G24" s="176" t="str">
        <f>'[1]ワーク１（死因順位用）２'!X70</f>
        <v>その他の新生物</v>
      </c>
      <c r="H24" s="177" t="s">
        <v>205</v>
      </c>
      <c r="I24" s="177" t="s">
        <v>209</v>
      </c>
      <c r="J24" s="177" t="s">
        <v>20</v>
      </c>
      <c r="K24" s="176" t="str">
        <f>'[1]ワーク１（死因順位用）２'!AB70</f>
        <v>筋骨格系及び結合組織の疾患</v>
      </c>
      <c r="L24" s="179" t="s">
        <v>24</v>
      </c>
      <c r="M24" s="168" t="str">
        <f t="shared" si="0"/>
        <v/>
      </c>
      <c r="N24" t="str">
        <f>IF(OR(C24="",ISERR(FIND(C24,D24&amp;E24&amp;F24&amp;G24&amp;H24&amp;I24&amp;J24&amp;K24&amp;L24))),"","err!")</f>
        <v/>
      </c>
      <c r="O24" t="str">
        <f>IF(OR(D24="",ISERR(FIND(D24,E24&amp;F24&amp;G24&amp;H24&amp;I24&amp;J24&amp;K24&amp;L24))),"","err!")</f>
        <v/>
      </c>
      <c r="P24" t="str">
        <f>IF(OR(E24="",ISERR(FIND(E24,F24&amp;G24&amp;H24&amp;I24&amp;J24&amp;K24&amp;L24))),"","err!")</f>
        <v/>
      </c>
      <c r="Q24" t="str">
        <f>IF(OR(F24="",ISERR(FIND(F24,G24&amp;H24&amp;I24&amp;J24&amp;K24&amp;L24))),"","err!")</f>
        <v/>
      </c>
      <c r="R24" t="str">
        <f>IF(OR(G24="",ISERR(FIND(G24,H24&amp;I24&amp;J24&amp;K24&amp;L24))),"","err!")</f>
        <v/>
      </c>
      <c r="S24" t="str">
        <f>IF(OR(H24="",ISERR(FIND(H24,I24&amp;J24&amp;K24&amp;L24))),"","err!")</f>
        <v/>
      </c>
      <c r="T24" t="str">
        <f>IF(OR(I24="",ISERR(FIND(I24,J24&amp;K24&amp;L24))),"","err!")</f>
        <v/>
      </c>
      <c r="U24" t="str">
        <f>IF(OR(J24="",ISERR(FIND(J24,K24&amp;L24))),"","err!")</f>
        <v/>
      </c>
      <c r="V24" t="str">
        <f>IF(OR(K24="",ISERR(FIND(K24,L24))),"","err!")</f>
        <v/>
      </c>
    </row>
    <row r="25" spans="1:23" ht="15" customHeight="1" x14ac:dyDescent="0.15">
      <c r="B25" s="343"/>
      <c r="C25" s="176">
        <f>'[1]ワーク１（死因順位用）２'!T71</f>
        <v>71</v>
      </c>
      <c r="D25" s="176">
        <f>'[1]ワーク１（死因順位用）２'!U71</f>
        <v>13</v>
      </c>
      <c r="E25" s="176">
        <f>'[1]ワーク１（死因順位用）２'!V71</f>
        <v>5</v>
      </c>
      <c r="F25" s="176">
        <f>'[1]ワーク１（死因順位用）２'!W71</f>
        <v>5</v>
      </c>
      <c r="G25" s="176">
        <f>'[1]ワーク１（死因順位用）２'!X71</f>
        <v>4</v>
      </c>
      <c r="H25" s="176">
        <f>'[1]ワーク１（死因順位用）２'!Y71</f>
        <v>4</v>
      </c>
      <c r="I25" s="176">
        <f>'[1]ワーク１（死因順位用）２'!Z71</f>
        <v>4</v>
      </c>
      <c r="J25" s="176">
        <f>'[1]ワーク１（死因順位用）２'!AA71</f>
        <v>4</v>
      </c>
      <c r="K25" s="176">
        <f>'[1]ワーク１（死因順位用）２'!AB71</f>
        <v>3</v>
      </c>
      <c r="L25" s="178">
        <f>'[1]ワーク１（死因順位用）２'!AC71</f>
        <v>3</v>
      </c>
      <c r="M25" s="168" t="str">
        <f t="shared" si="0"/>
        <v/>
      </c>
      <c r="N25" t="str">
        <f>IF(C24="err!","err!",IF(C24="","",IF(VLOOKUP(C24,'[1]ワーク１（死因順位用）２'!$A$50:$P$89,12,FALSE)=C25,"","err!")))</f>
        <v/>
      </c>
      <c r="O25" t="str">
        <f>IF(D24="err!","err!",IF(D24="","",IF(VLOOKUP(D24,'[1]ワーク１（死因順位用）２'!$A$50:$P$89,12,FALSE)=D25,"","err!")))</f>
        <v/>
      </c>
      <c r="P25" t="str">
        <f>IF(E24="err!","err!",IF(E24="","",IF(VLOOKUP(E24,'[1]ワーク１（死因順位用）２'!$A$50:$P$89,12,FALSE)=E25,"","err!")))</f>
        <v/>
      </c>
      <c r="Q25" t="str">
        <f>IF(F24="err!","err!",IF(F24="","",IF(VLOOKUP(F24,'[1]ワーク１（死因順位用）２'!$A$50:$P$89,12,FALSE)=F25,"","err!")))</f>
        <v/>
      </c>
      <c r="R25" t="str">
        <f>IF(G24="err!","err!",IF(G24="","",IF(VLOOKUP(G24,'[1]ワーク１（死因順位用）２'!$A$50:$P$89,12,FALSE)=G25,"","err!")))</f>
        <v/>
      </c>
      <c r="S25" t="str">
        <f>IF(H24="err!","err!",IF(H24="","",IF(VLOOKUP(H24,'[1]ワーク１（死因順位用）２'!$A$50:$P$89,12,FALSE)=H25,"","err!")))</f>
        <v/>
      </c>
      <c r="T25" t="str">
        <f>IF(I24="err!","err!",IF(I24="","",IF(VLOOKUP(I24,'[1]ワーク１（死因順位用）２'!$A$50:$P$89,12,FALSE)=I25,"","err!")))</f>
        <v/>
      </c>
      <c r="U25" t="str">
        <f>IF(J24="err!","err!",IF(J24="","",IF(VLOOKUP(J24,'[1]ワーク１（死因順位用）２'!$A$50:$P$89,12,FALSE)=J25,"","err!")))</f>
        <v/>
      </c>
      <c r="V25" t="str">
        <f>IF(K24="err!","err!",IF(K24="","",IF(VLOOKUP(K24,'[1]ワーク１（死因順位用）２'!$A$50:$P$89,12,FALSE)=K25,"","err!")))</f>
        <v/>
      </c>
      <c r="W25" t="str">
        <f>IF(L24="err!","err!",IF(L24="","",IF(VLOOKUP(L24,'[1]ワーク１（死因順位用）２'!$A$50:$P$89,12,FALSE)=L25,"","err!")))</f>
        <v/>
      </c>
    </row>
    <row r="26" spans="1:23" ht="15" customHeight="1" x14ac:dyDescent="0.15">
      <c r="B26" s="343" t="s">
        <v>212</v>
      </c>
      <c r="C26" s="176" t="str">
        <f>'[1]ワーク１（死因順位用）２'!T72</f>
        <v>悪性新生物＜腫瘍＞</v>
      </c>
      <c r="D26" s="176" t="str">
        <f>'[1]ワーク１（死因順位用）２'!U72</f>
        <v>心疾患（高血圧性除く）</v>
      </c>
      <c r="E26" s="176" t="str">
        <f>'[1]ワーク１（死因順位用）２'!V72</f>
        <v>脳血管疾患</v>
      </c>
      <c r="F26" s="176" t="str">
        <f>'[1]ワーク１（死因順位用）２'!W72</f>
        <v>不慮の事故</v>
      </c>
      <c r="G26" s="176" t="str">
        <f>'[1]ワーク１（死因順位用）２'!X72</f>
        <v>筋骨格系及び結合組織の疾患</v>
      </c>
      <c r="H26" s="176" t="str">
        <f>'[1]ワーク１（死因順位用）２'!Y72</f>
        <v>肺炎</v>
      </c>
      <c r="I26" s="177" t="s">
        <v>167</v>
      </c>
      <c r="J26" s="176" t="str">
        <f>'[1]ワーク１（死因順位用）２'!AA72</f>
        <v>糖尿病</v>
      </c>
      <c r="K26" s="177" t="s">
        <v>30</v>
      </c>
      <c r="L26" s="178" t="str">
        <f>'[1]ワーク１（死因順位用）２'!AC72</f>
        <v>自殺</v>
      </c>
      <c r="M26" s="168" t="str">
        <f t="shared" si="0"/>
        <v/>
      </c>
      <c r="N26" t="str">
        <f>IF(OR(C26="",ISERR(FIND(C26,D26&amp;E26&amp;F26&amp;G26&amp;H26&amp;I26&amp;J26&amp;K26&amp;L26))),"","err!")</f>
        <v/>
      </c>
      <c r="O26" t="str">
        <f>IF(OR(D26="",ISERR(FIND(D26,E26&amp;F26&amp;G26&amp;H26&amp;I26&amp;J26&amp;K26&amp;L26))),"","err!")</f>
        <v/>
      </c>
      <c r="P26" t="str">
        <f>IF(OR(E26="",ISERR(FIND(E26,F26&amp;G26&amp;H26&amp;I26&amp;J26&amp;K26&amp;L26))),"","err!")</f>
        <v/>
      </c>
      <c r="Q26" t="str">
        <f>IF(OR(F26="",ISERR(FIND(F26,G26&amp;H26&amp;I26&amp;J26&amp;K26&amp;L26))),"","err!")</f>
        <v/>
      </c>
      <c r="R26" t="str">
        <f>IF(OR(G26="",ISERR(FIND(G26,H26&amp;I26&amp;J26&amp;K26&amp;L26))),"","err!")</f>
        <v/>
      </c>
      <c r="S26" t="str">
        <f>IF(OR(H26="",ISERR(FIND(H26,I26&amp;J26&amp;K26&amp;L26))),"","err!")</f>
        <v/>
      </c>
      <c r="T26" t="str">
        <f>IF(OR(I26="",ISERR(FIND(I26,J26&amp;K26&amp;L26))),"","err!")</f>
        <v/>
      </c>
      <c r="U26" t="str">
        <f>IF(OR(J26="",ISERR(FIND(J26,K26&amp;L26))),"","err!")</f>
        <v/>
      </c>
      <c r="V26" t="str">
        <f>IF(OR(K26="",ISERR(FIND(K26,L26))),"","err!")</f>
        <v/>
      </c>
    </row>
    <row r="27" spans="1:23" ht="15" customHeight="1" x14ac:dyDescent="0.15">
      <c r="B27" s="343"/>
      <c r="C27" s="176">
        <f>'[1]ワーク１（死因順位用）２'!T73</f>
        <v>194</v>
      </c>
      <c r="D27" s="176">
        <f>'[1]ワーク１（死因順位用）２'!U73</f>
        <v>37</v>
      </c>
      <c r="E27" s="176">
        <f>'[1]ワーク１（死因順位用）２'!V73</f>
        <v>16</v>
      </c>
      <c r="F27" s="176">
        <f>'[1]ワーク１（死因順位用）２'!W73</f>
        <v>11</v>
      </c>
      <c r="G27" s="176">
        <f>'[1]ワーク１（死因順位用）２'!X73</f>
        <v>10</v>
      </c>
      <c r="H27" s="176">
        <f>'[1]ワーク１（死因順位用）２'!Y73</f>
        <v>8</v>
      </c>
      <c r="I27" s="176">
        <f>'[1]ワーク１（死因順位用）２'!Z73</f>
        <v>8</v>
      </c>
      <c r="J27" s="176">
        <f>'[1]ワーク１（死因順位用）２'!AA73</f>
        <v>6</v>
      </c>
      <c r="K27" s="176">
        <f>'[1]ワーク１（死因順位用）２'!AB73</f>
        <v>6</v>
      </c>
      <c r="L27" s="178">
        <f>'[1]ワーク１（死因順位用）２'!AC73</f>
        <v>5</v>
      </c>
      <c r="M27" s="168" t="str">
        <f t="shared" si="0"/>
        <v/>
      </c>
      <c r="N27" t="str">
        <f>IF(C26="err!","err!",IF(C26="","",IF(VLOOKUP(C26,'[1]ワーク１（死因順位用）２'!$A$50:$P$89,13,FALSE)=C27,"","err!")))</f>
        <v/>
      </c>
      <c r="O27" t="str">
        <f>IF(D26="err!","err!",IF(D26="","",IF(VLOOKUP(D26,'[1]ワーク１（死因順位用）２'!$A$50:$P$89,13,FALSE)=D27,"","err!")))</f>
        <v/>
      </c>
      <c r="P27" t="str">
        <f>IF(E26="err!","err!",IF(E26="","",IF(VLOOKUP(E26,'[1]ワーク１（死因順位用）２'!$A$50:$P$89,13,FALSE)=E27,"","err!")))</f>
        <v/>
      </c>
      <c r="Q27" t="str">
        <f>IF(F26="err!","err!",IF(F26="","",IF(VLOOKUP(F26,'[1]ワーク１（死因順位用）２'!$A$50:$P$89,13,FALSE)=F27,"","err!")))</f>
        <v/>
      </c>
      <c r="R27" t="str">
        <f>IF(G26="err!","err!",IF(G26="","",IF(VLOOKUP(G26,'[1]ワーク１（死因順位用）２'!$A$50:$P$89,13,FALSE)=G27,"","err!")))</f>
        <v/>
      </c>
      <c r="S27" t="str">
        <f>IF(H26="err!","err!",IF(H26="","",IF(VLOOKUP(H26,'[1]ワーク１（死因順位用）２'!$A$50:$P$89,13,FALSE)=H27,"","err!")))</f>
        <v/>
      </c>
      <c r="T27" t="str">
        <f>IF(I26="err!","err!",IF(I26="","",IF(VLOOKUP(I26,'[1]ワーク１（死因順位用）２'!$A$50:$P$89,13,FALSE)=I27,"","err!")))</f>
        <v/>
      </c>
      <c r="U27" t="str">
        <f>IF(J26="err!","err!",IF(J26="","",IF(VLOOKUP(J26,'[1]ワーク１（死因順位用）２'!$A$50:$P$89,13,FALSE)=J27,"","err!")))</f>
        <v/>
      </c>
      <c r="V27" t="str">
        <f>IF(K26="err!","err!",IF(K26="","",IF(VLOOKUP(K26,'[1]ワーク１（死因順位用）２'!$A$50:$P$89,13,FALSE)=K27,"","err!")))</f>
        <v/>
      </c>
      <c r="W27" t="str">
        <f>IF(L26="err!","err!",IF(L26="","",IF(VLOOKUP(L26,'[1]ワーク１（死因順位用）２'!$A$50:$P$89,13,FALSE)=L27,"","err!")))</f>
        <v/>
      </c>
    </row>
    <row r="28" spans="1:23" ht="15" customHeight="1" x14ac:dyDescent="0.15">
      <c r="B28" s="343" t="s">
        <v>213</v>
      </c>
      <c r="C28" s="176" t="str">
        <f>'[1]ワーク１（死因順位用）２'!T74</f>
        <v>悪性新生物＜腫瘍＞</v>
      </c>
      <c r="D28" s="176" t="str">
        <f>'[1]ワーク１（死因順位用）２'!U74</f>
        <v>心疾患（高血圧性除く）</v>
      </c>
      <c r="E28" s="177" t="s">
        <v>20</v>
      </c>
      <c r="F28" s="176" t="str">
        <f>'[1]ワーク１（死因順位用）２'!W74</f>
        <v>肺炎</v>
      </c>
      <c r="G28" s="176" t="str">
        <f>'[1]ワーク１（死因順位用）２'!X74</f>
        <v>不慮の事故</v>
      </c>
      <c r="H28" s="176" t="str">
        <f>'[1]ワーク１（死因順位用）２'!Y74</f>
        <v>パーキンソン病</v>
      </c>
      <c r="I28" s="177" t="s">
        <v>28</v>
      </c>
      <c r="J28" s="176" t="str">
        <f>'[1]ワーク１（死因順位用）２'!AA74</f>
        <v>その他の新生物</v>
      </c>
      <c r="K28" s="177" t="s">
        <v>34</v>
      </c>
      <c r="L28" s="178" t="str">
        <f>'[1]ワーク１（死因順位用）２'!AC74</f>
        <v>糖尿病</v>
      </c>
      <c r="M28" s="168" t="str">
        <f t="shared" si="0"/>
        <v/>
      </c>
      <c r="N28" t="str">
        <f>IF(OR(C28="",ISERR(FIND(C28,D28&amp;E28&amp;F28&amp;G28&amp;H28&amp;I28&amp;J28&amp;K28&amp;L28))),"","err!")</f>
        <v/>
      </c>
      <c r="O28" t="str">
        <f>IF(OR(D28="",ISERR(FIND(D28,E28&amp;F28&amp;G28&amp;H28&amp;I28&amp;J28&amp;K28&amp;L28))),"","err!")</f>
        <v/>
      </c>
      <c r="P28" t="str">
        <f>IF(OR(E28="",ISERR(FIND(E28,F28&amp;G28&amp;H28&amp;I28&amp;J28&amp;K28&amp;L28))),"","err!")</f>
        <v/>
      </c>
      <c r="Q28" t="str">
        <f>IF(OR(F28="",ISERR(FIND(F28,G28&amp;H28&amp;I28&amp;J28&amp;K28&amp;L28))),"","err!")</f>
        <v/>
      </c>
      <c r="R28" t="str">
        <f>IF(OR(G28="",ISERR(FIND(G28,H28&amp;I28&amp;J28&amp;K28&amp;L28))),"","err!")</f>
        <v/>
      </c>
      <c r="S28" t="str">
        <f>IF(OR(H28="",ISERR(FIND(H28,I28&amp;J28&amp;K28&amp;L28))),"","err!")</f>
        <v/>
      </c>
      <c r="T28" t="str">
        <f>IF(OR(I28="",ISERR(FIND(I28,J28&amp;K28&amp;L28))),"","err!")</f>
        <v/>
      </c>
      <c r="U28" t="str">
        <f>IF(OR(J28="",ISERR(FIND(J28,K28&amp;L28))),"","err!")</f>
        <v/>
      </c>
      <c r="V28" t="str">
        <f>IF(OR(K28="",ISERR(FIND(K28,L28))),"","err!")</f>
        <v/>
      </c>
    </row>
    <row r="29" spans="1:23" ht="15" customHeight="1" x14ac:dyDescent="0.15">
      <c r="B29" s="343"/>
      <c r="C29" s="176">
        <f>'[1]ワーク１（死因順位用）２'!T75</f>
        <v>173</v>
      </c>
      <c r="D29" s="176">
        <f>'[1]ワーク１（死因順位用）２'!U75</f>
        <v>35</v>
      </c>
      <c r="E29" s="176">
        <f>'[1]ワーク１（死因順位用）２'!V75</f>
        <v>35</v>
      </c>
      <c r="F29" s="176">
        <f>'[1]ワーク１（死因順位用）２'!W75</f>
        <v>16</v>
      </c>
      <c r="G29" s="176">
        <f>'[1]ワーク１（死因順位用）２'!X75</f>
        <v>12</v>
      </c>
      <c r="H29" s="176">
        <f>'[1]ワーク１（死因順位用）２'!Y75</f>
        <v>9</v>
      </c>
      <c r="I29" s="176">
        <f>'[1]ワーク１（死因順位用）２'!Z75</f>
        <v>9</v>
      </c>
      <c r="J29" s="176">
        <f>'[1]ワーク１（死因順位用）２'!AA75</f>
        <v>7</v>
      </c>
      <c r="K29" s="176">
        <f>'[1]ワーク１（死因順位用）２'!AB75</f>
        <v>7</v>
      </c>
      <c r="L29" s="178">
        <f>'[1]ワーク１（死因順位用）２'!AC75</f>
        <v>6</v>
      </c>
      <c r="M29" s="168" t="str">
        <f t="shared" si="0"/>
        <v/>
      </c>
      <c r="N29" t="str">
        <f>IF(C28="err!","err!",IF(C28="","",IF(VLOOKUP(C28,'[1]ワーク１（死因順位用）２'!$A$50:$P$89,14,FALSE)=C29,"","err!")))</f>
        <v/>
      </c>
      <c r="O29" t="str">
        <f>IF(D28="err!","err!",IF(D28="","",IF(VLOOKUP(D28,'[1]ワーク１（死因順位用）２'!$A$50:$P$89,14,FALSE)=D29,"","err!")))</f>
        <v/>
      </c>
      <c r="P29" t="str">
        <f>IF(E28="err!","err!",IF(E28="","",IF(VLOOKUP(E28,'[1]ワーク１（死因順位用）２'!$A$50:$P$89,14,FALSE)=E29,"","err!")))</f>
        <v/>
      </c>
      <c r="Q29" t="str">
        <f>IF(F28="err!","err!",IF(F28="","",IF(VLOOKUP(F28,'[1]ワーク１（死因順位用）２'!$A$50:$P$89,14,FALSE)=F29,"","err!")))</f>
        <v/>
      </c>
      <c r="R29" t="str">
        <f>IF(G28="err!","err!",IF(G28="","",IF(VLOOKUP(G28,'[1]ワーク１（死因順位用）２'!$A$50:$P$89,14,FALSE)=G29,"","err!")))</f>
        <v/>
      </c>
      <c r="S29" t="str">
        <f>IF(H28="err!","err!",IF(H28="","",IF(VLOOKUP(H28,'[1]ワーク１（死因順位用）２'!$A$50:$P$89,14,FALSE)=H29,"","err!")))</f>
        <v/>
      </c>
      <c r="T29" t="str">
        <f>IF(I28="err!","err!",IF(I28="","",IF(VLOOKUP(I28,'[1]ワーク１（死因順位用）２'!$A$50:$P$89,14,FALSE)=I29,"","err!")))</f>
        <v/>
      </c>
      <c r="U29" t="str">
        <f>IF(J28="err!","err!",IF(J28="","",IF(VLOOKUP(J28,'[1]ワーク１（死因順位用）２'!$A$50:$P$89,14,FALSE)=J29,"","err!")))</f>
        <v/>
      </c>
      <c r="V29" t="str">
        <f>IF(K28="err!","err!",IF(K28="","",IF(VLOOKUP(K28,'[1]ワーク１（死因順位用）２'!$A$50:$P$89,14,FALSE)=K29,"","err!")))</f>
        <v/>
      </c>
      <c r="W29" t="str">
        <f>IF(L28="err!","err!",IF(L28="","",IF(VLOOKUP(L28,'[1]ワーク１（死因順位用）２'!$A$50:$P$89,14,FALSE)=L29,"","err!")))</f>
        <v/>
      </c>
    </row>
    <row r="30" spans="1:23" ht="15" customHeight="1" x14ac:dyDescent="0.15">
      <c r="B30" s="343" t="s">
        <v>214</v>
      </c>
      <c r="C30" s="176" t="str">
        <f>'[1]ワーク１（死因順位用）２'!T76</f>
        <v>悪性新生物＜腫瘍＞</v>
      </c>
      <c r="D30" s="176" t="str">
        <f>'[1]ワーク１（死因順位用）２'!U76</f>
        <v>心疾患（高血圧性除く）</v>
      </c>
      <c r="E30" s="176" t="str">
        <f>'[1]ワーク１（死因順位用）２'!V76</f>
        <v>脳血管疾患</v>
      </c>
      <c r="F30" s="176" t="str">
        <f>'[1]ワーク１（死因順位用）２'!W76</f>
        <v>肺炎</v>
      </c>
      <c r="G30" s="176" t="str">
        <f>'[1]ワーク１（死因順位用）２'!X76</f>
        <v>老衰</v>
      </c>
      <c r="H30" s="176" t="str">
        <f>'[1]ワーク１（死因順位用）２'!Y76</f>
        <v>不慮の事故</v>
      </c>
      <c r="I30" s="176" t="str">
        <f>'[1]ワーク１（死因順位用）２'!Z76</f>
        <v>大動脈瘤及び解離</v>
      </c>
      <c r="J30" s="176" t="str">
        <f>'[1]ワーク１（死因順位用）２'!AA76</f>
        <v>アルツハイマー病</v>
      </c>
      <c r="K30" s="176" t="str">
        <f>'[1]ワーク１（死因順位用）２'!AB76</f>
        <v>パーキンソン病</v>
      </c>
      <c r="L30" s="179" t="s">
        <v>172</v>
      </c>
      <c r="M30" s="168" t="str">
        <f t="shared" si="0"/>
        <v/>
      </c>
      <c r="N30" t="str">
        <f>IF(OR(C30="",ISERR(FIND(C30,D30&amp;E30&amp;F30&amp;G30&amp;H30&amp;I30&amp;J30&amp;K30&amp;L30))),"","err!")</f>
        <v/>
      </c>
      <c r="O30" t="str">
        <f>IF(OR(D30="",ISERR(FIND(D30,E30&amp;F30&amp;G30&amp;H30&amp;I30&amp;J30&amp;K30&amp;L30))),"","err!")</f>
        <v/>
      </c>
      <c r="P30" t="str">
        <f>IF(OR(E30="",ISERR(FIND(E30,F30&amp;G30&amp;H30&amp;I30&amp;J30&amp;K30&amp;L30))),"","err!")</f>
        <v/>
      </c>
      <c r="Q30" t="str">
        <f>IF(OR(F30="",ISERR(FIND(F30,G30&amp;H30&amp;I30&amp;J30&amp;K30&amp;L30))),"","err!")</f>
        <v/>
      </c>
      <c r="R30" t="str">
        <f>IF(OR(G30="",ISERR(FIND(G30,H30&amp;I30&amp;J30&amp;K30&amp;L30))),"","err!")</f>
        <v/>
      </c>
      <c r="S30" t="str">
        <f>IF(OR(H30="",ISERR(FIND(H30,I30&amp;J30&amp;K30&amp;L30))),"","err!")</f>
        <v/>
      </c>
      <c r="T30" t="str">
        <f>IF(OR(I30="",ISERR(FIND(I30,J30&amp;K30&amp;L30))),"","err!")</f>
        <v/>
      </c>
      <c r="U30" t="str">
        <f>IF(OR(J30="",ISERR(FIND(J30,K30&amp;L30))),"","err!")</f>
        <v/>
      </c>
      <c r="V30" t="str">
        <f>IF(OR(K30="",ISERR(FIND(K30,L30))),"","err!")</f>
        <v/>
      </c>
    </row>
    <row r="31" spans="1:23" ht="15" customHeight="1" x14ac:dyDescent="0.15">
      <c r="B31" s="343"/>
      <c r="C31" s="176">
        <f>'[1]ワーク１（死因順位用）２'!T77</f>
        <v>239</v>
      </c>
      <c r="D31" s="176">
        <f>'[1]ワーク１（死因順位用）２'!U77</f>
        <v>94</v>
      </c>
      <c r="E31" s="176">
        <f>'[1]ワーク１（死因順位用）２'!V77</f>
        <v>64</v>
      </c>
      <c r="F31" s="176">
        <f>'[1]ワーク１（死因順位用）２'!W77</f>
        <v>40</v>
      </c>
      <c r="G31" s="176">
        <f>'[1]ワーク１（死因順位用）２'!X77</f>
        <v>28</v>
      </c>
      <c r="H31" s="176">
        <f>'[1]ワーク１（死因順位用）２'!Y77</f>
        <v>22</v>
      </c>
      <c r="I31" s="176">
        <f>'[1]ワーク１（死因順位用）２'!Z77</f>
        <v>18</v>
      </c>
      <c r="J31" s="176">
        <f>'[1]ワーク１（死因順位用）２'!AA77</f>
        <v>15</v>
      </c>
      <c r="K31" s="176">
        <f>'[1]ワーク１（死因順位用）２'!AB77</f>
        <v>13</v>
      </c>
      <c r="L31" s="178">
        <f>'[1]ワーク１（死因順位用）２'!AC77</f>
        <v>13</v>
      </c>
      <c r="M31" s="168" t="str">
        <f t="shared" si="0"/>
        <v/>
      </c>
      <c r="N31" t="str">
        <f>IF(C30="err!","err!",IF(C30="","",IF(VLOOKUP(C30,'[1]ワーク１（死因順位用）２'!$A$50:$P$89,15,FALSE)=C31,"","err!")))</f>
        <v/>
      </c>
      <c r="O31" t="str">
        <f>IF(D30="err!","err!",IF(D30="","",IF(VLOOKUP(D30,'[1]ワーク１（死因順位用）２'!$A$50:$P$89,15,FALSE)=D31,"","err!")))</f>
        <v/>
      </c>
      <c r="P31" t="str">
        <f>IF(E30="err!","err!",IF(E30="","",IF(VLOOKUP(E30,'[1]ワーク１（死因順位用）２'!$A$50:$P$89,15,FALSE)=E31,"","err!")))</f>
        <v/>
      </c>
      <c r="Q31" t="str">
        <f>IF(F30="err!","err!",IF(F30="","",IF(VLOOKUP(F30,'[1]ワーク１（死因順位用）２'!$A$50:$P$89,15,FALSE)=F31,"","err!")))</f>
        <v/>
      </c>
      <c r="R31" t="str">
        <f>IF(G30="err!","err!",IF(G30="","",IF(VLOOKUP(G30,'[1]ワーク１（死因順位用）２'!$A$50:$P$89,15,FALSE)=G31,"","err!")))</f>
        <v/>
      </c>
      <c r="S31" t="str">
        <f>IF(H30="err!","err!",IF(H30="","",IF(VLOOKUP(H30,'[1]ワーク１（死因順位用）２'!$A$50:$P$89,15,FALSE)=H31,"","err!")))</f>
        <v/>
      </c>
      <c r="T31" t="str">
        <f>IF(I30="err!","err!",IF(I30="","",IF(VLOOKUP(I30,'[1]ワーク１（死因順位用）２'!$A$50:$P$89,15,FALSE)=I31,"","err!")))</f>
        <v/>
      </c>
      <c r="U31" t="str">
        <f>IF(J30="err!","err!",IF(J30="","",IF(VLOOKUP(J30,'[1]ワーク１（死因順位用）２'!$A$50:$P$89,15,FALSE)=J31,"","err!")))</f>
        <v/>
      </c>
      <c r="V31" t="str">
        <f>IF(K30="err!","err!",IF(K30="","",IF(VLOOKUP(K30,'[1]ワーク１（死因順位用）２'!$A$50:$P$89,15,FALSE)=K31,"","err!")))</f>
        <v/>
      </c>
      <c r="W31" t="str">
        <f>IF(L30="err!","err!",IF(L30="","",IF(VLOOKUP(L30,'[1]ワーク１（死因順位用）２'!$A$50:$P$89,15,FALSE)=L31,"","err!")))</f>
        <v/>
      </c>
    </row>
    <row r="32" spans="1:23" ht="15" customHeight="1" x14ac:dyDescent="0.15">
      <c r="B32" s="343" t="s">
        <v>215</v>
      </c>
      <c r="C32" s="176" t="str">
        <f>'[1]ワーク１（死因順位用）２'!T78</f>
        <v>心疾患（高血圧性除く）</v>
      </c>
      <c r="D32" s="176" t="str">
        <f>'[1]ワーク１（死因順位用）２'!U78</f>
        <v>悪性新生物＜腫瘍＞</v>
      </c>
      <c r="E32" s="176" t="str">
        <f>'[1]ワーク１（死因順位用）２'!V78</f>
        <v>老衰</v>
      </c>
      <c r="F32" s="176" t="str">
        <f>'[1]ワーク１（死因順位用）２'!W78</f>
        <v>脳血管疾患</v>
      </c>
      <c r="G32" s="176" t="str">
        <f>'[1]ワーク１（死因順位用）２'!X78</f>
        <v>肺炎</v>
      </c>
      <c r="H32" s="176" t="str">
        <f>'[1]ワーク１（死因順位用）２'!Y78</f>
        <v>アルツハイマー病</v>
      </c>
      <c r="I32" s="176" t="str">
        <f>'[1]ワーク１（死因順位用）２'!Z78</f>
        <v>血管性及び詳細不明の認知症</v>
      </c>
      <c r="J32" s="176" t="str">
        <f>'[1]ワーク１（死因順位用）２'!AA78</f>
        <v>腎不全</v>
      </c>
      <c r="K32" s="176" t="str">
        <f>'[1]ワーク１（死因順位用）２'!AB78</f>
        <v>不慮の事故</v>
      </c>
      <c r="L32" s="178" t="str">
        <f>'[1]ワーク１（死因順位用）２'!AC78</f>
        <v>大動脈瘤及び解離</v>
      </c>
      <c r="M32" s="168" t="str">
        <f t="shared" si="0"/>
        <v/>
      </c>
      <c r="N32" t="str">
        <f>IF(OR(C32="",ISERR(FIND(C32,D32&amp;E32&amp;F32&amp;G32&amp;H32&amp;I32&amp;J32&amp;K32&amp;L32))),"","err!")</f>
        <v/>
      </c>
      <c r="O32" t="str">
        <f>IF(OR(D32="",ISERR(FIND(D32,E32&amp;F32&amp;G32&amp;H32&amp;I32&amp;J32&amp;K32&amp;L32))),"","err!")</f>
        <v/>
      </c>
      <c r="P32" t="str">
        <f>IF(OR(E32="",ISERR(FIND(E32,F32&amp;G32&amp;H32&amp;I32&amp;J32&amp;K32&amp;L32))),"","err!")</f>
        <v/>
      </c>
      <c r="Q32" t="str">
        <f>IF(OR(F32="",ISERR(FIND(F32,G32&amp;H32&amp;I32&amp;J32&amp;K32&amp;L32))),"","err!")</f>
        <v/>
      </c>
      <c r="R32" t="str">
        <f>IF(OR(G32="",ISERR(FIND(G32,H32&amp;I32&amp;J32&amp;K32&amp;L32))),"","err!")</f>
        <v/>
      </c>
      <c r="S32" t="str">
        <f>IF(OR(H32="",ISERR(FIND(H32,I32&amp;J32&amp;K32&amp;L32))),"","err!")</f>
        <v/>
      </c>
      <c r="T32" t="str">
        <f>IF(OR(I32="",ISERR(FIND(I32,J32&amp;K32&amp;L32))),"","err!")</f>
        <v/>
      </c>
      <c r="U32" t="str">
        <f>IF(OR(J32="",ISERR(FIND(J32,K32&amp;L32))),"","err!")</f>
        <v/>
      </c>
      <c r="V32" t="str">
        <f>IF(OR(K32="",ISERR(FIND(K32,L32))),"","err!")</f>
        <v/>
      </c>
    </row>
    <row r="33" spans="2:23" ht="15" customHeight="1" x14ac:dyDescent="0.15">
      <c r="B33" s="344"/>
      <c r="C33" s="180">
        <f>'[1]ワーク１（死因順位用）２'!T79</f>
        <v>599</v>
      </c>
      <c r="D33" s="180">
        <f>'[1]ワーク１（死因順位用）２'!U79</f>
        <v>587</v>
      </c>
      <c r="E33" s="180">
        <f>'[1]ワーク１（死因順位用）２'!V79</f>
        <v>581</v>
      </c>
      <c r="F33" s="180">
        <f>'[1]ワーク１（死因順位用）２'!W79</f>
        <v>282</v>
      </c>
      <c r="G33" s="180">
        <f>'[1]ワーク１（死因順位用）２'!X79</f>
        <v>228</v>
      </c>
      <c r="H33" s="181">
        <f>'[1]ワーク１（死因順位用）２'!Y79</f>
        <v>146</v>
      </c>
      <c r="I33" s="180">
        <f>'[1]ワーク１（死因順位用）２'!Z79</f>
        <v>122</v>
      </c>
      <c r="J33" s="180">
        <f>'[1]ワーク１（死因順位用）２'!AA79</f>
        <v>96</v>
      </c>
      <c r="K33" s="180">
        <f>'[1]ワーク１（死因順位用）２'!AB79</f>
        <v>92</v>
      </c>
      <c r="L33" s="181">
        <f>'[1]ワーク１（死因順位用）２'!AC79</f>
        <v>66</v>
      </c>
      <c r="M33" s="168" t="str">
        <f t="shared" si="0"/>
        <v/>
      </c>
      <c r="N33" t="str">
        <f>IF(C32="err!","err!",IF(C32="","",IF(VLOOKUP(C32,'[1]ワーク１（死因順位用）２'!$A$50:$P$89,16,FALSE)=C33,"","err!")))</f>
        <v/>
      </c>
      <c r="O33" t="str">
        <f>IF(D32="err!","err!",IF(D32="","",IF(VLOOKUP(D32,'[1]ワーク１（死因順位用）２'!$A$50:$P$89,16,FALSE)=D33,"","err!")))</f>
        <v/>
      </c>
      <c r="P33" t="str">
        <f>IF(E32="err!","err!",IF(E32="","",IF(VLOOKUP(E32,'[1]ワーク１（死因順位用）２'!$A$50:$P$89,16,FALSE)=E33,"","err!")))</f>
        <v/>
      </c>
      <c r="Q33" t="str">
        <f>IF(F32="err!","err!",IF(F32="","",IF(VLOOKUP(F32,'[1]ワーク１（死因順位用）２'!$A$50:$P$89,16,FALSE)=F33,"","err!")))</f>
        <v/>
      </c>
      <c r="R33" t="str">
        <f>IF(G32="err!","err!",IF(G32="","",IF(VLOOKUP(G32,'[1]ワーク１（死因順位用）２'!$A$50:$P$89,16,FALSE)=G33,"","err!")))</f>
        <v/>
      </c>
      <c r="S33" t="str">
        <f>IF(H32="err!","err!",IF(H32="","",IF(VLOOKUP(H32,'[1]ワーク１（死因順位用）２'!$A$50:$P$89,16,FALSE)=H33,"","err!")))</f>
        <v/>
      </c>
      <c r="T33" t="str">
        <f>IF(I32="err!","err!",IF(I32="","",IF(VLOOKUP(I32,'[1]ワーク１（死因順位用）２'!$A$50:$P$89,16,FALSE)=I33,"","err!")))</f>
        <v/>
      </c>
      <c r="U33" t="str">
        <f>IF(J32="err!","err!",IF(J32="","",IF(VLOOKUP(J32,'[1]ワーク１（死因順位用）２'!$A$50:$P$89,16,FALSE)=J33,"","err!")))</f>
        <v/>
      </c>
      <c r="V33" t="str">
        <f>IF(K32="err!","err!",IF(K32="","",IF(VLOOKUP(K32,'[1]ワーク１（死因順位用）２'!$A$50:$P$89,16,FALSE)=K33,"","err!")))</f>
        <v/>
      </c>
      <c r="W33" t="str">
        <f>IF(L32="err!","err!",IF(L32="","",IF(VLOOKUP(L32,'[1]ワーク１（死因順位用）２'!$A$50:$P$89,16,FALSE)=L33,"","err!")))</f>
        <v/>
      </c>
    </row>
    <row r="34" spans="2:23" x14ac:dyDescent="0.15">
      <c r="H34" t="s">
        <v>180</v>
      </c>
    </row>
    <row r="37" spans="2:23" ht="22.5" customHeight="1" x14ac:dyDescent="0.15">
      <c r="C37" s="345"/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</row>
  </sheetData>
  <mergeCells count="16">
    <mergeCell ref="B32:B33"/>
    <mergeCell ref="C37:P37"/>
    <mergeCell ref="B20:B21"/>
    <mergeCell ref="B22:B23"/>
    <mergeCell ref="B24:B25"/>
    <mergeCell ref="B26:B27"/>
    <mergeCell ref="B28:B29"/>
    <mergeCell ref="B30:B31"/>
    <mergeCell ref="A16:A19"/>
    <mergeCell ref="B16:B17"/>
    <mergeCell ref="B18:B19"/>
    <mergeCell ref="B6:B7"/>
    <mergeCell ref="B8:B9"/>
    <mergeCell ref="B10:B11"/>
    <mergeCell ref="B12:B13"/>
    <mergeCell ref="B14:B15"/>
  </mergeCells>
  <phoneticPr fontId="3"/>
  <printOptions horizontalCentered="1" verticalCentered="1"/>
  <pageMargins left="0.51181102362204722" right="0.59055118110236227" top="0.59055118110236227" bottom="0.59055118110236227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E399"/>
  <sheetViews>
    <sheetView view="pageBreakPreview" topLeftCell="N1" zoomScale="95" zoomScaleNormal="100" zoomScaleSheetLayoutView="95" workbookViewId="0">
      <selection activeCell="AD12" sqref="AD12"/>
    </sheetView>
  </sheetViews>
  <sheetFormatPr defaultRowHeight="12" x14ac:dyDescent="0.15"/>
  <cols>
    <col min="1" max="1" width="6.28515625" customWidth="1"/>
    <col min="2" max="2" width="22.5703125" style="185" customWidth="1"/>
    <col min="3" max="3" width="3.5703125" style="185" bestFit="1" customWidth="1"/>
    <col min="4" max="4" width="8.42578125" bestFit="1" customWidth="1"/>
    <col min="5" max="20" width="6.5703125" customWidth="1"/>
    <col min="21" max="24" width="8" bestFit="1" customWidth="1"/>
    <col min="25" max="27" width="6.5703125" customWidth="1"/>
    <col min="29" max="29" width="12.28515625" bestFit="1" customWidth="1"/>
    <col min="30" max="30" width="64" bestFit="1" customWidth="1"/>
  </cols>
  <sheetData>
    <row r="1" spans="1:31" ht="17.25" x14ac:dyDescent="0.2">
      <c r="A1" s="2" t="s">
        <v>719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0.5" customHeight="1" x14ac:dyDescent="0.15">
      <c r="A2" s="1"/>
      <c r="B2" s="186"/>
      <c r="C2" s="186"/>
      <c r="D2" s="187" t="str">
        <f>[1]表26!C2</f>
        <v/>
      </c>
      <c r="E2" s="187" t="str">
        <f>[1]表26!D2</f>
        <v/>
      </c>
      <c r="F2" s="187" t="str">
        <f>[1]表26!H2</f>
        <v/>
      </c>
      <c r="G2" s="187" t="str">
        <f>[1]表26!J2</f>
        <v/>
      </c>
      <c r="H2" s="187" t="str">
        <f>[1]表26!K2</f>
        <v/>
      </c>
      <c r="I2" s="187" t="str">
        <f>[1]表26!L2</f>
        <v/>
      </c>
      <c r="J2" s="187" t="str">
        <f>[1]表26!M2</f>
        <v/>
      </c>
      <c r="K2" s="187" t="str">
        <f>[1]表26!N2</f>
        <v/>
      </c>
      <c r="L2" s="187" t="str">
        <f>[1]表26!O2</f>
        <v/>
      </c>
      <c r="M2" s="187" t="str">
        <f>[1]表26!P2</f>
        <v/>
      </c>
      <c r="N2" s="187" t="str">
        <f>[1]表26!Q2</f>
        <v/>
      </c>
      <c r="O2" s="187" t="str">
        <f>[1]表26!R2</f>
        <v/>
      </c>
      <c r="P2" s="187" t="str">
        <f>[1]表26!S2</f>
        <v/>
      </c>
      <c r="Q2" s="187" t="str">
        <f>[1]表26!T2</f>
        <v/>
      </c>
      <c r="R2" s="187" t="str">
        <f>[1]表26!U2</f>
        <v/>
      </c>
      <c r="S2" s="187" t="str">
        <f>[1]表26!V2</f>
        <v/>
      </c>
      <c r="T2" s="187" t="str">
        <f>[1]表26!W2</f>
        <v/>
      </c>
      <c r="U2" s="187" t="str">
        <f>[1]表26!X2</f>
        <v/>
      </c>
      <c r="V2" s="187" t="str">
        <f>[1]表26!Y2</f>
        <v/>
      </c>
      <c r="W2" s="187" t="str">
        <f>[1]表26!Z2</f>
        <v/>
      </c>
      <c r="X2" s="187" t="str">
        <f>[1]表26!AA2</f>
        <v/>
      </c>
      <c r="Y2" s="187" t="str">
        <f>[1]表26!AB2</f>
        <v/>
      </c>
      <c r="Z2" s="187" t="str">
        <f>[1]表26!AC2</f>
        <v/>
      </c>
      <c r="AA2" s="187" t="str">
        <f>[1]表26!AD2</f>
        <v/>
      </c>
      <c r="AB2" s="1"/>
      <c r="AC2" s="1"/>
      <c r="AD2" s="1"/>
      <c r="AE2" s="1"/>
    </row>
    <row r="3" spans="1:31" ht="36" customHeight="1" x14ac:dyDescent="0.15">
      <c r="A3" s="188" t="s">
        <v>216</v>
      </c>
      <c r="B3" s="350" t="s">
        <v>217</v>
      </c>
      <c r="C3" s="351"/>
      <c r="D3" s="189" t="s">
        <v>159</v>
      </c>
      <c r="E3" s="189" t="s">
        <v>218</v>
      </c>
      <c r="F3" s="189" t="s">
        <v>219</v>
      </c>
      <c r="G3" s="189" t="s">
        <v>220</v>
      </c>
      <c r="H3" s="189" t="s">
        <v>221</v>
      </c>
      <c r="I3" s="189" t="s">
        <v>222</v>
      </c>
      <c r="J3" s="189" t="s">
        <v>223</v>
      </c>
      <c r="K3" s="189" t="s">
        <v>224</v>
      </c>
      <c r="L3" s="190" t="s">
        <v>225</v>
      </c>
      <c r="M3" s="189" t="s">
        <v>226</v>
      </c>
      <c r="N3" s="191" t="s">
        <v>168</v>
      </c>
      <c r="O3" s="189" t="s">
        <v>169</v>
      </c>
      <c r="P3" s="189" t="s">
        <v>170</v>
      </c>
      <c r="Q3" s="189" t="s">
        <v>173</v>
      </c>
      <c r="R3" s="189" t="s">
        <v>174</v>
      </c>
      <c r="S3" s="189" t="s">
        <v>175</v>
      </c>
      <c r="T3" s="189" t="s">
        <v>176</v>
      </c>
      <c r="U3" s="189" t="s">
        <v>177</v>
      </c>
      <c r="V3" s="189" t="s">
        <v>178</v>
      </c>
      <c r="W3" s="189" t="s">
        <v>227</v>
      </c>
      <c r="X3" s="189" t="s">
        <v>228</v>
      </c>
      <c r="Y3" s="189" t="s">
        <v>229</v>
      </c>
      <c r="Z3" s="189" t="s">
        <v>230</v>
      </c>
      <c r="AA3" s="189" t="s">
        <v>231</v>
      </c>
      <c r="AB3" s="1"/>
      <c r="AC3" s="1"/>
      <c r="AD3" s="1"/>
      <c r="AE3" s="1"/>
    </row>
    <row r="4" spans="1:31" ht="12" customHeight="1" thickBot="1" x14ac:dyDescent="0.2">
      <c r="A4" s="192"/>
      <c r="B4" s="352" t="s">
        <v>159</v>
      </c>
      <c r="C4" s="353"/>
      <c r="D4" s="193">
        <f>SUM(E4:AA4)</f>
        <v>11945</v>
      </c>
      <c r="E4" s="194">
        <f>SUM(E5:E6)</f>
        <v>12</v>
      </c>
      <c r="F4" s="194">
        <f t="shared" ref="F4:AA4" si="0">SUM(F5:F6)</f>
        <v>3</v>
      </c>
      <c r="G4" s="194">
        <f t="shared" si="0"/>
        <v>2</v>
      </c>
      <c r="H4" s="194">
        <f t="shared" si="0"/>
        <v>1</v>
      </c>
      <c r="I4" s="194">
        <f>SUM(I5:I6)</f>
        <v>13</v>
      </c>
      <c r="J4" s="194">
        <f t="shared" si="0"/>
        <v>17</v>
      </c>
      <c r="K4" s="194">
        <f t="shared" si="0"/>
        <v>15</v>
      </c>
      <c r="L4" s="194">
        <f t="shared" si="0"/>
        <v>12</v>
      </c>
      <c r="M4" s="195">
        <f t="shared" si="0"/>
        <v>33</v>
      </c>
      <c r="N4" s="194">
        <f t="shared" si="0"/>
        <v>50</v>
      </c>
      <c r="O4" s="194">
        <f t="shared" si="0"/>
        <v>105</v>
      </c>
      <c r="P4" s="194">
        <f t="shared" si="0"/>
        <v>162</v>
      </c>
      <c r="Q4" s="194">
        <f t="shared" si="0"/>
        <v>216</v>
      </c>
      <c r="R4" s="194">
        <f t="shared" si="0"/>
        <v>319</v>
      </c>
      <c r="S4" s="194">
        <f t="shared" si="0"/>
        <v>602</v>
      </c>
      <c r="T4" s="194">
        <f t="shared" si="0"/>
        <v>1195</v>
      </c>
      <c r="U4" s="194">
        <f t="shared" si="0"/>
        <v>1267</v>
      </c>
      <c r="V4" s="194">
        <f t="shared" si="0"/>
        <v>1889</v>
      </c>
      <c r="W4" s="194">
        <f t="shared" si="0"/>
        <v>2439</v>
      </c>
      <c r="X4" s="194">
        <f t="shared" si="0"/>
        <v>2158</v>
      </c>
      <c r="Y4" s="194">
        <f t="shared" si="0"/>
        <v>1154</v>
      </c>
      <c r="Z4" s="194">
        <f t="shared" si="0"/>
        <v>280</v>
      </c>
      <c r="AA4" s="195">
        <f t="shared" si="0"/>
        <v>1</v>
      </c>
      <c r="AB4" s="1"/>
      <c r="AC4" s="196" t="s">
        <v>232</v>
      </c>
      <c r="AD4" s="197" t="s">
        <v>233</v>
      </c>
      <c r="AE4" s="1"/>
    </row>
    <row r="5" spans="1:31" ht="12" customHeight="1" x14ac:dyDescent="0.15">
      <c r="A5" s="198"/>
      <c r="B5" s="199"/>
      <c r="C5" s="199" t="s">
        <v>234</v>
      </c>
      <c r="D5" s="200">
        <f t="shared" ref="D5:D68" si="1">SUM(E5:AA5)</f>
        <v>6025</v>
      </c>
      <c r="E5" s="201">
        <f>SUM(E8,E44,E122,E131,E140,E149,E167,E170,E173,E233,E254,E275,E278,E281,E302,E305,E326,E350,E362,E398)</f>
        <v>8</v>
      </c>
      <c r="F5" s="201">
        <f t="shared" ref="F5:Z6" si="2">SUM(F8,F44,F122,F131,F140,F149,F167,F170,F173,F233,F254,F275,F278,F281,F302,F305,F326,F350,F362,F398)</f>
        <v>1</v>
      </c>
      <c r="G5" s="201">
        <f t="shared" si="2"/>
        <v>1</v>
      </c>
      <c r="H5" s="201">
        <f t="shared" si="2"/>
        <v>1</v>
      </c>
      <c r="I5" s="201">
        <f t="shared" si="2"/>
        <v>8</v>
      </c>
      <c r="J5" s="201">
        <f t="shared" si="2"/>
        <v>14</v>
      </c>
      <c r="K5" s="201">
        <f t="shared" si="2"/>
        <v>8</v>
      </c>
      <c r="L5" s="201">
        <f t="shared" si="2"/>
        <v>7</v>
      </c>
      <c r="M5" s="202">
        <f t="shared" si="2"/>
        <v>17</v>
      </c>
      <c r="N5" s="201">
        <f t="shared" si="2"/>
        <v>33</v>
      </c>
      <c r="O5" s="201">
        <f t="shared" si="2"/>
        <v>52</v>
      </c>
      <c r="P5" s="201">
        <f t="shared" si="2"/>
        <v>108</v>
      </c>
      <c r="Q5" s="201">
        <f t="shared" si="2"/>
        <v>142</v>
      </c>
      <c r="R5" s="201">
        <f t="shared" si="2"/>
        <v>215</v>
      </c>
      <c r="S5" s="201">
        <f t="shared" si="2"/>
        <v>448</v>
      </c>
      <c r="T5" s="201">
        <f t="shared" si="2"/>
        <v>801</v>
      </c>
      <c r="U5" s="201">
        <f t="shared" si="2"/>
        <v>820</v>
      </c>
      <c r="V5" s="201">
        <f t="shared" si="2"/>
        <v>1111</v>
      </c>
      <c r="W5" s="201">
        <f t="shared" si="2"/>
        <v>1143</v>
      </c>
      <c r="X5" s="201">
        <f t="shared" si="2"/>
        <v>798</v>
      </c>
      <c r="Y5" s="201">
        <f t="shared" si="2"/>
        <v>262</v>
      </c>
      <c r="Z5" s="201">
        <f t="shared" si="2"/>
        <v>26</v>
      </c>
      <c r="AA5" s="202">
        <f t="shared" ref="AA5:AA6" si="3">SUM(AA8,AA44,AA122,AA131,AA140,AA149,AA167,AA170,AA173,AA233,AA254,AA275,AA278,AA281,AA302,AA305,AA326,AA350,AA362)</f>
        <v>1</v>
      </c>
      <c r="AB5" s="1"/>
      <c r="AC5" s="203" t="s">
        <v>235</v>
      </c>
      <c r="AD5" s="204" t="s">
        <v>236</v>
      </c>
      <c r="AE5" s="1"/>
    </row>
    <row r="6" spans="1:31" ht="12" customHeight="1" x14ac:dyDescent="0.15">
      <c r="A6" s="205"/>
      <c r="B6" s="206"/>
      <c r="C6" s="206" t="s">
        <v>237</v>
      </c>
      <c r="D6" s="207">
        <f t="shared" si="1"/>
        <v>5920</v>
      </c>
      <c r="E6" s="208">
        <f>SUM(E9,E45,E123,E132,E141,E150,E168,E171,E174,E234,E255,E276,E279,E282,E303,E306,E327,E351,E363,E399)</f>
        <v>4</v>
      </c>
      <c r="F6" s="208">
        <f t="shared" si="2"/>
        <v>2</v>
      </c>
      <c r="G6" s="208">
        <f t="shared" si="2"/>
        <v>1</v>
      </c>
      <c r="H6" s="208">
        <f t="shared" si="2"/>
        <v>0</v>
      </c>
      <c r="I6" s="208">
        <f t="shared" si="2"/>
        <v>5</v>
      </c>
      <c r="J6" s="208">
        <f t="shared" si="2"/>
        <v>3</v>
      </c>
      <c r="K6" s="208">
        <f t="shared" si="2"/>
        <v>7</v>
      </c>
      <c r="L6" s="208">
        <f t="shared" si="2"/>
        <v>5</v>
      </c>
      <c r="M6" s="209">
        <f t="shared" si="2"/>
        <v>16</v>
      </c>
      <c r="N6" s="208">
        <f t="shared" si="2"/>
        <v>17</v>
      </c>
      <c r="O6" s="208">
        <f t="shared" si="2"/>
        <v>53</v>
      </c>
      <c r="P6" s="208">
        <f t="shared" si="2"/>
        <v>54</v>
      </c>
      <c r="Q6" s="208">
        <f t="shared" si="2"/>
        <v>74</v>
      </c>
      <c r="R6" s="208">
        <f t="shared" si="2"/>
        <v>104</v>
      </c>
      <c r="S6" s="208">
        <f t="shared" si="2"/>
        <v>154</v>
      </c>
      <c r="T6" s="208">
        <f t="shared" si="2"/>
        <v>394</v>
      </c>
      <c r="U6" s="208">
        <f t="shared" si="2"/>
        <v>447</v>
      </c>
      <c r="V6" s="208">
        <f t="shared" si="2"/>
        <v>778</v>
      </c>
      <c r="W6" s="208">
        <f t="shared" si="2"/>
        <v>1296</v>
      </c>
      <c r="X6" s="208">
        <f t="shared" si="2"/>
        <v>1360</v>
      </c>
      <c r="Y6" s="208">
        <f t="shared" si="2"/>
        <v>892</v>
      </c>
      <c r="Z6" s="208">
        <f t="shared" si="2"/>
        <v>254</v>
      </c>
      <c r="AA6" s="209">
        <f t="shared" si="3"/>
        <v>0</v>
      </c>
      <c r="AB6" s="1"/>
      <c r="AC6" s="210" t="s">
        <v>238</v>
      </c>
      <c r="AD6" s="211" t="s">
        <v>239</v>
      </c>
      <c r="AE6" s="1"/>
    </row>
    <row r="7" spans="1:31" ht="12" customHeight="1" x14ac:dyDescent="0.15">
      <c r="A7" s="212" t="s">
        <v>240</v>
      </c>
      <c r="B7" s="348" t="str">
        <f>VLOOKUP(A7,$AC$5:$AD$135,2,FALSE)</f>
        <v>感染症及び寄生虫症</v>
      </c>
      <c r="C7" s="349"/>
      <c r="D7" s="213">
        <f t="shared" si="1"/>
        <v>189</v>
      </c>
      <c r="E7" s="214">
        <f>SUM(E8:E9)</f>
        <v>0</v>
      </c>
      <c r="F7" s="214">
        <f t="shared" ref="F7:AA7" si="4">SUM(F8:F9)</f>
        <v>1</v>
      </c>
      <c r="G7" s="214">
        <f t="shared" si="4"/>
        <v>0</v>
      </c>
      <c r="H7" s="214">
        <f t="shared" si="4"/>
        <v>0</v>
      </c>
      <c r="I7" s="214">
        <f t="shared" si="4"/>
        <v>0</v>
      </c>
      <c r="J7" s="214">
        <f t="shared" si="4"/>
        <v>0</v>
      </c>
      <c r="K7" s="214">
        <f t="shared" si="4"/>
        <v>0</v>
      </c>
      <c r="L7" s="214">
        <f t="shared" si="4"/>
        <v>0</v>
      </c>
      <c r="M7" s="215">
        <f t="shared" si="4"/>
        <v>0</v>
      </c>
      <c r="N7" s="214">
        <f t="shared" si="4"/>
        <v>0</v>
      </c>
      <c r="O7" s="214">
        <f t="shared" si="4"/>
        <v>2</v>
      </c>
      <c r="P7" s="214">
        <f t="shared" si="4"/>
        <v>2</v>
      </c>
      <c r="Q7" s="214">
        <f t="shared" si="4"/>
        <v>2</v>
      </c>
      <c r="R7" s="214">
        <f t="shared" si="4"/>
        <v>1</v>
      </c>
      <c r="S7" s="214">
        <f t="shared" si="4"/>
        <v>8</v>
      </c>
      <c r="T7" s="214">
        <f t="shared" si="4"/>
        <v>17</v>
      </c>
      <c r="U7" s="214">
        <f t="shared" si="4"/>
        <v>19</v>
      </c>
      <c r="V7" s="214">
        <f t="shared" si="4"/>
        <v>37</v>
      </c>
      <c r="W7" s="214">
        <f t="shared" si="4"/>
        <v>46</v>
      </c>
      <c r="X7" s="214">
        <f t="shared" si="4"/>
        <v>36</v>
      </c>
      <c r="Y7" s="214">
        <f t="shared" si="4"/>
        <v>15</v>
      </c>
      <c r="Z7" s="214">
        <f t="shared" si="4"/>
        <v>3</v>
      </c>
      <c r="AA7" s="215">
        <f t="shared" si="4"/>
        <v>0</v>
      </c>
      <c r="AB7" s="1"/>
      <c r="AC7" s="210" t="s">
        <v>241</v>
      </c>
      <c r="AD7" s="211" t="s">
        <v>242</v>
      </c>
      <c r="AE7" s="1"/>
    </row>
    <row r="8" spans="1:31" ht="12" customHeight="1" x14ac:dyDescent="0.15">
      <c r="A8" s="198"/>
      <c r="B8" s="216"/>
      <c r="C8" s="216" t="s">
        <v>234</v>
      </c>
      <c r="D8" s="217">
        <f t="shared" si="1"/>
        <v>100</v>
      </c>
      <c r="E8" s="218">
        <f>SUM(E11,E14,E23,E26,E38,E41)</f>
        <v>0</v>
      </c>
      <c r="F8" s="218">
        <f t="shared" ref="F8:AA9" si="5">SUM(F11,F14,F23,F26,F38,F41)</f>
        <v>1</v>
      </c>
      <c r="G8" s="218">
        <f t="shared" si="5"/>
        <v>0</v>
      </c>
      <c r="H8" s="218">
        <f t="shared" si="5"/>
        <v>0</v>
      </c>
      <c r="I8" s="218">
        <f t="shared" si="5"/>
        <v>0</v>
      </c>
      <c r="J8" s="218">
        <f t="shared" si="5"/>
        <v>0</v>
      </c>
      <c r="K8" s="218">
        <f t="shared" si="5"/>
        <v>0</v>
      </c>
      <c r="L8" s="218">
        <f t="shared" si="5"/>
        <v>0</v>
      </c>
      <c r="M8" s="219">
        <f t="shared" si="5"/>
        <v>0</v>
      </c>
      <c r="N8" s="218">
        <f t="shared" si="5"/>
        <v>0</v>
      </c>
      <c r="O8" s="218">
        <f t="shared" si="5"/>
        <v>0</v>
      </c>
      <c r="P8" s="218">
        <f t="shared" si="5"/>
        <v>1</v>
      </c>
      <c r="Q8" s="218">
        <f t="shared" si="5"/>
        <v>2</v>
      </c>
      <c r="R8" s="218">
        <f t="shared" si="5"/>
        <v>1</v>
      </c>
      <c r="S8" s="218">
        <f t="shared" si="5"/>
        <v>6</v>
      </c>
      <c r="T8" s="218">
        <f t="shared" si="5"/>
        <v>12</v>
      </c>
      <c r="U8" s="218">
        <f t="shared" si="5"/>
        <v>14</v>
      </c>
      <c r="V8" s="218">
        <f t="shared" si="5"/>
        <v>21</v>
      </c>
      <c r="W8" s="218">
        <f t="shared" si="5"/>
        <v>19</v>
      </c>
      <c r="X8" s="218">
        <f t="shared" si="5"/>
        <v>17</v>
      </c>
      <c r="Y8" s="218">
        <f t="shared" si="5"/>
        <v>5</v>
      </c>
      <c r="Z8" s="218">
        <f t="shared" si="5"/>
        <v>1</v>
      </c>
      <c r="AA8" s="219">
        <f t="shared" si="5"/>
        <v>0</v>
      </c>
      <c r="AB8" s="1"/>
      <c r="AC8" s="210" t="s">
        <v>243</v>
      </c>
      <c r="AD8" s="211" t="s">
        <v>244</v>
      </c>
      <c r="AE8" s="1"/>
    </row>
    <row r="9" spans="1:31" ht="12" customHeight="1" x14ac:dyDescent="0.15">
      <c r="A9" s="198"/>
      <c r="B9" s="216"/>
      <c r="C9" s="216" t="s">
        <v>237</v>
      </c>
      <c r="D9" s="217">
        <f t="shared" si="1"/>
        <v>89</v>
      </c>
      <c r="E9" s="218">
        <f>SUM(E12,E15,E24,E27,E39,E42)</f>
        <v>0</v>
      </c>
      <c r="F9" s="218">
        <f t="shared" si="5"/>
        <v>0</v>
      </c>
      <c r="G9" s="218">
        <f t="shared" si="5"/>
        <v>0</v>
      </c>
      <c r="H9" s="218">
        <f t="shared" si="5"/>
        <v>0</v>
      </c>
      <c r="I9" s="218">
        <f t="shared" si="5"/>
        <v>0</v>
      </c>
      <c r="J9" s="218">
        <f t="shared" si="5"/>
        <v>0</v>
      </c>
      <c r="K9" s="218">
        <f t="shared" si="5"/>
        <v>0</v>
      </c>
      <c r="L9" s="218">
        <f t="shared" si="5"/>
        <v>0</v>
      </c>
      <c r="M9" s="219">
        <f t="shared" si="5"/>
        <v>0</v>
      </c>
      <c r="N9" s="218">
        <f t="shared" si="5"/>
        <v>0</v>
      </c>
      <c r="O9" s="218">
        <f t="shared" si="5"/>
        <v>2</v>
      </c>
      <c r="P9" s="218">
        <f t="shared" si="5"/>
        <v>1</v>
      </c>
      <c r="Q9" s="218">
        <f t="shared" si="5"/>
        <v>0</v>
      </c>
      <c r="R9" s="218">
        <f t="shared" si="5"/>
        <v>0</v>
      </c>
      <c r="S9" s="218">
        <f t="shared" si="5"/>
        <v>2</v>
      </c>
      <c r="T9" s="218">
        <f t="shared" si="5"/>
        <v>5</v>
      </c>
      <c r="U9" s="218">
        <f t="shared" si="5"/>
        <v>5</v>
      </c>
      <c r="V9" s="218">
        <f t="shared" si="5"/>
        <v>16</v>
      </c>
      <c r="W9" s="218">
        <f t="shared" si="5"/>
        <v>27</v>
      </c>
      <c r="X9" s="218">
        <f t="shared" si="5"/>
        <v>19</v>
      </c>
      <c r="Y9" s="218">
        <f t="shared" si="5"/>
        <v>10</v>
      </c>
      <c r="Z9" s="218">
        <f t="shared" si="5"/>
        <v>2</v>
      </c>
      <c r="AA9" s="219">
        <f t="shared" si="5"/>
        <v>0</v>
      </c>
      <c r="AB9" s="1"/>
      <c r="AC9" s="210" t="s">
        <v>245</v>
      </c>
      <c r="AD9" s="211" t="s">
        <v>246</v>
      </c>
      <c r="AE9" s="1"/>
    </row>
    <row r="10" spans="1:31" ht="12" customHeight="1" x14ac:dyDescent="0.15">
      <c r="A10" s="212" t="s">
        <v>247</v>
      </c>
      <c r="B10" s="348" t="str">
        <f>VLOOKUP(A10,$AC$5:$AD$135,2,FALSE)</f>
        <v>　腸管感染症</v>
      </c>
      <c r="C10" s="349"/>
      <c r="D10" s="213">
        <f t="shared" si="1"/>
        <v>21</v>
      </c>
      <c r="E10" s="214">
        <f t="shared" ref="E10:AA10" si="6">SUM(E11:E12)</f>
        <v>0</v>
      </c>
      <c r="F10" s="214">
        <f t="shared" si="6"/>
        <v>0</v>
      </c>
      <c r="G10" s="214">
        <f t="shared" si="6"/>
        <v>0</v>
      </c>
      <c r="H10" s="214">
        <f t="shared" si="6"/>
        <v>0</v>
      </c>
      <c r="I10" s="214">
        <f t="shared" si="6"/>
        <v>0</v>
      </c>
      <c r="J10" s="214">
        <f t="shared" si="6"/>
        <v>0</v>
      </c>
      <c r="K10" s="214">
        <f t="shared" si="6"/>
        <v>0</v>
      </c>
      <c r="L10" s="214">
        <f t="shared" si="6"/>
        <v>0</v>
      </c>
      <c r="M10" s="215">
        <f t="shared" si="6"/>
        <v>0</v>
      </c>
      <c r="N10" s="214">
        <f t="shared" si="6"/>
        <v>0</v>
      </c>
      <c r="O10" s="214">
        <f t="shared" si="6"/>
        <v>0</v>
      </c>
      <c r="P10" s="214">
        <f t="shared" si="6"/>
        <v>0</v>
      </c>
      <c r="Q10" s="214">
        <f t="shared" si="6"/>
        <v>0</v>
      </c>
      <c r="R10" s="214">
        <f>SUM(R11:R12)</f>
        <v>0</v>
      </c>
      <c r="S10" s="214">
        <f t="shared" si="6"/>
        <v>1</v>
      </c>
      <c r="T10" s="214">
        <f t="shared" si="6"/>
        <v>1</v>
      </c>
      <c r="U10" s="214">
        <f t="shared" si="6"/>
        <v>4</v>
      </c>
      <c r="V10" s="214">
        <f t="shared" si="6"/>
        <v>3</v>
      </c>
      <c r="W10" s="214">
        <f t="shared" si="6"/>
        <v>3</v>
      </c>
      <c r="X10" s="214">
        <f t="shared" si="6"/>
        <v>5</v>
      </c>
      <c r="Y10" s="214">
        <f t="shared" si="6"/>
        <v>3</v>
      </c>
      <c r="Z10" s="214">
        <f t="shared" si="6"/>
        <v>1</v>
      </c>
      <c r="AA10" s="215">
        <f t="shared" si="6"/>
        <v>0</v>
      </c>
      <c r="AB10" s="1"/>
      <c r="AC10" s="210" t="s">
        <v>248</v>
      </c>
      <c r="AD10" s="211" t="s">
        <v>249</v>
      </c>
      <c r="AE10" s="1"/>
    </row>
    <row r="11" spans="1:31" ht="12" customHeight="1" x14ac:dyDescent="0.15">
      <c r="A11" s="198"/>
      <c r="B11" s="216"/>
      <c r="C11" s="216" t="s">
        <v>234</v>
      </c>
      <c r="D11" s="217">
        <f t="shared" si="1"/>
        <v>10</v>
      </c>
      <c r="E11" s="220">
        <v>0</v>
      </c>
      <c r="F11" s="220">
        <v>0</v>
      </c>
      <c r="G11" s="220">
        <v>0</v>
      </c>
      <c r="H11" s="220">
        <v>0</v>
      </c>
      <c r="I11" s="220">
        <v>0</v>
      </c>
      <c r="J11" s="220">
        <v>0</v>
      </c>
      <c r="K11" s="220">
        <v>0</v>
      </c>
      <c r="L11" s="220">
        <v>0</v>
      </c>
      <c r="M11" s="221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1</v>
      </c>
      <c r="T11" s="220">
        <v>1</v>
      </c>
      <c r="U11" s="220">
        <v>3</v>
      </c>
      <c r="V11" s="220">
        <v>0</v>
      </c>
      <c r="W11" s="220">
        <v>2</v>
      </c>
      <c r="X11" s="220">
        <v>2</v>
      </c>
      <c r="Y11" s="220">
        <v>1</v>
      </c>
      <c r="Z11" s="220">
        <v>0</v>
      </c>
      <c r="AA11" s="221">
        <v>0</v>
      </c>
      <c r="AB11" s="1"/>
      <c r="AC11" s="210" t="s">
        <v>250</v>
      </c>
      <c r="AD11" s="211" t="s">
        <v>251</v>
      </c>
      <c r="AE11" s="1"/>
    </row>
    <row r="12" spans="1:31" ht="12" customHeight="1" x14ac:dyDescent="0.15">
      <c r="A12" s="205"/>
      <c r="B12" s="222"/>
      <c r="C12" s="216" t="s">
        <v>237</v>
      </c>
      <c r="D12" s="217">
        <f>SUM(E12:AA12)</f>
        <v>11</v>
      </c>
      <c r="E12" s="220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  <c r="M12" s="221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1</v>
      </c>
      <c r="V12" s="220">
        <v>3</v>
      </c>
      <c r="W12" s="220">
        <v>1</v>
      </c>
      <c r="X12" s="220">
        <v>3</v>
      </c>
      <c r="Y12" s="220">
        <v>2</v>
      </c>
      <c r="Z12" s="220">
        <v>1</v>
      </c>
      <c r="AA12" s="221">
        <v>0</v>
      </c>
      <c r="AB12" s="1"/>
      <c r="AC12" s="210" t="s">
        <v>252</v>
      </c>
      <c r="AD12" s="211" t="s">
        <v>253</v>
      </c>
      <c r="AE12" s="1"/>
    </row>
    <row r="13" spans="1:31" ht="12" customHeight="1" x14ac:dyDescent="0.15">
      <c r="A13" s="212" t="s">
        <v>254</v>
      </c>
      <c r="B13" s="348" t="str">
        <f>VLOOKUP(A13,$AC$5:$AD$135,2,FALSE)</f>
        <v>　結核</v>
      </c>
      <c r="C13" s="349"/>
      <c r="D13" s="213">
        <f t="shared" si="1"/>
        <v>23</v>
      </c>
      <c r="E13" s="214">
        <f>SUM(E14:E15)</f>
        <v>0</v>
      </c>
      <c r="F13" s="214">
        <f t="shared" ref="F13:AA13" si="7">SUM(F14:F15)</f>
        <v>0</v>
      </c>
      <c r="G13" s="214">
        <f t="shared" si="7"/>
        <v>0</v>
      </c>
      <c r="H13" s="214">
        <f t="shared" si="7"/>
        <v>0</v>
      </c>
      <c r="I13" s="214">
        <f t="shared" si="7"/>
        <v>0</v>
      </c>
      <c r="J13" s="214">
        <f t="shared" si="7"/>
        <v>0</v>
      </c>
      <c r="K13" s="214">
        <f t="shared" si="7"/>
        <v>0</v>
      </c>
      <c r="L13" s="214">
        <f t="shared" si="7"/>
        <v>0</v>
      </c>
      <c r="M13" s="215">
        <f t="shared" si="7"/>
        <v>0</v>
      </c>
      <c r="N13" s="214">
        <f t="shared" si="7"/>
        <v>0</v>
      </c>
      <c r="O13" s="214">
        <f t="shared" si="7"/>
        <v>0</v>
      </c>
      <c r="P13" s="214">
        <f t="shared" si="7"/>
        <v>0</v>
      </c>
      <c r="Q13" s="214">
        <f t="shared" si="7"/>
        <v>0</v>
      </c>
      <c r="R13" s="214">
        <f t="shared" si="7"/>
        <v>0</v>
      </c>
      <c r="S13" s="214">
        <f t="shared" si="7"/>
        <v>1</v>
      </c>
      <c r="T13" s="214">
        <f t="shared" si="7"/>
        <v>1</v>
      </c>
      <c r="U13" s="214">
        <f t="shared" si="7"/>
        <v>1</v>
      </c>
      <c r="V13" s="214">
        <f t="shared" si="7"/>
        <v>5</v>
      </c>
      <c r="W13" s="214">
        <f t="shared" si="7"/>
        <v>5</v>
      </c>
      <c r="X13" s="214">
        <f t="shared" si="7"/>
        <v>7</v>
      </c>
      <c r="Y13" s="214">
        <f t="shared" si="7"/>
        <v>3</v>
      </c>
      <c r="Z13" s="214">
        <f t="shared" si="7"/>
        <v>0</v>
      </c>
      <c r="AA13" s="215">
        <f t="shared" si="7"/>
        <v>0</v>
      </c>
      <c r="AB13" s="1"/>
      <c r="AC13" s="210" t="s">
        <v>255</v>
      </c>
      <c r="AD13" s="211" t="s">
        <v>256</v>
      </c>
      <c r="AE13" s="1"/>
    </row>
    <row r="14" spans="1:31" ht="12" customHeight="1" x14ac:dyDescent="0.15">
      <c r="A14" s="198"/>
      <c r="B14" s="216"/>
      <c r="C14" s="216" t="s">
        <v>234</v>
      </c>
      <c r="D14" s="217">
        <f t="shared" si="1"/>
        <v>18</v>
      </c>
      <c r="E14" s="218">
        <f>SUM(E17,E20)</f>
        <v>0</v>
      </c>
      <c r="F14" s="218">
        <f t="shared" ref="F14:AA15" si="8">SUM(F17,F20)</f>
        <v>0</v>
      </c>
      <c r="G14" s="218">
        <f t="shared" si="8"/>
        <v>0</v>
      </c>
      <c r="H14" s="218">
        <f t="shared" si="8"/>
        <v>0</v>
      </c>
      <c r="I14" s="218">
        <f t="shared" si="8"/>
        <v>0</v>
      </c>
      <c r="J14" s="218">
        <f t="shared" si="8"/>
        <v>0</v>
      </c>
      <c r="K14" s="218">
        <f t="shared" si="8"/>
        <v>0</v>
      </c>
      <c r="L14" s="218">
        <f t="shared" si="8"/>
        <v>0</v>
      </c>
      <c r="M14" s="219">
        <f t="shared" si="8"/>
        <v>0</v>
      </c>
      <c r="N14" s="218">
        <f t="shared" si="8"/>
        <v>0</v>
      </c>
      <c r="O14" s="218">
        <f t="shared" si="8"/>
        <v>0</v>
      </c>
      <c r="P14" s="218">
        <f t="shared" si="8"/>
        <v>0</v>
      </c>
      <c r="Q14" s="218">
        <f t="shared" si="8"/>
        <v>0</v>
      </c>
      <c r="R14" s="218">
        <f t="shared" si="8"/>
        <v>0</v>
      </c>
      <c r="S14" s="218">
        <f t="shared" si="8"/>
        <v>1</v>
      </c>
      <c r="T14" s="218">
        <f t="shared" si="8"/>
        <v>1</v>
      </c>
      <c r="U14" s="218">
        <f t="shared" si="8"/>
        <v>0</v>
      </c>
      <c r="V14" s="218">
        <f t="shared" si="8"/>
        <v>4</v>
      </c>
      <c r="W14" s="218">
        <f t="shared" si="8"/>
        <v>4</v>
      </c>
      <c r="X14" s="218">
        <f t="shared" si="8"/>
        <v>6</v>
      </c>
      <c r="Y14" s="218">
        <f t="shared" si="8"/>
        <v>2</v>
      </c>
      <c r="Z14" s="218">
        <f t="shared" si="8"/>
        <v>0</v>
      </c>
      <c r="AA14" s="219">
        <f t="shared" si="8"/>
        <v>0</v>
      </c>
      <c r="AB14" s="1"/>
      <c r="AC14" s="210" t="s">
        <v>257</v>
      </c>
      <c r="AD14" s="211" t="s">
        <v>258</v>
      </c>
      <c r="AE14" s="1"/>
    </row>
    <row r="15" spans="1:31" ht="12" customHeight="1" x14ac:dyDescent="0.15">
      <c r="A15" s="205"/>
      <c r="B15" s="222"/>
      <c r="C15" s="216" t="s">
        <v>237</v>
      </c>
      <c r="D15" s="217">
        <f t="shared" si="1"/>
        <v>5</v>
      </c>
      <c r="E15" s="218">
        <f>SUM(E18,E21)</f>
        <v>0</v>
      </c>
      <c r="F15" s="218">
        <f t="shared" si="8"/>
        <v>0</v>
      </c>
      <c r="G15" s="218">
        <f t="shared" si="8"/>
        <v>0</v>
      </c>
      <c r="H15" s="218">
        <f>SUM(H18,H21)</f>
        <v>0</v>
      </c>
      <c r="I15" s="218">
        <f t="shared" si="8"/>
        <v>0</v>
      </c>
      <c r="J15" s="218">
        <f t="shared" si="8"/>
        <v>0</v>
      </c>
      <c r="K15" s="218">
        <f t="shared" si="8"/>
        <v>0</v>
      </c>
      <c r="L15" s="218">
        <f t="shared" si="8"/>
        <v>0</v>
      </c>
      <c r="M15" s="219">
        <f t="shared" si="8"/>
        <v>0</v>
      </c>
      <c r="N15" s="218">
        <f t="shared" si="8"/>
        <v>0</v>
      </c>
      <c r="O15" s="218">
        <f t="shared" si="8"/>
        <v>0</v>
      </c>
      <c r="P15" s="218">
        <f t="shared" si="8"/>
        <v>0</v>
      </c>
      <c r="Q15" s="218">
        <f t="shared" si="8"/>
        <v>0</v>
      </c>
      <c r="R15" s="218">
        <f t="shared" si="8"/>
        <v>0</v>
      </c>
      <c r="S15" s="218">
        <f t="shared" si="8"/>
        <v>0</v>
      </c>
      <c r="T15" s="218">
        <f t="shared" si="8"/>
        <v>0</v>
      </c>
      <c r="U15" s="218">
        <f t="shared" si="8"/>
        <v>1</v>
      </c>
      <c r="V15" s="218">
        <f t="shared" si="8"/>
        <v>1</v>
      </c>
      <c r="W15" s="218">
        <f t="shared" si="8"/>
        <v>1</v>
      </c>
      <c r="X15" s="218">
        <f t="shared" si="8"/>
        <v>1</v>
      </c>
      <c r="Y15" s="218">
        <f t="shared" si="8"/>
        <v>1</v>
      </c>
      <c r="Z15" s="218">
        <f t="shared" si="8"/>
        <v>0</v>
      </c>
      <c r="AA15" s="219">
        <f t="shared" si="8"/>
        <v>0</v>
      </c>
      <c r="AB15" s="1"/>
      <c r="AC15" s="210" t="s">
        <v>259</v>
      </c>
      <c r="AD15" s="211" t="s">
        <v>260</v>
      </c>
      <c r="AE15" s="1"/>
    </row>
    <row r="16" spans="1:31" ht="12" customHeight="1" x14ac:dyDescent="0.15">
      <c r="A16" s="212" t="s">
        <v>261</v>
      </c>
      <c r="B16" s="348" t="str">
        <f>VLOOKUP(A16,$AC$5:$AD$135,2,FALSE)</f>
        <v>　　呼吸器結核</v>
      </c>
      <c r="C16" s="349"/>
      <c r="D16" s="213">
        <f t="shared" si="1"/>
        <v>20</v>
      </c>
      <c r="E16" s="214">
        <f t="shared" ref="E16:AA16" si="9">SUM(E17:E18)</f>
        <v>0</v>
      </c>
      <c r="F16" s="214">
        <f t="shared" si="9"/>
        <v>0</v>
      </c>
      <c r="G16" s="214">
        <f t="shared" si="9"/>
        <v>0</v>
      </c>
      <c r="H16" s="214">
        <f t="shared" si="9"/>
        <v>0</v>
      </c>
      <c r="I16" s="214">
        <f t="shared" si="9"/>
        <v>0</v>
      </c>
      <c r="J16" s="214">
        <f t="shared" si="9"/>
        <v>0</v>
      </c>
      <c r="K16" s="214">
        <f t="shared" si="9"/>
        <v>0</v>
      </c>
      <c r="L16" s="214">
        <f t="shared" si="9"/>
        <v>0</v>
      </c>
      <c r="M16" s="215">
        <f t="shared" si="9"/>
        <v>0</v>
      </c>
      <c r="N16" s="214">
        <f t="shared" si="9"/>
        <v>0</v>
      </c>
      <c r="O16" s="214">
        <f t="shared" si="9"/>
        <v>0</v>
      </c>
      <c r="P16" s="214">
        <f t="shared" si="9"/>
        <v>0</v>
      </c>
      <c r="Q16" s="214">
        <f t="shared" si="9"/>
        <v>0</v>
      </c>
      <c r="R16" s="214">
        <f t="shared" si="9"/>
        <v>0</v>
      </c>
      <c r="S16" s="214">
        <f t="shared" si="9"/>
        <v>0</v>
      </c>
      <c r="T16" s="214">
        <f t="shared" si="9"/>
        <v>1</v>
      </c>
      <c r="U16" s="214">
        <f t="shared" si="9"/>
        <v>1</v>
      </c>
      <c r="V16" s="214">
        <f t="shared" si="9"/>
        <v>4</v>
      </c>
      <c r="W16" s="214">
        <f t="shared" si="9"/>
        <v>4</v>
      </c>
      <c r="X16" s="214">
        <f t="shared" si="9"/>
        <v>7</v>
      </c>
      <c r="Y16" s="214">
        <f t="shared" si="9"/>
        <v>3</v>
      </c>
      <c r="Z16" s="214">
        <f t="shared" si="9"/>
        <v>0</v>
      </c>
      <c r="AA16" s="215">
        <f t="shared" si="9"/>
        <v>0</v>
      </c>
      <c r="AB16" s="1"/>
      <c r="AC16" s="223" t="s">
        <v>262</v>
      </c>
      <c r="AD16" s="224" t="s">
        <v>263</v>
      </c>
      <c r="AE16" s="1"/>
    </row>
    <row r="17" spans="1:31" ht="12" customHeight="1" x14ac:dyDescent="0.15">
      <c r="A17" s="198"/>
      <c r="B17" s="216"/>
      <c r="C17" s="216" t="s">
        <v>234</v>
      </c>
      <c r="D17" s="217">
        <f t="shared" si="1"/>
        <v>16</v>
      </c>
      <c r="E17" s="220">
        <v>0</v>
      </c>
      <c r="F17" s="220">
        <v>0</v>
      </c>
      <c r="G17" s="220">
        <v>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1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1</v>
      </c>
      <c r="U17" s="220">
        <v>0</v>
      </c>
      <c r="V17" s="220">
        <v>3</v>
      </c>
      <c r="W17" s="220">
        <v>4</v>
      </c>
      <c r="X17" s="220">
        <v>6</v>
      </c>
      <c r="Y17" s="220">
        <v>2</v>
      </c>
      <c r="Z17" s="220">
        <v>0</v>
      </c>
      <c r="AA17" s="221">
        <v>0</v>
      </c>
      <c r="AB17" s="1"/>
      <c r="AC17" s="225" t="s">
        <v>264</v>
      </c>
      <c r="AD17" s="226" t="s">
        <v>265</v>
      </c>
      <c r="AE17" s="1"/>
    </row>
    <row r="18" spans="1:31" ht="12" customHeight="1" x14ac:dyDescent="0.15">
      <c r="A18" s="205"/>
      <c r="B18" s="222"/>
      <c r="C18" s="216" t="s">
        <v>237</v>
      </c>
      <c r="D18" s="217">
        <f t="shared" si="1"/>
        <v>4</v>
      </c>
      <c r="E18" s="220"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v>0</v>
      </c>
      <c r="M18" s="221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1</v>
      </c>
      <c r="V18" s="220">
        <v>1</v>
      </c>
      <c r="W18" s="220">
        <v>0</v>
      </c>
      <c r="X18" s="220">
        <v>1</v>
      </c>
      <c r="Y18" s="220">
        <v>1</v>
      </c>
      <c r="Z18" s="220">
        <v>0</v>
      </c>
      <c r="AA18" s="221">
        <v>0</v>
      </c>
      <c r="AB18" s="1"/>
      <c r="AC18" s="210" t="s">
        <v>266</v>
      </c>
      <c r="AD18" s="211" t="s">
        <v>267</v>
      </c>
      <c r="AE18" s="1"/>
    </row>
    <row r="19" spans="1:31" ht="12" customHeight="1" x14ac:dyDescent="0.15">
      <c r="A19" s="212" t="s">
        <v>268</v>
      </c>
      <c r="B19" s="348" t="str">
        <f>VLOOKUP(A19,$AC$5:$AD$135,2,FALSE)</f>
        <v>　　その他の結核</v>
      </c>
      <c r="C19" s="349"/>
      <c r="D19" s="213">
        <f t="shared" si="1"/>
        <v>3</v>
      </c>
      <c r="E19" s="214">
        <f t="shared" ref="E19:AA19" si="10">SUM(E20:E21)</f>
        <v>0</v>
      </c>
      <c r="F19" s="214">
        <f t="shared" si="10"/>
        <v>0</v>
      </c>
      <c r="G19" s="214">
        <f t="shared" si="10"/>
        <v>0</v>
      </c>
      <c r="H19" s="214">
        <f>SUM(H20:H21)</f>
        <v>0</v>
      </c>
      <c r="I19" s="214">
        <f t="shared" si="10"/>
        <v>0</v>
      </c>
      <c r="J19" s="214">
        <f t="shared" si="10"/>
        <v>0</v>
      </c>
      <c r="K19" s="214">
        <f t="shared" si="10"/>
        <v>0</v>
      </c>
      <c r="L19" s="214">
        <f t="shared" si="10"/>
        <v>0</v>
      </c>
      <c r="M19" s="215">
        <f t="shared" si="10"/>
        <v>0</v>
      </c>
      <c r="N19" s="214">
        <f t="shared" si="10"/>
        <v>0</v>
      </c>
      <c r="O19" s="214">
        <f t="shared" si="10"/>
        <v>0</v>
      </c>
      <c r="P19" s="214">
        <f t="shared" si="10"/>
        <v>0</v>
      </c>
      <c r="Q19" s="214">
        <f t="shared" si="10"/>
        <v>0</v>
      </c>
      <c r="R19" s="214">
        <f t="shared" si="10"/>
        <v>0</v>
      </c>
      <c r="S19" s="214">
        <f t="shared" si="10"/>
        <v>1</v>
      </c>
      <c r="T19" s="214">
        <f t="shared" si="10"/>
        <v>0</v>
      </c>
      <c r="U19" s="214">
        <f t="shared" si="10"/>
        <v>0</v>
      </c>
      <c r="V19" s="214">
        <f t="shared" si="10"/>
        <v>1</v>
      </c>
      <c r="W19" s="214">
        <f t="shared" si="10"/>
        <v>1</v>
      </c>
      <c r="X19" s="214">
        <f t="shared" si="10"/>
        <v>0</v>
      </c>
      <c r="Y19" s="214">
        <f t="shared" si="10"/>
        <v>0</v>
      </c>
      <c r="Z19" s="214">
        <f t="shared" si="10"/>
        <v>0</v>
      </c>
      <c r="AA19" s="215">
        <f t="shared" si="10"/>
        <v>0</v>
      </c>
      <c r="AB19" s="1"/>
      <c r="AC19" s="210" t="s">
        <v>269</v>
      </c>
      <c r="AD19" s="211" t="s">
        <v>270</v>
      </c>
      <c r="AE19" s="1"/>
    </row>
    <row r="20" spans="1:31" ht="12" customHeight="1" x14ac:dyDescent="0.15">
      <c r="A20" s="198"/>
      <c r="B20" s="216"/>
      <c r="C20" s="216" t="s">
        <v>234</v>
      </c>
      <c r="D20" s="217">
        <f t="shared" si="1"/>
        <v>2</v>
      </c>
      <c r="E20" s="220">
        <v>0</v>
      </c>
      <c r="F20" s="220">
        <v>0</v>
      </c>
      <c r="G20" s="220">
        <v>0</v>
      </c>
      <c r="H20" s="220">
        <v>0</v>
      </c>
      <c r="I20" s="220">
        <v>0</v>
      </c>
      <c r="J20" s="220">
        <v>0</v>
      </c>
      <c r="K20" s="220">
        <v>0</v>
      </c>
      <c r="L20" s="220">
        <v>0</v>
      </c>
      <c r="M20" s="221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1</v>
      </c>
      <c r="T20" s="220">
        <v>0</v>
      </c>
      <c r="U20" s="220">
        <v>0</v>
      </c>
      <c r="V20" s="220">
        <v>1</v>
      </c>
      <c r="W20" s="220">
        <v>0</v>
      </c>
      <c r="X20" s="220">
        <v>0</v>
      </c>
      <c r="Y20" s="220">
        <v>0</v>
      </c>
      <c r="Z20" s="220">
        <v>0</v>
      </c>
      <c r="AA20" s="221">
        <v>0</v>
      </c>
      <c r="AB20" s="1"/>
      <c r="AC20" s="210" t="s">
        <v>271</v>
      </c>
      <c r="AD20" s="211" t="s">
        <v>272</v>
      </c>
      <c r="AE20" s="1"/>
    </row>
    <row r="21" spans="1:31" ht="12" customHeight="1" x14ac:dyDescent="0.15">
      <c r="A21" s="205"/>
      <c r="B21" s="222"/>
      <c r="C21" s="216" t="s">
        <v>237</v>
      </c>
      <c r="D21" s="217">
        <f>SUM(E21:AA21)</f>
        <v>1</v>
      </c>
      <c r="E21" s="220">
        <v>0</v>
      </c>
      <c r="F21" s="220">
        <v>0</v>
      </c>
      <c r="G21" s="220">
        <v>0</v>
      </c>
      <c r="H21" s="220">
        <v>0</v>
      </c>
      <c r="I21" s="220">
        <v>0</v>
      </c>
      <c r="J21" s="220">
        <v>0</v>
      </c>
      <c r="K21" s="220">
        <v>0</v>
      </c>
      <c r="L21" s="220">
        <v>0</v>
      </c>
      <c r="M21" s="221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0">
        <v>0</v>
      </c>
      <c r="W21" s="220">
        <v>1</v>
      </c>
      <c r="X21" s="220">
        <v>0</v>
      </c>
      <c r="Y21" s="220">
        <v>0</v>
      </c>
      <c r="Z21" s="220">
        <v>0</v>
      </c>
      <c r="AA21" s="221">
        <v>0</v>
      </c>
      <c r="AB21" s="1"/>
      <c r="AC21" s="210" t="s">
        <v>273</v>
      </c>
      <c r="AD21" s="211" t="s">
        <v>274</v>
      </c>
      <c r="AE21" s="1"/>
    </row>
    <row r="22" spans="1:31" ht="12" customHeight="1" x14ac:dyDescent="0.15">
      <c r="A22" s="212" t="s">
        <v>275</v>
      </c>
      <c r="B22" s="348" t="str">
        <f>VLOOKUP(A22,$AC$5:$AD$135,2,FALSE)</f>
        <v>　敗血症</v>
      </c>
      <c r="C22" s="349"/>
      <c r="D22" s="213">
        <f t="shared" si="1"/>
        <v>85</v>
      </c>
      <c r="E22" s="214">
        <f t="shared" ref="E22:AA22" si="11">SUM(E23:E24)</f>
        <v>0</v>
      </c>
      <c r="F22" s="214">
        <f t="shared" si="11"/>
        <v>0</v>
      </c>
      <c r="G22" s="214">
        <f t="shared" si="11"/>
        <v>0</v>
      </c>
      <c r="H22" s="214">
        <f t="shared" si="11"/>
        <v>0</v>
      </c>
      <c r="I22" s="214">
        <f t="shared" si="11"/>
        <v>0</v>
      </c>
      <c r="J22" s="214">
        <f t="shared" si="11"/>
        <v>0</v>
      </c>
      <c r="K22" s="214">
        <f t="shared" si="11"/>
        <v>0</v>
      </c>
      <c r="L22" s="214">
        <f t="shared" si="11"/>
        <v>0</v>
      </c>
      <c r="M22" s="215">
        <f t="shared" si="11"/>
        <v>0</v>
      </c>
      <c r="N22" s="214">
        <f t="shared" si="11"/>
        <v>0</v>
      </c>
      <c r="O22" s="214">
        <f t="shared" si="11"/>
        <v>1</v>
      </c>
      <c r="P22" s="214">
        <f t="shared" si="11"/>
        <v>1</v>
      </c>
      <c r="Q22" s="214">
        <f t="shared" si="11"/>
        <v>1</v>
      </c>
      <c r="R22" s="214">
        <f t="shared" si="11"/>
        <v>0</v>
      </c>
      <c r="S22" s="214">
        <f t="shared" si="11"/>
        <v>6</v>
      </c>
      <c r="T22" s="214">
        <f t="shared" si="11"/>
        <v>7</v>
      </c>
      <c r="U22" s="214">
        <f t="shared" si="11"/>
        <v>8</v>
      </c>
      <c r="V22" s="214">
        <f t="shared" si="11"/>
        <v>17</v>
      </c>
      <c r="W22" s="214">
        <f t="shared" si="11"/>
        <v>24</v>
      </c>
      <c r="X22" s="214">
        <f t="shared" si="11"/>
        <v>13</v>
      </c>
      <c r="Y22" s="214">
        <f>SUM(Y23:Y24)</f>
        <v>5</v>
      </c>
      <c r="Z22" s="214">
        <f t="shared" si="11"/>
        <v>2</v>
      </c>
      <c r="AA22" s="215">
        <f t="shared" si="11"/>
        <v>0</v>
      </c>
      <c r="AB22" s="1"/>
      <c r="AC22" s="210" t="s">
        <v>276</v>
      </c>
      <c r="AD22" s="211" t="s">
        <v>277</v>
      </c>
      <c r="AE22" s="1"/>
    </row>
    <row r="23" spans="1:31" ht="12" customHeight="1" x14ac:dyDescent="0.15">
      <c r="A23" s="198"/>
      <c r="B23" s="216"/>
      <c r="C23" s="216" t="s">
        <v>234</v>
      </c>
      <c r="D23" s="217">
        <f t="shared" si="1"/>
        <v>42</v>
      </c>
      <c r="E23" s="220">
        <v>0</v>
      </c>
      <c r="F23" s="220">
        <v>0</v>
      </c>
      <c r="G23" s="220">
        <v>0</v>
      </c>
      <c r="H23" s="220">
        <v>0</v>
      </c>
      <c r="I23" s="220">
        <v>0</v>
      </c>
      <c r="J23" s="220">
        <v>0</v>
      </c>
      <c r="K23" s="220">
        <v>0</v>
      </c>
      <c r="L23" s="220">
        <v>0</v>
      </c>
      <c r="M23" s="221">
        <v>0</v>
      </c>
      <c r="N23" s="220">
        <v>0</v>
      </c>
      <c r="O23" s="220">
        <v>0</v>
      </c>
      <c r="P23" s="220">
        <v>0</v>
      </c>
      <c r="Q23" s="220">
        <v>1</v>
      </c>
      <c r="R23" s="220">
        <v>0</v>
      </c>
      <c r="S23" s="220">
        <v>4</v>
      </c>
      <c r="T23" s="220">
        <v>4</v>
      </c>
      <c r="U23" s="220">
        <v>6</v>
      </c>
      <c r="V23" s="220">
        <v>11</v>
      </c>
      <c r="W23" s="220">
        <v>10</v>
      </c>
      <c r="X23" s="220">
        <v>4</v>
      </c>
      <c r="Y23" s="220">
        <v>1</v>
      </c>
      <c r="Z23" s="220">
        <v>1</v>
      </c>
      <c r="AA23" s="221">
        <v>0</v>
      </c>
      <c r="AB23" s="1"/>
      <c r="AC23" s="210" t="s">
        <v>278</v>
      </c>
      <c r="AD23" s="211" t="s">
        <v>279</v>
      </c>
      <c r="AE23" s="1"/>
    </row>
    <row r="24" spans="1:31" ht="12" customHeight="1" x14ac:dyDescent="0.15">
      <c r="A24" s="205"/>
      <c r="B24" s="222"/>
      <c r="C24" s="216" t="s">
        <v>237</v>
      </c>
      <c r="D24" s="217">
        <f t="shared" si="1"/>
        <v>43</v>
      </c>
      <c r="E24" s="220">
        <v>0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1">
        <v>0</v>
      </c>
      <c r="N24" s="220">
        <v>0</v>
      </c>
      <c r="O24" s="220">
        <v>1</v>
      </c>
      <c r="P24" s="220">
        <v>1</v>
      </c>
      <c r="Q24" s="220">
        <v>0</v>
      </c>
      <c r="R24" s="220">
        <v>0</v>
      </c>
      <c r="S24" s="220">
        <v>2</v>
      </c>
      <c r="T24" s="220">
        <v>3</v>
      </c>
      <c r="U24" s="220">
        <v>2</v>
      </c>
      <c r="V24" s="220">
        <v>6</v>
      </c>
      <c r="W24" s="220">
        <v>14</v>
      </c>
      <c r="X24" s="220">
        <v>9</v>
      </c>
      <c r="Y24" s="220">
        <v>4</v>
      </c>
      <c r="Z24" s="220">
        <v>1</v>
      </c>
      <c r="AA24" s="221">
        <v>0</v>
      </c>
      <c r="AB24" s="1"/>
      <c r="AC24" s="210" t="s">
        <v>280</v>
      </c>
      <c r="AD24" s="211" t="s">
        <v>281</v>
      </c>
      <c r="AE24" s="1"/>
    </row>
    <row r="25" spans="1:31" ht="12" customHeight="1" x14ac:dyDescent="0.15">
      <c r="A25" s="212" t="s">
        <v>282</v>
      </c>
      <c r="B25" s="348" t="str">
        <f>VLOOKUP(A25,$AC$5:$AD$135,2,FALSE)</f>
        <v>　ウイルス性肝炎</v>
      </c>
      <c r="C25" s="349"/>
      <c r="D25" s="213">
        <f t="shared" si="1"/>
        <v>12</v>
      </c>
      <c r="E25" s="214">
        <f t="shared" ref="E25:AA25" si="12">SUM(E26:E27)</f>
        <v>0</v>
      </c>
      <c r="F25" s="214">
        <f t="shared" si="12"/>
        <v>0</v>
      </c>
      <c r="G25" s="214">
        <f t="shared" si="12"/>
        <v>0</v>
      </c>
      <c r="H25" s="214">
        <f t="shared" si="12"/>
        <v>0</v>
      </c>
      <c r="I25" s="214">
        <f t="shared" si="12"/>
        <v>0</v>
      </c>
      <c r="J25" s="214">
        <f t="shared" si="12"/>
        <v>0</v>
      </c>
      <c r="K25" s="214">
        <f t="shared" si="12"/>
        <v>0</v>
      </c>
      <c r="L25" s="214">
        <f t="shared" si="12"/>
        <v>0</v>
      </c>
      <c r="M25" s="215">
        <f t="shared" si="12"/>
        <v>0</v>
      </c>
      <c r="N25" s="214">
        <f t="shared" si="12"/>
        <v>0</v>
      </c>
      <c r="O25" s="214">
        <f t="shared" si="12"/>
        <v>1</v>
      </c>
      <c r="P25" s="214">
        <f t="shared" si="12"/>
        <v>1</v>
      </c>
      <c r="Q25" s="214">
        <f t="shared" si="12"/>
        <v>0</v>
      </c>
      <c r="R25" s="214">
        <f t="shared" si="12"/>
        <v>0</v>
      </c>
      <c r="S25" s="214">
        <f t="shared" si="12"/>
        <v>0</v>
      </c>
      <c r="T25" s="214">
        <f t="shared" si="12"/>
        <v>3</v>
      </c>
      <c r="U25" s="214">
        <f t="shared" si="12"/>
        <v>2</v>
      </c>
      <c r="V25" s="214">
        <f t="shared" si="12"/>
        <v>1</v>
      </c>
      <c r="W25" s="214">
        <f t="shared" si="12"/>
        <v>2</v>
      </c>
      <c r="X25" s="214">
        <f t="shared" si="12"/>
        <v>2</v>
      </c>
      <c r="Y25" s="214">
        <f t="shared" si="12"/>
        <v>0</v>
      </c>
      <c r="Z25" s="214">
        <f t="shared" si="12"/>
        <v>0</v>
      </c>
      <c r="AA25" s="215">
        <f t="shared" si="12"/>
        <v>0</v>
      </c>
      <c r="AB25" s="1"/>
      <c r="AC25" s="210" t="s">
        <v>283</v>
      </c>
      <c r="AD25" s="211" t="s">
        <v>284</v>
      </c>
      <c r="AE25" s="1"/>
    </row>
    <row r="26" spans="1:31" ht="12" customHeight="1" x14ac:dyDescent="0.15">
      <c r="A26" s="198"/>
      <c r="B26" s="216"/>
      <c r="C26" s="216" t="s">
        <v>234</v>
      </c>
      <c r="D26" s="217">
        <f t="shared" si="1"/>
        <v>7</v>
      </c>
      <c r="E26" s="218">
        <f>SUM(E29,E32,E35)</f>
        <v>0</v>
      </c>
      <c r="F26" s="218">
        <f t="shared" ref="F26:AA27" si="13">SUM(F29,F32,F35)</f>
        <v>0</v>
      </c>
      <c r="G26" s="218">
        <f t="shared" si="13"/>
        <v>0</v>
      </c>
      <c r="H26" s="218">
        <f t="shared" si="13"/>
        <v>0</v>
      </c>
      <c r="I26" s="218">
        <f t="shared" si="13"/>
        <v>0</v>
      </c>
      <c r="J26" s="218">
        <f t="shared" si="13"/>
        <v>0</v>
      </c>
      <c r="K26" s="218">
        <f t="shared" si="13"/>
        <v>0</v>
      </c>
      <c r="L26" s="218">
        <f t="shared" si="13"/>
        <v>0</v>
      </c>
      <c r="M26" s="219">
        <f t="shared" si="13"/>
        <v>0</v>
      </c>
      <c r="N26" s="218">
        <f t="shared" si="13"/>
        <v>0</v>
      </c>
      <c r="O26" s="218">
        <f t="shared" si="13"/>
        <v>0</v>
      </c>
      <c r="P26" s="218">
        <f t="shared" si="13"/>
        <v>1</v>
      </c>
      <c r="Q26" s="218">
        <f t="shared" si="13"/>
        <v>0</v>
      </c>
      <c r="R26" s="218">
        <f t="shared" si="13"/>
        <v>0</v>
      </c>
      <c r="S26" s="218">
        <f t="shared" si="13"/>
        <v>0</v>
      </c>
      <c r="T26" s="218">
        <f t="shared" si="13"/>
        <v>3</v>
      </c>
      <c r="U26" s="218">
        <f t="shared" si="13"/>
        <v>2</v>
      </c>
      <c r="V26" s="218">
        <f t="shared" si="13"/>
        <v>1</v>
      </c>
      <c r="W26" s="218">
        <f t="shared" si="13"/>
        <v>0</v>
      </c>
      <c r="X26" s="218">
        <f t="shared" si="13"/>
        <v>0</v>
      </c>
      <c r="Y26" s="218">
        <f t="shared" si="13"/>
        <v>0</v>
      </c>
      <c r="Z26" s="218">
        <f t="shared" si="13"/>
        <v>0</v>
      </c>
      <c r="AA26" s="219">
        <f t="shared" si="13"/>
        <v>0</v>
      </c>
      <c r="AB26" s="1"/>
      <c r="AC26" s="210" t="s">
        <v>285</v>
      </c>
      <c r="AD26" s="211" t="s">
        <v>286</v>
      </c>
      <c r="AE26" s="1"/>
    </row>
    <row r="27" spans="1:31" ht="12" customHeight="1" x14ac:dyDescent="0.15">
      <c r="A27" s="205"/>
      <c r="B27" s="222"/>
      <c r="C27" s="216" t="s">
        <v>237</v>
      </c>
      <c r="D27" s="217">
        <f t="shared" si="1"/>
        <v>5</v>
      </c>
      <c r="E27" s="218">
        <f>SUM(E30,E33,E36)</f>
        <v>0</v>
      </c>
      <c r="F27" s="218">
        <f t="shared" si="13"/>
        <v>0</v>
      </c>
      <c r="G27" s="218">
        <f t="shared" si="13"/>
        <v>0</v>
      </c>
      <c r="H27" s="218">
        <f t="shared" si="13"/>
        <v>0</v>
      </c>
      <c r="I27" s="218">
        <f t="shared" si="13"/>
        <v>0</v>
      </c>
      <c r="J27" s="218">
        <f t="shared" si="13"/>
        <v>0</v>
      </c>
      <c r="K27" s="218">
        <f t="shared" si="13"/>
        <v>0</v>
      </c>
      <c r="L27" s="218">
        <f t="shared" si="13"/>
        <v>0</v>
      </c>
      <c r="M27" s="219">
        <f t="shared" si="13"/>
        <v>0</v>
      </c>
      <c r="N27" s="218">
        <f t="shared" si="13"/>
        <v>0</v>
      </c>
      <c r="O27" s="218">
        <f t="shared" si="13"/>
        <v>1</v>
      </c>
      <c r="P27" s="218">
        <f t="shared" si="13"/>
        <v>0</v>
      </c>
      <c r="Q27" s="218">
        <f t="shared" si="13"/>
        <v>0</v>
      </c>
      <c r="R27" s="218">
        <f t="shared" si="13"/>
        <v>0</v>
      </c>
      <c r="S27" s="218">
        <f t="shared" si="13"/>
        <v>0</v>
      </c>
      <c r="T27" s="218">
        <f t="shared" si="13"/>
        <v>0</v>
      </c>
      <c r="U27" s="218">
        <f t="shared" si="13"/>
        <v>0</v>
      </c>
      <c r="V27" s="218">
        <f t="shared" si="13"/>
        <v>0</v>
      </c>
      <c r="W27" s="218">
        <f t="shared" si="13"/>
        <v>2</v>
      </c>
      <c r="X27" s="218">
        <f t="shared" si="13"/>
        <v>2</v>
      </c>
      <c r="Y27" s="218">
        <f t="shared" si="13"/>
        <v>0</v>
      </c>
      <c r="Z27" s="218">
        <f t="shared" si="13"/>
        <v>0</v>
      </c>
      <c r="AA27" s="219">
        <f t="shared" si="13"/>
        <v>0</v>
      </c>
      <c r="AB27" s="1"/>
      <c r="AC27" s="210" t="s">
        <v>287</v>
      </c>
      <c r="AD27" s="211" t="s">
        <v>288</v>
      </c>
      <c r="AE27" s="1"/>
    </row>
    <row r="28" spans="1:31" ht="12" customHeight="1" x14ac:dyDescent="0.15">
      <c r="A28" s="227" t="s">
        <v>289</v>
      </c>
      <c r="B28" s="348" t="str">
        <f>VLOOKUP(A28,$AC$5:$AD$135,2,FALSE)</f>
        <v>　　Ｂ型ウイルス性肝炎</v>
      </c>
      <c r="C28" s="349"/>
      <c r="D28" s="213">
        <f t="shared" si="1"/>
        <v>2</v>
      </c>
      <c r="E28" s="214">
        <f t="shared" ref="E28:AA28" si="14">SUM(E29:E30)</f>
        <v>0</v>
      </c>
      <c r="F28" s="214">
        <f t="shared" si="14"/>
        <v>0</v>
      </c>
      <c r="G28" s="214">
        <f t="shared" si="14"/>
        <v>0</v>
      </c>
      <c r="H28" s="214">
        <f t="shared" si="14"/>
        <v>0</v>
      </c>
      <c r="I28" s="214">
        <f t="shared" si="14"/>
        <v>0</v>
      </c>
      <c r="J28" s="214">
        <f t="shared" si="14"/>
        <v>0</v>
      </c>
      <c r="K28" s="214">
        <f t="shared" si="14"/>
        <v>0</v>
      </c>
      <c r="L28" s="214">
        <f t="shared" si="14"/>
        <v>0</v>
      </c>
      <c r="M28" s="215">
        <f t="shared" si="14"/>
        <v>0</v>
      </c>
      <c r="N28" s="214">
        <f t="shared" si="14"/>
        <v>0</v>
      </c>
      <c r="O28" s="214">
        <f t="shared" si="14"/>
        <v>1</v>
      </c>
      <c r="P28" s="214">
        <f t="shared" si="14"/>
        <v>0</v>
      </c>
      <c r="Q28" s="214">
        <f t="shared" si="14"/>
        <v>0</v>
      </c>
      <c r="R28" s="214">
        <f t="shared" si="14"/>
        <v>0</v>
      </c>
      <c r="S28" s="214">
        <f t="shared" si="14"/>
        <v>0</v>
      </c>
      <c r="T28" s="214">
        <f t="shared" si="14"/>
        <v>1</v>
      </c>
      <c r="U28" s="214">
        <f t="shared" si="14"/>
        <v>0</v>
      </c>
      <c r="V28" s="214">
        <f t="shared" si="14"/>
        <v>0</v>
      </c>
      <c r="W28" s="214">
        <f t="shared" si="14"/>
        <v>0</v>
      </c>
      <c r="X28" s="214">
        <f t="shared" si="14"/>
        <v>0</v>
      </c>
      <c r="Y28" s="214">
        <f t="shared" si="14"/>
        <v>0</v>
      </c>
      <c r="Z28" s="214">
        <f t="shared" si="14"/>
        <v>0</v>
      </c>
      <c r="AA28" s="215">
        <f t="shared" si="14"/>
        <v>0</v>
      </c>
      <c r="AB28" s="1"/>
      <c r="AC28" s="210" t="s">
        <v>290</v>
      </c>
      <c r="AD28" s="211" t="s">
        <v>291</v>
      </c>
      <c r="AE28" s="1"/>
    </row>
    <row r="29" spans="1:31" ht="12" customHeight="1" x14ac:dyDescent="0.15">
      <c r="A29" s="228"/>
      <c r="B29" s="216"/>
      <c r="C29" s="216" t="s">
        <v>234</v>
      </c>
      <c r="D29" s="217">
        <f t="shared" si="1"/>
        <v>1</v>
      </c>
      <c r="E29" s="220">
        <v>0</v>
      </c>
      <c r="F29" s="220">
        <v>0</v>
      </c>
      <c r="G29" s="220">
        <v>0</v>
      </c>
      <c r="H29" s="220">
        <v>0</v>
      </c>
      <c r="I29" s="220">
        <v>0</v>
      </c>
      <c r="J29" s="220">
        <v>0</v>
      </c>
      <c r="K29" s="220">
        <v>0</v>
      </c>
      <c r="L29" s="220">
        <v>0</v>
      </c>
      <c r="M29" s="221">
        <v>0</v>
      </c>
      <c r="N29" s="220">
        <v>0</v>
      </c>
      <c r="O29" s="220">
        <v>0</v>
      </c>
      <c r="P29" s="220">
        <v>0</v>
      </c>
      <c r="Q29" s="220">
        <v>0</v>
      </c>
      <c r="R29" s="220">
        <v>0</v>
      </c>
      <c r="S29" s="220">
        <v>0</v>
      </c>
      <c r="T29" s="220">
        <v>1</v>
      </c>
      <c r="U29" s="220">
        <v>0</v>
      </c>
      <c r="V29" s="220">
        <v>0</v>
      </c>
      <c r="W29" s="220">
        <v>0</v>
      </c>
      <c r="X29" s="220">
        <v>0</v>
      </c>
      <c r="Y29" s="220">
        <v>0</v>
      </c>
      <c r="Z29" s="220">
        <v>0</v>
      </c>
      <c r="AA29" s="221">
        <v>0</v>
      </c>
      <c r="AB29" s="1"/>
      <c r="AC29" s="210" t="s">
        <v>292</v>
      </c>
      <c r="AD29" s="211" t="s">
        <v>293</v>
      </c>
      <c r="AE29" s="1"/>
    </row>
    <row r="30" spans="1:31" ht="12" customHeight="1" x14ac:dyDescent="0.15">
      <c r="A30" s="229"/>
      <c r="B30" s="222"/>
      <c r="C30" s="216" t="s">
        <v>237</v>
      </c>
      <c r="D30" s="217">
        <f t="shared" si="1"/>
        <v>1</v>
      </c>
      <c r="E30" s="220">
        <v>0</v>
      </c>
      <c r="F30" s="220">
        <v>0</v>
      </c>
      <c r="G30" s="220">
        <v>0</v>
      </c>
      <c r="H30" s="220">
        <v>0</v>
      </c>
      <c r="I30" s="220">
        <v>0</v>
      </c>
      <c r="J30" s="220">
        <v>0</v>
      </c>
      <c r="K30" s="220">
        <v>0</v>
      </c>
      <c r="L30" s="220">
        <v>0</v>
      </c>
      <c r="M30" s="221">
        <v>0</v>
      </c>
      <c r="N30" s="220">
        <v>0</v>
      </c>
      <c r="O30" s="220">
        <v>1</v>
      </c>
      <c r="P30" s="220">
        <v>0</v>
      </c>
      <c r="Q30" s="220">
        <v>0</v>
      </c>
      <c r="R30" s="220">
        <v>0</v>
      </c>
      <c r="S30" s="220">
        <v>0</v>
      </c>
      <c r="T30" s="220">
        <v>0</v>
      </c>
      <c r="U30" s="220">
        <v>0</v>
      </c>
      <c r="V30" s="220">
        <v>0</v>
      </c>
      <c r="W30" s="220">
        <v>0</v>
      </c>
      <c r="X30" s="220">
        <v>0</v>
      </c>
      <c r="Y30" s="220">
        <v>0</v>
      </c>
      <c r="Z30" s="220">
        <v>0</v>
      </c>
      <c r="AA30" s="221">
        <v>0</v>
      </c>
      <c r="AB30" s="1"/>
      <c r="AC30" s="210" t="s">
        <v>294</v>
      </c>
      <c r="AD30" s="211" t="s">
        <v>295</v>
      </c>
      <c r="AE30" s="1"/>
    </row>
    <row r="31" spans="1:31" ht="12" customHeight="1" x14ac:dyDescent="0.15">
      <c r="A31" s="227" t="s">
        <v>296</v>
      </c>
      <c r="B31" s="348" t="str">
        <f>VLOOKUP(A31,$AC$5:$AD$135,2,FALSE)</f>
        <v>　　Ｃ型ウイルス性肝炎</v>
      </c>
      <c r="C31" s="349"/>
      <c r="D31" s="213">
        <f t="shared" si="1"/>
        <v>9</v>
      </c>
      <c r="E31" s="214">
        <f t="shared" ref="E31:AA31" si="15">SUM(E32:E33)</f>
        <v>0</v>
      </c>
      <c r="F31" s="214">
        <f t="shared" si="15"/>
        <v>0</v>
      </c>
      <c r="G31" s="214">
        <f t="shared" si="15"/>
        <v>0</v>
      </c>
      <c r="H31" s="214">
        <f t="shared" si="15"/>
        <v>0</v>
      </c>
      <c r="I31" s="214">
        <f t="shared" si="15"/>
        <v>0</v>
      </c>
      <c r="J31" s="214">
        <f t="shared" si="15"/>
        <v>0</v>
      </c>
      <c r="K31" s="214">
        <f t="shared" si="15"/>
        <v>0</v>
      </c>
      <c r="L31" s="214">
        <f t="shared" si="15"/>
        <v>0</v>
      </c>
      <c r="M31" s="215">
        <f t="shared" si="15"/>
        <v>0</v>
      </c>
      <c r="N31" s="214">
        <f t="shared" si="15"/>
        <v>0</v>
      </c>
      <c r="O31" s="214">
        <f t="shared" si="15"/>
        <v>0</v>
      </c>
      <c r="P31" s="214">
        <f t="shared" si="15"/>
        <v>0</v>
      </c>
      <c r="Q31" s="214">
        <f t="shared" si="15"/>
        <v>0</v>
      </c>
      <c r="R31" s="214">
        <f t="shared" si="15"/>
        <v>0</v>
      </c>
      <c r="S31" s="214">
        <f t="shared" si="15"/>
        <v>0</v>
      </c>
      <c r="T31" s="214">
        <f t="shared" si="15"/>
        <v>2</v>
      </c>
      <c r="U31" s="214">
        <f t="shared" si="15"/>
        <v>2</v>
      </c>
      <c r="V31" s="214">
        <f t="shared" si="15"/>
        <v>1</v>
      </c>
      <c r="W31" s="214">
        <f t="shared" si="15"/>
        <v>2</v>
      </c>
      <c r="X31" s="214">
        <f t="shared" si="15"/>
        <v>2</v>
      </c>
      <c r="Y31" s="214">
        <f t="shared" si="15"/>
        <v>0</v>
      </c>
      <c r="Z31" s="214">
        <f t="shared" si="15"/>
        <v>0</v>
      </c>
      <c r="AA31" s="215">
        <f t="shared" si="15"/>
        <v>0</v>
      </c>
      <c r="AB31" s="1"/>
      <c r="AC31" s="210" t="s">
        <v>297</v>
      </c>
      <c r="AD31" s="211" t="s">
        <v>298</v>
      </c>
      <c r="AE31" s="1"/>
    </row>
    <row r="32" spans="1:31" ht="12" customHeight="1" x14ac:dyDescent="0.15">
      <c r="A32" s="228"/>
      <c r="B32" s="216"/>
      <c r="C32" s="216" t="s">
        <v>234</v>
      </c>
      <c r="D32" s="217">
        <f t="shared" si="1"/>
        <v>5</v>
      </c>
      <c r="E32" s="220">
        <v>0</v>
      </c>
      <c r="F32" s="220">
        <v>0</v>
      </c>
      <c r="G32" s="220">
        <v>0</v>
      </c>
      <c r="H32" s="220">
        <v>0</v>
      </c>
      <c r="I32" s="220">
        <v>0</v>
      </c>
      <c r="J32" s="220">
        <v>0</v>
      </c>
      <c r="K32" s="220">
        <v>0</v>
      </c>
      <c r="L32" s="220">
        <v>0</v>
      </c>
      <c r="M32" s="221">
        <v>0</v>
      </c>
      <c r="N32" s="220">
        <v>0</v>
      </c>
      <c r="O32" s="220">
        <v>0</v>
      </c>
      <c r="P32" s="220">
        <v>0</v>
      </c>
      <c r="Q32" s="220">
        <v>0</v>
      </c>
      <c r="R32" s="220">
        <v>0</v>
      </c>
      <c r="S32" s="220">
        <v>0</v>
      </c>
      <c r="T32" s="220">
        <v>2</v>
      </c>
      <c r="U32" s="220">
        <v>2</v>
      </c>
      <c r="V32" s="220">
        <v>1</v>
      </c>
      <c r="W32" s="220">
        <v>0</v>
      </c>
      <c r="X32" s="220">
        <v>0</v>
      </c>
      <c r="Y32" s="220">
        <v>0</v>
      </c>
      <c r="Z32" s="220">
        <v>0</v>
      </c>
      <c r="AA32" s="221">
        <v>0</v>
      </c>
      <c r="AB32" s="1"/>
      <c r="AC32" s="210" t="s">
        <v>299</v>
      </c>
      <c r="AD32" s="211" t="s">
        <v>300</v>
      </c>
      <c r="AE32" s="1"/>
    </row>
    <row r="33" spans="1:31" ht="12" customHeight="1" x14ac:dyDescent="0.15">
      <c r="A33" s="229"/>
      <c r="B33" s="222"/>
      <c r="C33" s="216" t="s">
        <v>237</v>
      </c>
      <c r="D33" s="217">
        <f t="shared" si="1"/>
        <v>4</v>
      </c>
      <c r="E33" s="220">
        <v>0</v>
      </c>
      <c r="F33" s="220">
        <v>0</v>
      </c>
      <c r="G33" s="220">
        <v>0</v>
      </c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1">
        <v>0</v>
      </c>
      <c r="N33" s="220">
        <v>0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20">
        <v>0</v>
      </c>
      <c r="U33" s="220">
        <v>0</v>
      </c>
      <c r="V33" s="220">
        <v>0</v>
      </c>
      <c r="W33" s="220">
        <v>2</v>
      </c>
      <c r="X33" s="220">
        <v>2</v>
      </c>
      <c r="Y33" s="220">
        <v>0</v>
      </c>
      <c r="Z33" s="220">
        <v>0</v>
      </c>
      <c r="AA33" s="221">
        <v>0</v>
      </c>
      <c r="AB33" s="1"/>
      <c r="AC33" s="210" t="s">
        <v>301</v>
      </c>
      <c r="AD33" s="211" t="s">
        <v>302</v>
      </c>
      <c r="AE33" s="1"/>
    </row>
    <row r="34" spans="1:31" ht="12" customHeight="1" x14ac:dyDescent="0.15">
      <c r="A34" s="227" t="s">
        <v>303</v>
      </c>
      <c r="B34" s="348" t="str">
        <f>VLOOKUP(A34,$AC$5:$AD$135,2,FALSE)</f>
        <v>　　その他のウイルス性肝炎</v>
      </c>
      <c r="C34" s="349"/>
      <c r="D34" s="213">
        <f t="shared" si="1"/>
        <v>1</v>
      </c>
      <c r="E34" s="214">
        <f t="shared" ref="E34:AA34" si="16">SUM(E35:E36)</f>
        <v>0</v>
      </c>
      <c r="F34" s="214">
        <f t="shared" si="16"/>
        <v>0</v>
      </c>
      <c r="G34" s="214">
        <f t="shared" si="16"/>
        <v>0</v>
      </c>
      <c r="H34" s="214">
        <f t="shared" si="16"/>
        <v>0</v>
      </c>
      <c r="I34" s="214">
        <f t="shared" si="16"/>
        <v>0</v>
      </c>
      <c r="J34" s="214">
        <f t="shared" si="16"/>
        <v>0</v>
      </c>
      <c r="K34" s="214">
        <f t="shared" si="16"/>
        <v>0</v>
      </c>
      <c r="L34" s="214">
        <f t="shared" si="16"/>
        <v>0</v>
      </c>
      <c r="M34" s="215">
        <f t="shared" si="16"/>
        <v>0</v>
      </c>
      <c r="N34" s="214">
        <f t="shared" si="16"/>
        <v>0</v>
      </c>
      <c r="O34" s="214">
        <f t="shared" si="16"/>
        <v>0</v>
      </c>
      <c r="P34" s="214">
        <f t="shared" si="16"/>
        <v>1</v>
      </c>
      <c r="Q34" s="214">
        <f t="shared" si="16"/>
        <v>0</v>
      </c>
      <c r="R34" s="214">
        <f t="shared" si="16"/>
        <v>0</v>
      </c>
      <c r="S34" s="214">
        <f t="shared" si="16"/>
        <v>0</v>
      </c>
      <c r="T34" s="214">
        <f t="shared" si="16"/>
        <v>0</v>
      </c>
      <c r="U34" s="214">
        <f t="shared" si="16"/>
        <v>0</v>
      </c>
      <c r="V34" s="214">
        <f t="shared" si="16"/>
        <v>0</v>
      </c>
      <c r="W34" s="214">
        <f t="shared" si="16"/>
        <v>0</v>
      </c>
      <c r="X34" s="214">
        <f t="shared" si="16"/>
        <v>0</v>
      </c>
      <c r="Y34" s="214">
        <f t="shared" si="16"/>
        <v>0</v>
      </c>
      <c r="Z34" s="214">
        <f t="shared" si="16"/>
        <v>0</v>
      </c>
      <c r="AA34" s="215">
        <f t="shared" si="16"/>
        <v>0</v>
      </c>
      <c r="AB34" s="1"/>
      <c r="AC34" s="210" t="s">
        <v>304</v>
      </c>
      <c r="AD34" s="211" t="s">
        <v>305</v>
      </c>
      <c r="AE34" s="1"/>
    </row>
    <row r="35" spans="1:31" ht="12" customHeight="1" x14ac:dyDescent="0.15">
      <c r="A35" s="228"/>
      <c r="B35" s="216"/>
      <c r="C35" s="216" t="s">
        <v>234</v>
      </c>
      <c r="D35" s="217">
        <f>SUM(E35:AA35)</f>
        <v>1</v>
      </c>
      <c r="E35" s="220">
        <v>0</v>
      </c>
      <c r="F35" s="220">
        <v>0</v>
      </c>
      <c r="G35" s="220">
        <v>0</v>
      </c>
      <c r="H35" s="220">
        <v>0</v>
      </c>
      <c r="I35" s="220">
        <v>0</v>
      </c>
      <c r="J35" s="220">
        <v>0</v>
      </c>
      <c r="K35" s="220">
        <v>0</v>
      </c>
      <c r="L35" s="220">
        <v>0</v>
      </c>
      <c r="M35" s="221">
        <v>0</v>
      </c>
      <c r="N35" s="220">
        <v>0</v>
      </c>
      <c r="O35" s="220">
        <v>0</v>
      </c>
      <c r="P35" s="220">
        <v>1</v>
      </c>
      <c r="Q35" s="220">
        <v>0</v>
      </c>
      <c r="R35" s="220">
        <v>0</v>
      </c>
      <c r="S35" s="220">
        <v>0</v>
      </c>
      <c r="T35" s="220">
        <v>0</v>
      </c>
      <c r="U35" s="220">
        <v>0</v>
      </c>
      <c r="V35" s="220">
        <v>0</v>
      </c>
      <c r="W35" s="220">
        <v>0</v>
      </c>
      <c r="X35" s="220">
        <v>0</v>
      </c>
      <c r="Y35" s="220">
        <v>0</v>
      </c>
      <c r="Z35" s="220">
        <v>0</v>
      </c>
      <c r="AA35" s="221">
        <v>0</v>
      </c>
      <c r="AB35" s="1"/>
      <c r="AC35" s="210" t="s">
        <v>306</v>
      </c>
      <c r="AD35" s="211" t="s">
        <v>307</v>
      </c>
      <c r="AE35" s="1"/>
    </row>
    <row r="36" spans="1:31" ht="12" customHeight="1" x14ac:dyDescent="0.15">
      <c r="A36" s="229"/>
      <c r="B36" s="222"/>
      <c r="C36" s="216" t="s">
        <v>237</v>
      </c>
      <c r="D36" s="217">
        <f t="shared" si="1"/>
        <v>0</v>
      </c>
      <c r="E36" s="220">
        <v>0</v>
      </c>
      <c r="F36" s="220">
        <v>0</v>
      </c>
      <c r="G36" s="220">
        <v>0</v>
      </c>
      <c r="H36" s="220">
        <v>0</v>
      </c>
      <c r="I36" s="220">
        <v>0</v>
      </c>
      <c r="J36" s="220">
        <v>0</v>
      </c>
      <c r="K36" s="220">
        <v>0</v>
      </c>
      <c r="L36" s="220">
        <v>0</v>
      </c>
      <c r="M36" s="221">
        <v>0</v>
      </c>
      <c r="N36" s="220">
        <v>0</v>
      </c>
      <c r="O36" s="220">
        <v>0</v>
      </c>
      <c r="P36" s="220">
        <v>0</v>
      </c>
      <c r="Q36" s="220">
        <v>0</v>
      </c>
      <c r="R36" s="220">
        <v>0</v>
      </c>
      <c r="S36" s="220">
        <v>0</v>
      </c>
      <c r="T36" s="220">
        <v>0</v>
      </c>
      <c r="U36" s="220">
        <v>0</v>
      </c>
      <c r="V36" s="220">
        <v>0</v>
      </c>
      <c r="W36" s="220">
        <v>0</v>
      </c>
      <c r="X36" s="220">
        <v>0</v>
      </c>
      <c r="Y36" s="220">
        <v>0</v>
      </c>
      <c r="Z36" s="220">
        <v>0</v>
      </c>
      <c r="AA36" s="221">
        <v>0</v>
      </c>
      <c r="AB36" s="1"/>
      <c r="AC36" s="210" t="s">
        <v>308</v>
      </c>
      <c r="AD36" s="211" t="s">
        <v>309</v>
      </c>
      <c r="AE36" s="1"/>
    </row>
    <row r="37" spans="1:31" ht="12" customHeight="1" x14ac:dyDescent="0.15">
      <c r="A37" s="227" t="s">
        <v>310</v>
      </c>
      <c r="B37" s="348" t="str">
        <f>VLOOKUP(A37,$AC$5:$AD$135,2,FALSE)</f>
        <v>　ＨＩＶ病</v>
      </c>
      <c r="C37" s="349"/>
      <c r="D37" s="213">
        <f t="shared" si="1"/>
        <v>0</v>
      </c>
      <c r="E37" s="214">
        <f t="shared" ref="E37:AA37" si="17">SUM(E38:E39)</f>
        <v>0</v>
      </c>
      <c r="F37" s="214">
        <f t="shared" si="17"/>
        <v>0</v>
      </c>
      <c r="G37" s="214">
        <f t="shared" si="17"/>
        <v>0</v>
      </c>
      <c r="H37" s="214">
        <f t="shared" si="17"/>
        <v>0</v>
      </c>
      <c r="I37" s="214">
        <f t="shared" si="17"/>
        <v>0</v>
      </c>
      <c r="J37" s="214">
        <f t="shared" si="17"/>
        <v>0</v>
      </c>
      <c r="K37" s="214">
        <f t="shared" si="17"/>
        <v>0</v>
      </c>
      <c r="L37" s="214">
        <f t="shared" si="17"/>
        <v>0</v>
      </c>
      <c r="M37" s="215">
        <f t="shared" si="17"/>
        <v>0</v>
      </c>
      <c r="N37" s="214">
        <f t="shared" si="17"/>
        <v>0</v>
      </c>
      <c r="O37" s="214">
        <f t="shared" si="17"/>
        <v>0</v>
      </c>
      <c r="P37" s="214">
        <f t="shared" si="17"/>
        <v>0</v>
      </c>
      <c r="Q37" s="214">
        <f t="shared" si="17"/>
        <v>0</v>
      </c>
      <c r="R37" s="214">
        <f t="shared" si="17"/>
        <v>0</v>
      </c>
      <c r="S37" s="214">
        <f t="shared" si="17"/>
        <v>0</v>
      </c>
      <c r="T37" s="214">
        <f t="shared" si="17"/>
        <v>0</v>
      </c>
      <c r="U37" s="214">
        <f t="shared" si="17"/>
        <v>0</v>
      </c>
      <c r="V37" s="214">
        <f t="shared" si="17"/>
        <v>0</v>
      </c>
      <c r="W37" s="214">
        <f t="shared" si="17"/>
        <v>0</v>
      </c>
      <c r="X37" s="214">
        <f t="shared" si="17"/>
        <v>0</v>
      </c>
      <c r="Y37" s="214">
        <f t="shared" si="17"/>
        <v>0</v>
      </c>
      <c r="Z37" s="214">
        <f t="shared" si="17"/>
        <v>0</v>
      </c>
      <c r="AA37" s="215">
        <f t="shared" si="17"/>
        <v>0</v>
      </c>
      <c r="AB37" s="1"/>
      <c r="AC37" s="210" t="s">
        <v>311</v>
      </c>
      <c r="AD37" s="211" t="s">
        <v>312</v>
      </c>
      <c r="AE37" s="1"/>
    </row>
    <row r="38" spans="1:31" ht="12" customHeight="1" x14ac:dyDescent="0.15">
      <c r="A38" s="228"/>
      <c r="B38" s="216"/>
      <c r="C38" s="216" t="s">
        <v>234</v>
      </c>
      <c r="D38" s="217">
        <f t="shared" si="1"/>
        <v>0</v>
      </c>
      <c r="E38" s="220">
        <v>0</v>
      </c>
      <c r="F38" s="220">
        <v>0</v>
      </c>
      <c r="G38" s="220">
        <v>0</v>
      </c>
      <c r="H38" s="220">
        <v>0</v>
      </c>
      <c r="I38" s="220">
        <v>0</v>
      </c>
      <c r="J38" s="220">
        <v>0</v>
      </c>
      <c r="K38" s="220">
        <v>0</v>
      </c>
      <c r="L38" s="220">
        <v>0</v>
      </c>
      <c r="M38" s="221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0</v>
      </c>
      <c r="S38" s="220">
        <v>0</v>
      </c>
      <c r="T38" s="220">
        <v>0</v>
      </c>
      <c r="U38" s="220">
        <v>0</v>
      </c>
      <c r="V38" s="220">
        <v>0</v>
      </c>
      <c r="W38" s="220">
        <v>0</v>
      </c>
      <c r="X38" s="220">
        <v>0</v>
      </c>
      <c r="Y38" s="220">
        <v>0</v>
      </c>
      <c r="Z38" s="220">
        <v>0</v>
      </c>
      <c r="AA38" s="221">
        <v>0</v>
      </c>
      <c r="AB38" s="1"/>
      <c r="AC38" s="210" t="s">
        <v>313</v>
      </c>
      <c r="AD38" s="211" t="s">
        <v>314</v>
      </c>
      <c r="AE38" s="1"/>
    </row>
    <row r="39" spans="1:31" ht="12" customHeight="1" x14ac:dyDescent="0.15">
      <c r="A39" s="229"/>
      <c r="B39" s="222"/>
      <c r="C39" s="216" t="s">
        <v>237</v>
      </c>
      <c r="D39" s="217">
        <f t="shared" si="1"/>
        <v>0</v>
      </c>
      <c r="E39" s="220">
        <v>0</v>
      </c>
      <c r="F39" s="220">
        <v>0</v>
      </c>
      <c r="G39" s="220">
        <v>0</v>
      </c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1">
        <v>0</v>
      </c>
      <c r="N39" s="220">
        <v>0</v>
      </c>
      <c r="O39" s="220">
        <v>0</v>
      </c>
      <c r="P39" s="220">
        <v>0</v>
      </c>
      <c r="Q39" s="220">
        <v>0</v>
      </c>
      <c r="R39" s="220">
        <v>0</v>
      </c>
      <c r="S39" s="220">
        <v>0</v>
      </c>
      <c r="T39" s="220">
        <v>0</v>
      </c>
      <c r="U39" s="220">
        <v>0</v>
      </c>
      <c r="V39" s="220">
        <v>0</v>
      </c>
      <c r="W39" s="220">
        <v>0</v>
      </c>
      <c r="X39" s="220">
        <v>0</v>
      </c>
      <c r="Y39" s="220">
        <v>0</v>
      </c>
      <c r="Z39" s="220">
        <v>0</v>
      </c>
      <c r="AA39" s="221">
        <v>0</v>
      </c>
      <c r="AB39" s="1"/>
      <c r="AC39" s="210" t="s">
        <v>315</v>
      </c>
      <c r="AD39" s="211" t="s">
        <v>316</v>
      </c>
      <c r="AE39" s="1"/>
    </row>
    <row r="40" spans="1:31" ht="12" customHeight="1" x14ac:dyDescent="0.15">
      <c r="A40" s="227" t="s">
        <v>317</v>
      </c>
      <c r="B40" s="348" t="str">
        <f>VLOOKUP(A40,$AC$5:$AD$135,2,FALSE)</f>
        <v>　その他の感染症及び寄生虫症</v>
      </c>
      <c r="C40" s="349"/>
      <c r="D40" s="213">
        <f t="shared" si="1"/>
        <v>48</v>
      </c>
      <c r="E40" s="214">
        <f t="shared" ref="E40:Z40" si="18">SUM(E41:E42)</f>
        <v>0</v>
      </c>
      <c r="F40" s="214">
        <f>SUM(F41:F42)</f>
        <v>1</v>
      </c>
      <c r="G40" s="214">
        <f t="shared" si="18"/>
        <v>0</v>
      </c>
      <c r="H40" s="214">
        <f t="shared" si="18"/>
        <v>0</v>
      </c>
      <c r="I40" s="214">
        <f t="shared" si="18"/>
        <v>0</v>
      </c>
      <c r="J40" s="214">
        <f t="shared" si="18"/>
        <v>0</v>
      </c>
      <c r="K40" s="214">
        <f t="shared" si="18"/>
        <v>0</v>
      </c>
      <c r="L40" s="214">
        <f t="shared" si="18"/>
        <v>0</v>
      </c>
      <c r="M40" s="215">
        <f t="shared" si="18"/>
        <v>0</v>
      </c>
      <c r="N40" s="214">
        <f t="shared" si="18"/>
        <v>0</v>
      </c>
      <c r="O40" s="214">
        <f t="shared" si="18"/>
        <v>0</v>
      </c>
      <c r="P40" s="214">
        <f t="shared" si="18"/>
        <v>0</v>
      </c>
      <c r="Q40" s="214">
        <f t="shared" si="18"/>
        <v>1</v>
      </c>
      <c r="R40" s="214">
        <f t="shared" si="18"/>
        <v>1</v>
      </c>
      <c r="S40" s="214">
        <f t="shared" si="18"/>
        <v>0</v>
      </c>
      <c r="T40" s="214">
        <f t="shared" si="18"/>
        <v>5</v>
      </c>
      <c r="U40" s="214">
        <f t="shared" si="18"/>
        <v>4</v>
      </c>
      <c r="V40" s="214">
        <f t="shared" si="18"/>
        <v>11</v>
      </c>
      <c r="W40" s="214">
        <f t="shared" si="18"/>
        <v>12</v>
      </c>
      <c r="X40" s="214">
        <f t="shared" si="18"/>
        <v>9</v>
      </c>
      <c r="Y40" s="214">
        <f t="shared" si="18"/>
        <v>4</v>
      </c>
      <c r="Z40" s="214">
        <f t="shared" si="18"/>
        <v>0</v>
      </c>
      <c r="AA40" s="215">
        <v>0</v>
      </c>
      <c r="AB40" s="1"/>
      <c r="AC40" s="210" t="s">
        <v>318</v>
      </c>
      <c r="AD40" s="211" t="s">
        <v>319</v>
      </c>
      <c r="AE40" s="1"/>
    </row>
    <row r="41" spans="1:31" ht="12" customHeight="1" x14ac:dyDescent="0.15">
      <c r="A41" s="228"/>
      <c r="B41" s="216"/>
      <c r="C41" s="216" t="s">
        <v>234</v>
      </c>
      <c r="D41" s="217">
        <f t="shared" si="1"/>
        <v>23</v>
      </c>
      <c r="E41" s="220">
        <v>0</v>
      </c>
      <c r="F41" s="220">
        <v>1</v>
      </c>
      <c r="G41" s="220">
        <v>0</v>
      </c>
      <c r="H41" s="220">
        <v>0</v>
      </c>
      <c r="I41" s="220">
        <v>0</v>
      </c>
      <c r="J41" s="220">
        <v>0</v>
      </c>
      <c r="K41" s="220">
        <v>0</v>
      </c>
      <c r="L41" s="220">
        <v>0</v>
      </c>
      <c r="M41" s="221">
        <v>0</v>
      </c>
      <c r="N41" s="220">
        <v>0</v>
      </c>
      <c r="O41" s="220">
        <v>0</v>
      </c>
      <c r="P41" s="220">
        <v>0</v>
      </c>
      <c r="Q41" s="220">
        <v>1</v>
      </c>
      <c r="R41" s="220">
        <v>1</v>
      </c>
      <c r="S41" s="220">
        <v>0</v>
      </c>
      <c r="T41" s="220">
        <v>3</v>
      </c>
      <c r="U41" s="220">
        <v>3</v>
      </c>
      <c r="V41" s="220">
        <v>5</v>
      </c>
      <c r="W41" s="220">
        <v>3</v>
      </c>
      <c r="X41" s="220">
        <v>5</v>
      </c>
      <c r="Y41" s="220">
        <v>1</v>
      </c>
      <c r="Z41" s="220">
        <v>0</v>
      </c>
      <c r="AA41" s="221">
        <v>0</v>
      </c>
      <c r="AB41" s="1"/>
      <c r="AC41" s="210" t="s">
        <v>320</v>
      </c>
      <c r="AD41" s="211" t="s">
        <v>307</v>
      </c>
      <c r="AE41" s="1"/>
    </row>
    <row r="42" spans="1:31" ht="12" customHeight="1" x14ac:dyDescent="0.15">
      <c r="A42" s="229"/>
      <c r="B42" s="222"/>
      <c r="C42" s="216" t="s">
        <v>237</v>
      </c>
      <c r="D42" s="217">
        <f t="shared" si="1"/>
        <v>25</v>
      </c>
      <c r="E42" s="220">
        <v>0</v>
      </c>
      <c r="F42" s="220">
        <v>0</v>
      </c>
      <c r="G42" s="220">
        <v>0</v>
      </c>
      <c r="H42" s="220">
        <v>0</v>
      </c>
      <c r="I42" s="220">
        <v>0</v>
      </c>
      <c r="J42" s="220">
        <v>0</v>
      </c>
      <c r="K42" s="220">
        <v>0</v>
      </c>
      <c r="L42" s="220">
        <v>0</v>
      </c>
      <c r="M42" s="221">
        <v>0</v>
      </c>
      <c r="N42" s="220">
        <v>0</v>
      </c>
      <c r="O42" s="220">
        <v>0</v>
      </c>
      <c r="P42" s="220">
        <v>0</v>
      </c>
      <c r="Q42" s="220">
        <v>0</v>
      </c>
      <c r="R42" s="220">
        <v>0</v>
      </c>
      <c r="S42" s="220">
        <v>0</v>
      </c>
      <c r="T42" s="220">
        <v>2</v>
      </c>
      <c r="U42" s="220">
        <v>1</v>
      </c>
      <c r="V42" s="220">
        <v>6</v>
      </c>
      <c r="W42" s="220">
        <v>9</v>
      </c>
      <c r="X42" s="220">
        <v>4</v>
      </c>
      <c r="Y42" s="220">
        <v>3</v>
      </c>
      <c r="Z42" s="220">
        <v>0</v>
      </c>
      <c r="AA42" s="221">
        <v>0</v>
      </c>
      <c r="AB42" s="1"/>
      <c r="AC42" s="223" t="s">
        <v>321</v>
      </c>
      <c r="AD42" s="224" t="s">
        <v>322</v>
      </c>
      <c r="AE42" s="1"/>
    </row>
    <row r="43" spans="1:31" ht="12" customHeight="1" x14ac:dyDescent="0.15">
      <c r="A43" s="227" t="s">
        <v>323</v>
      </c>
      <c r="B43" s="348" t="str">
        <f>VLOOKUP(A43,$AC$5:$AD$135,2,FALSE)</f>
        <v>新生物＜腫瘍＞</v>
      </c>
      <c r="C43" s="349"/>
      <c r="D43" s="213">
        <f t="shared" si="1"/>
        <v>3462</v>
      </c>
      <c r="E43" s="214">
        <f t="shared" ref="E43:AA43" si="19">SUM(E44:E45)</f>
        <v>0</v>
      </c>
      <c r="F43" s="214">
        <f t="shared" si="19"/>
        <v>0</v>
      </c>
      <c r="G43" s="214">
        <f t="shared" si="19"/>
        <v>0</v>
      </c>
      <c r="H43" s="214">
        <f t="shared" si="19"/>
        <v>1</v>
      </c>
      <c r="I43" s="214">
        <f t="shared" si="19"/>
        <v>1</v>
      </c>
      <c r="J43" s="214">
        <f t="shared" si="19"/>
        <v>1</v>
      </c>
      <c r="K43" s="214">
        <f t="shared" si="19"/>
        <v>1</v>
      </c>
      <c r="L43" s="214">
        <f t="shared" si="19"/>
        <v>0</v>
      </c>
      <c r="M43" s="215">
        <f t="shared" si="19"/>
        <v>7</v>
      </c>
      <c r="N43" s="214">
        <f t="shared" si="19"/>
        <v>10</v>
      </c>
      <c r="O43" s="214">
        <f t="shared" si="19"/>
        <v>38</v>
      </c>
      <c r="P43" s="214">
        <f t="shared" si="19"/>
        <v>47</v>
      </c>
      <c r="Q43" s="214">
        <f t="shared" si="19"/>
        <v>102</v>
      </c>
      <c r="R43" s="214">
        <f t="shared" si="19"/>
        <v>158</v>
      </c>
      <c r="S43" s="214">
        <f t="shared" si="19"/>
        <v>282</v>
      </c>
      <c r="T43" s="214">
        <f t="shared" si="19"/>
        <v>564</v>
      </c>
      <c r="U43" s="214">
        <f t="shared" si="19"/>
        <v>508</v>
      </c>
      <c r="V43" s="214">
        <f t="shared" si="19"/>
        <v>612</v>
      </c>
      <c r="W43" s="214">
        <f t="shared" si="19"/>
        <v>586</v>
      </c>
      <c r="X43" s="214">
        <f t="shared" si="19"/>
        <v>391</v>
      </c>
      <c r="Y43" s="214">
        <f t="shared" si="19"/>
        <v>130</v>
      </c>
      <c r="Z43" s="214">
        <f t="shared" si="19"/>
        <v>23</v>
      </c>
      <c r="AA43" s="215">
        <f t="shared" si="19"/>
        <v>0</v>
      </c>
      <c r="AB43" s="1"/>
      <c r="AC43" s="225" t="s">
        <v>324</v>
      </c>
      <c r="AD43" s="226" t="s">
        <v>325</v>
      </c>
      <c r="AE43" s="1"/>
    </row>
    <row r="44" spans="1:31" ht="12" customHeight="1" x14ac:dyDescent="0.15">
      <c r="A44" s="228"/>
      <c r="B44" s="216"/>
      <c r="C44" s="216" t="s">
        <v>234</v>
      </c>
      <c r="D44" s="217">
        <f t="shared" si="1"/>
        <v>1957</v>
      </c>
      <c r="E44" s="218">
        <f>SUM(E47,E113)</f>
        <v>0</v>
      </c>
      <c r="F44" s="218">
        <f t="shared" ref="F44:AA45" si="20">SUM(F47,F113)</f>
        <v>0</v>
      </c>
      <c r="G44" s="218">
        <f t="shared" si="20"/>
        <v>0</v>
      </c>
      <c r="H44" s="218">
        <f t="shared" si="20"/>
        <v>1</v>
      </c>
      <c r="I44" s="218">
        <f t="shared" si="20"/>
        <v>1</v>
      </c>
      <c r="J44" s="218">
        <f t="shared" si="20"/>
        <v>1</v>
      </c>
      <c r="K44" s="218">
        <f t="shared" si="20"/>
        <v>0</v>
      </c>
      <c r="L44" s="218">
        <f t="shared" si="20"/>
        <v>0</v>
      </c>
      <c r="M44" s="219">
        <f t="shared" si="20"/>
        <v>0</v>
      </c>
      <c r="N44" s="218">
        <f t="shared" si="20"/>
        <v>2</v>
      </c>
      <c r="O44" s="218">
        <f t="shared" si="20"/>
        <v>12</v>
      </c>
      <c r="P44" s="218">
        <f t="shared" si="20"/>
        <v>22</v>
      </c>
      <c r="Q44" s="218">
        <f t="shared" si="20"/>
        <v>52</v>
      </c>
      <c r="R44" s="218">
        <f t="shared" si="20"/>
        <v>91</v>
      </c>
      <c r="S44" s="218">
        <f t="shared" si="20"/>
        <v>207</v>
      </c>
      <c r="T44" s="218">
        <f t="shared" si="20"/>
        <v>367</v>
      </c>
      <c r="U44" s="218">
        <f t="shared" si="20"/>
        <v>328</v>
      </c>
      <c r="V44" s="218">
        <f t="shared" si="20"/>
        <v>362</v>
      </c>
      <c r="W44" s="218">
        <f t="shared" si="20"/>
        <v>294</v>
      </c>
      <c r="X44" s="218">
        <f t="shared" si="20"/>
        <v>176</v>
      </c>
      <c r="Y44" s="218">
        <f t="shared" si="20"/>
        <v>39</v>
      </c>
      <c r="Z44" s="218">
        <f t="shared" si="20"/>
        <v>2</v>
      </c>
      <c r="AA44" s="219">
        <f t="shared" si="20"/>
        <v>0</v>
      </c>
      <c r="AB44" s="1"/>
      <c r="AC44" s="210" t="s">
        <v>326</v>
      </c>
      <c r="AD44" s="211" t="s">
        <v>327</v>
      </c>
      <c r="AE44" s="1"/>
    </row>
    <row r="45" spans="1:31" ht="12" customHeight="1" x14ac:dyDescent="0.15">
      <c r="A45" s="229"/>
      <c r="B45" s="222"/>
      <c r="C45" s="216" t="s">
        <v>237</v>
      </c>
      <c r="D45" s="217">
        <f t="shared" si="1"/>
        <v>1505</v>
      </c>
      <c r="E45" s="218">
        <f>SUM(E48,E114)</f>
        <v>0</v>
      </c>
      <c r="F45" s="218">
        <f t="shared" si="20"/>
        <v>0</v>
      </c>
      <c r="G45" s="218">
        <f t="shared" si="20"/>
        <v>0</v>
      </c>
      <c r="H45" s="218">
        <f t="shared" si="20"/>
        <v>0</v>
      </c>
      <c r="I45" s="218">
        <f t="shared" si="20"/>
        <v>0</v>
      </c>
      <c r="J45" s="218">
        <f t="shared" si="20"/>
        <v>0</v>
      </c>
      <c r="K45" s="218">
        <f t="shared" si="20"/>
        <v>1</v>
      </c>
      <c r="L45" s="218">
        <f t="shared" si="20"/>
        <v>0</v>
      </c>
      <c r="M45" s="219">
        <f t="shared" si="20"/>
        <v>7</v>
      </c>
      <c r="N45" s="218">
        <f t="shared" si="20"/>
        <v>8</v>
      </c>
      <c r="O45" s="218">
        <f t="shared" si="20"/>
        <v>26</v>
      </c>
      <c r="P45" s="218">
        <f t="shared" si="20"/>
        <v>25</v>
      </c>
      <c r="Q45" s="218">
        <f t="shared" si="20"/>
        <v>50</v>
      </c>
      <c r="R45" s="218">
        <f t="shared" si="20"/>
        <v>67</v>
      </c>
      <c r="S45" s="218">
        <f t="shared" si="20"/>
        <v>75</v>
      </c>
      <c r="T45" s="218">
        <f t="shared" si="20"/>
        <v>197</v>
      </c>
      <c r="U45" s="218">
        <f t="shared" si="20"/>
        <v>180</v>
      </c>
      <c r="V45" s="218">
        <f t="shared" si="20"/>
        <v>250</v>
      </c>
      <c r="W45" s="218">
        <f t="shared" si="20"/>
        <v>292</v>
      </c>
      <c r="X45" s="218">
        <f t="shared" si="20"/>
        <v>215</v>
      </c>
      <c r="Y45" s="218">
        <f t="shared" si="20"/>
        <v>91</v>
      </c>
      <c r="Z45" s="218">
        <f t="shared" si="20"/>
        <v>21</v>
      </c>
      <c r="AA45" s="219">
        <f t="shared" si="20"/>
        <v>0</v>
      </c>
      <c r="AB45" s="1"/>
      <c r="AC45" s="223" t="s">
        <v>328</v>
      </c>
      <c r="AD45" s="224" t="s">
        <v>329</v>
      </c>
      <c r="AE45" s="1"/>
    </row>
    <row r="46" spans="1:31" ht="12" customHeight="1" x14ac:dyDescent="0.15">
      <c r="A46" s="212" t="s">
        <v>330</v>
      </c>
      <c r="B46" s="348" t="str">
        <f>VLOOKUP(A46,$AC$5:$AD$135,2,FALSE)</f>
        <v>　悪性新生物＜腫瘍＞</v>
      </c>
      <c r="C46" s="349"/>
      <c r="D46" s="213">
        <f t="shared" si="1"/>
        <v>3350</v>
      </c>
      <c r="E46" s="214">
        <f t="shared" ref="E46:AA46" si="21">SUM(E47:E48)</f>
        <v>0</v>
      </c>
      <c r="F46" s="214">
        <f t="shared" si="21"/>
        <v>0</v>
      </c>
      <c r="G46" s="214">
        <f t="shared" si="21"/>
        <v>0</v>
      </c>
      <c r="H46" s="214">
        <f t="shared" si="21"/>
        <v>1</v>
      </c>
      <c r="I46" s="214">
        <f t="shared" si="21"/>
        <v>1</v>
      </c>
      <c r="J46" s="214">
        <f t="shared" si="21"/>
        <v>1</v>
      </c>
      <c r="K46" s="214">
        <f t="shared" si="21"/>
        <v>1</v>
      </c>
      <c r="L46" s="214">
        <f t="shared" si="21"/>
        <v>0</v>
      </c>
      <c r="M46" s="215">
        <f t="shared" si="21"/>
        <v>7</v>
      </c>
      <c r="N46" s="214">
        <f t="shared" si="21"/>
        <v>10</v>
      </c>
      <c r="O46" s="214">
        <f t="shared" si="21"/>
        <v>37</v>
      </c>
      <c r="P46" s="214">
        <f t="shared" si="21"/>
        <v>46</v>
      </c>
      <c r="Q46" s="214">
        <f t="shared" si="21"/>
        <v>100</v>
      </c>
      <c r="R46" s="214">
        <f t="shared" si="21"/>
        <v>155</v>
      </c>
      <c r="S46" s="214">
        <f t="shared" si="21"/>
        <v>276</v>
      </c>
      <c r="T46" s="214">
        <f t="shared" si="21"/>
        <v>555</v>
      </c>
      <c r="U46" s="214">
        <f t="shared" si="21"/>
        <v>494</v>
      </c>
      <c r="V46" s="214">
        <f t="shared" si="21"/>
        <v>589</v>
      </c>
      <c r="W46" s="214">
        <f t="shared" si="21"/>
        <v>554</v>
      </c>
      <c r="X46" s="214">
        <f t="shared" si="21"/>
        <v>379</v>
      </c>
      <c r="Y46" s="214">
        <f t="shared" si="21"/>
        <v>123</v>
      </c>
      <c r="Z46" s="214">
        <f t="shared" si="21"/>
        <v>21</v>
      </c>
      <c r="AA46" s="215">
        <f t="shared" si="21"/>
        <v>0</v>
      </c>
      <c r="AB46" s="1"/>
      <c r="AC46" s="225" t="s">
        <v>331</v>
      </c>
      <c r="AD46" s="226" t="s">
        <v>332</v>
      </c>
      <c r="AE46" s="1"/>
    </row>
    <row r="47" spans="1:31" ht="12" customHeight="1" x14ac:dyDescent="0.15">
      <c r="A47" s="198"/>
      <c r="B47" s="216"/>
      <c r="C47" s="216" t="s">
        <v>234</v>
      </c>
      <c r="D47" s="217">
        <f t="shared" si="1"/>
        <v>1905</v>
      </c>
      <c r="E47" s="218">
        <f>SUM(E50,E53,E56,E59,E62,E65,E68,E71,E74,E77,E80,E83,E86,E89,E92,E95,E98,E101,E104,E107,E110)</f>
        <v>0</v>
      </c>
      <c r="F47" s="218">
        <f t="shared" ref="F47:AA48" si="22">SUM(F50,F53,F56,F59,F62,F65,F68,F71,F74,F77,F80,F83,F86,F89,F92,F95,F98,F101,F104,F107,F110)</f>
        <v>0</v>
      </c>
      <c r="G47" s="218">
        <f t="shared" si="22"/>
        <v>0</v>
      </c>
      <c r="H47" s="218">
        <f t="shared" si="22"/>
        <v>1</v>
      </c>
      <c r="I47" s="218">
        <f t="shared" si="22"/>
        <v>1</v>
      </c>
      <c r="J47" s="218">
        <f t="shared" si="22"/>
        <v>1</v>
      </c>
      <c r="K47" s="218">
        <f t="shared" si="22"/>
        <v>0</v>
      </c>
      <c r="L47" s="218">
        <f t="shared" si="22"/>
        <v>0</v>
      </c>
      <c r="M47" s="219">
        <f t="shared" si="22"/>
        <v>0</v>
      </c>
      <c r="N47" s="218">
        <f t="shared" si="22"/>
        <v>2</v>
      </c>
      <c r="O47" s="218">
        <f t="shared" si="22"/>
        <v>12</v>
      </c>
      <c r="P47" s="218">
        <f t="shared" si="22"/>
        <v>21</v>
      </c>
      <c r="Q47" s="218">
        <f t="shared" si="22"/>
        <v>51</v>
      </c>
      <c r="R47" s="218">
        <f t="shared" si="22"/>
        <v>89</v>
      </c>
      <c r="S47" s="218">
        <f t="shared" si="22"/>
        <v>205</v>
      </c>
      <c r="T47" s="218">
        <f t="shared" si="22"/>
        <v>361</v>
      </c>
      <c r="U47" s="218">
        <f t="shared" si="22"/>
        <v>321</v>
      </c>
      <c r="V47" s="218">
        <f t="shared" si="22"/>
        <v>350</v>
      </c>
      <c r="W47" s="218">
        <f t="shared" si="22"/>
        <v>281</v>
      </c>
      <c r="X47" s="218">
        <f t="shared" si="22"/>
        <v>170</v>
      </c>
      <c r="Y47" s="218">
        <f t="shared" si="22"/>
        <v>38</v>
      </c>
      <c r="Z47" s="218">
        <f t="shared" si="22"/>
        <v>1</v>
      </c>
      <c r="AA47" s="219">
        <f t="shared" si="22"/>
        <v>0</v>
      </c>
      <c r="AB47" s="1"/>
      <c r="AC47" s="210" t="s">
        <v>333</v>
      </c>
      <c r="AD47" s="211" t="s">
        <v>334</v>
      </c>
      <c r="AE47" s="1"/>
    </row>
    <row r="48" spans="1:31" ht="12" customHeight="1" x14ac:dyDescent="0.15">
      <c r="A48" s="205"/>
      <c r="B48" s="222"/>
      <c r="C48" s="216" t="s">
        <v>237</v>
      </c>
      <c r="D48" s="217">
        <f t="shared" si="1"/>
        <v>1445</v>
      </c>
      <c r="E48" s="218">
        <f>SUM(E51,E54,E57,E60,E63,E66,E69,E72,E75,E78,E81,E84,E87,E90,E93,E96,E99,E102,E105,E108,E111)</f>
        <v>0</v>
      </c>
      <c r="F48" s="218">
        <f t="shared" si="22"/>
        <v>0</v>
      </c>
      <c r="G48" s="218">
        <f t="shared" si="22"/>
        <v>0</v>
      </c>
      <c r="H48" s="218">
        <f t="shared" si="22"/>
        <v>0</v>
      </c>
      <c r="I48" s="218">
        <f t="shared" si="22"/>
        <v>0</v>
      </c>
      <c r="J48" s="218">
        <f t="shared" si="22"/>
        <v>0</v>
      </c>
      <c r="K48" s="218">
        <f t="shared" si="22"/>
        <v>1</v>
      </c>
      <c r="L48" s="218">
        <f t="shared" si="22"/>
        <v>0</v>
      </c>
      <c r="M48" s="219">
        <f t="shared" si="22"/>
        <v>7</v>
      </c>
      <c r="N48" s="218">
        <f t="shared" si="22"/>
        <v>8</v>
      </c>
      <c r="O48" s="218">
        <f t="shared" si="22"/>
        <v>25</v>
      </c>
      <c r="P48" s="218">
        <f t="shared" si="22"/>
        <v>25</v>
      </c>
      <c r="Q48" s="218">
        <f t="shared" si="22"/>
        <v>49</v>
      </c>
      <c r="R48" s="218">
        <f t="shared" si="22"/>
        <v>66</v>
      </c>
      <c r="S48" s="218">
        <f t="shared" si="22"/>
        <v>71</v>
      </c>
      <c r="T48" s="218">
        <f t="shared" si="22"/>
        <v>194</v>
      </c>
      <c r="U48" s="218">
        <f>SUM(U51,U54,U57,U60,U63,U66,U69,U72,U75,U78,U81,U84,U87,U90,U93,U96,U99,U102,U105,U108,U111)</f>
        <v>173</v>
      </c>
      <c r="V48" s="218">
        <f t="shared" si="22"/>
        <v>239</v>
      </c>
      <c r="W48" s="218">
        <f t="shared" si="22"/>
        <v>273</v>
      </c>
      <c r="X48" s="218">
        <f t="shared" si="22"/>
        <v>209</v>
      </c>
      <c r="Y48" s="218">
        <f>SUM(Y51,Y54,Y57,Y60,Y63,Y66,Y69,Y72,Y75,Y78,Y81,Y84,Y87,Y90,Y93,Y96,Y99,Y102,Y105,Y108,Y111)</f>
        <v>85</v>
      </c>
      <c r="Z48" s="218">
        <f t="shared" si="22"/>
        <v>20</v>
      </c>
      <c r="AA48" s="219">
        <f t="shared" si="22"/>
        <v>0</v>
      </c>
      <c r="AB48" s="1"/>
      <c r="AC48" s="223" t="s">
        <v>335</v>
      </c>
      <c r="AD48" s="224" t="s">
        <v>329</v>
      </c>
      <c r="AE48" s="1"/>
    </row>
    <row r="49" spans="1:31" ht="12" customHeight="1" x14ac:dyDescent="0.15">
      <c r="A49" s="227" t="s">
        <v>336</v>
      </c>
      <c r="B49" s="348" t="str">
        <f>VLOOKUP(A49,$AC$5:$AD$135,2,FALSE)</f>
        <v>　　口唇、口腔及び咽頭</v>
      </c>
      <c r="C49" s="349"/>
      <c r="D49" s="213">
        <f t="shared" si="1"/>
        <v>84</v>
      </c>
      <c r="E49" s="214">
        <f t="shared" ref="E49:AA49" si="23">SUM(E50:E51)</f>
        <v>0</v>
      </c>
      <c r="F49" s="214">
        <f t="shared" si="23"/>
        <v>0</v>
      </c>
      <c r="G49" s="214">
        <f t="shared" si="23"/>
        <v>0</v>
      </c>
      <c r="H49" s="214">
        <f t="shared" si="23"/>
        <v>0</v>
      </c>
      <c r="I49" s="214">
        <f t="shared" si="23"/>
        <v>1</v>
      </c>
      <c r="J49" s="214">
        <f t="shared" si="23"/>
        <v>0</v>
      </c>
      <c r="K49" s="214">
        <f t="shared" si="23"/>
        <v>0</v>
      </c>
      <c r="L49" s="214">
        <f t="shared" si="23"/>
        <v>0</v>
      </c>
      <c r="M49" s="215">
        <f t="shared" si="23"/>
        <v>0</v>
      </c>
      <c r="N49" s="214">
        <f t="shared" si="23"/>
        <v>1</v>
      </c>
      <c r="O49" s="214">
        <f t="shared" si="23"/>
        <v>3</v>
      </c>
      <c r="P49" s="214">
        <f t="shared" si="23"/>
        <v>1</v>
      </c>
      <c r="Q49" s="214">
        <f t="shared" si="23"/>
        <v>2</v>
      </c>
      <c r="R49" s="214">
        <f t="shared" si="23"/>
        <v>5</v>
      </c>
      <c r="S49" s="214">
        <f t="shared" si="23"/>
        <v>12</v>
      </c>
      <c r="T49" s="214">
        <f t="shared" si="23"/>
        <v>23</v>
      </c>
      <c r="U49" s="214">
        <f t="shared" si="23"/>
        <v>10</v>
      </c>
      <c r="V49" s="214">
        <f t="shared" si="23"/>
        <v>9</v>
      </c>
      <c r="W49" s="214">
        <f t="shared" si="23"/>
        <v>6</v>
      </c>
      <c r="X49" s="214">
        <f t="shared" si="23"/>
        <v>8</v>
      </c>
      <c r="Y49" s="214">
        <f t="shared" si="23"/>
        <v>3</v>
      </c>
      <c r="Z49" s="214">
        <f t="shared" si="23"/>
        <v>0</v>
      </c>
      <c r="AA49" s="215">
        <f t="shared" si="23"/>
        <v>0</v>
      </c>
      <c r="AB49" s="1"/>
      <c r="AC49" s="225" t="s">
        <v>337</v>
      </c>
      <c r="AD49" s="226" t="s">
        <v>338</v>
      </c>
      <c r="AE49" s="1"/>
    </row>
    <row r="50" spans="1:31" ht="12" customHeight="1" x14ac:dyDescent="0.15">
      <c r="A50" s="228"/>
      <c r="B50" s="216"/>
      <c r="C50" s="216" t="s">
        <v>234</v>
      </c>
      <c r="D50" s="217">
        <f t="shared" si="1"/>
        <v>64</v>
      </c>
      <c r="E50" s="220">
        <v>0</v>
      </c>
      <c r="F50" s="220">
        <v>0</v>
      </c>
      <c r="G50" s="220">
        <v>0</v>
      </c>
      <c r="H50" s="220">
        <v>0</v>
      </c>
      <c r="I50" s="220">
        <v>1</v>
      </c>
      <c r="J50" s="220">
        <v>0</v>
      </c>
      <c r="K50" s="220">
        <v>0</v>
      </c>
      <c r="L50" s="220">
        <v>0</v>
      </c>
      <c r="M50" s="221">
        <v>0</v>
      </c>
      <c r="N50" s="220">
        <v>0</v>
      </c>
      <c r="O50" s="220">
        <v>2</v>
      </c>
      <c r="P50" s="220">
        <v>1</v>
      </c>
      <c r="Q50" s="220">
        <v>2</v>
      </c>
      <c r="R50" s="220">
        <v>4</v>
      </c>
      <c r="S50" s="220">
        <v>12</v>
      </c>
      <c r="T50" s="220">
        <v>19</v>
      </c>
      <c r="U50" s="220">
        <v>7</v>
      </c>
      <c r="V50" s="220">
        <v>8</v>
      </c>
      <c r="W50" s="220">
        <v>4</v>
      </c>
      <c r="X50" s="220">
        <v>4</v>
      </c>
      <c r="Y50" s="220">
        <v>0</v>
      </c>
      <c r="Z50" s="220">
        <v>0</v>
      </c>
      <c r="AA50" s="221">
        <v>0</v>
      </c>
      <c r="AB50" s="1"/>
      <c r="AC50" s="210" t="s">
        <v>339</v>
      </c>
      <c r="AD50" s="211" t="s">
        <v>340</v>
      </c>
      <c r="AE50" s="1"/>
    </row>
    <row r="51" spans="1:31" ht="12" customHeight="1" x14ac:dyDescent="0.15">
      <c r="A51" s="229"/>
      <c r="B51" s="222"/>
      <c r="C51" s="216" t="s">
        <v>237</v>
      </c>
      <c r="D51" s="217">
        <f t="shared" si="1"/>
        <v>20</v>
      </c>
      <c r="E51" s="220">
        <v>0</v>
      </c>
      <c r="F51" s="220">
        <v>0</v>
      </c>
      <c r="G51" s="220">
        <v>0</v>
      </c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1">
        <v>0</v>
      </c>
      <c r="N51" s="220">
        <v>1</v>
      </c>
      <c r="O51" s="220">
        <v>1</v>
      </c>
      <c r="P51" s="220">
        <v>0</v>
      </c>
      <c r="Q51" s="220">
        <v>0</v>
      </c>
      <c r="R51" s="220">
        <v>1</v>
      </c>
      <c r="S51" s="220">
        <v>0</v>
      </c>
      <c r="T51" s="220">
        <v>4</v>
      </c>
      <c r="U51" s="220">
        <v>3</v>
      </c>
      <c r="V51" s="220">
        <v>1</v>
      </c>
      <c r="W51" s="220">
        <v>2</v>
      </c>
      <c r="X51" s="220">
        <v>4</v>
      </c>
      <c r="Y51" s="220">
        <v>3</v>
      </c>
      <c r="Z51" s="220">
        <v>0</v>
      </c>
      <c r="AA51" s="221">
        <v>0</v>
      </c>
      <c r="AB51" s="1"/>
      <c r="AC51" s="223" t="s">
        <v>341</v>
      </c>
      <c r="AD51" s="224" t="s">
        <v>342</v>
      </c>
      <c r="AE51" s="1"/>
    </row>
    <row r="52" spans="1:31" ht="12" customHeight="1" x14ac:dyDescent="0.15">
      <c r="A52" s="227" t="s">
        <v>343</v>
      </c>
      <c r="B52" s="348" t="str">
        <f>VLOOKUP(A52,$AC$5:$AD$135,2,FALSE)</f>
        <v>　　食道の悪性新生物</v>
      </c>
      <c r="C52" s="349"/>
      <c r="D52" s="213">
        <f t="shared" si="1"/>
        <v>81</v>
      </c>
      <c r="E52" s="214">
        <f t="shared" ref="E52:AA52" si="24">SUM(E53:E54)</f>
        <v>0</v>
      </c>
      <c r="F52" s="214">
        <f t="shared" si="24"/>
        <v>0</v>
      </c>
      <c r="G52" s="214">
        <f t="shared" si="24"/>
        <v>0</v>
      </c>
      <c r="H52" s="214">
        <f t="shared" si="24"/>
        <v>0</v>
      </c>
      <c r="I52" s="214">
        <f t="shared" si="24"/>
        <v>0</v>
      </c>
      <c r="J52" s="214">
        <f t="shared" si="24"/>
        <v>0</v>
      </c>
      <c r="K52" s="214">
        <f t="shared" si="24"/>
        <v>0</v>
      </c>
      <c r="L52" s="214">
        <f t="shared" si="24"/>
        <v>0</v>
      </c>
      <c r="M52" s="215">
        <f t="shared" si="24"/>
        <v>0</v>
      </c>
      <c r="N52" s="214">
        <f t="shared" si="24"/>
        <v>0</v>
      </c>
      <c r="O52" s="214">
        <f t="shared" si="24"/>
        <v>3</v>
      </c>
      <c r="P52" s="214">
        <f t="shared" si="24"/>
        <v>5</v>
      </c>
      <c r="Q52" s="214">
        <f t="shared" si="24"/>
        <v>2</v>
      </c>
      <c r="R52" s="214">
        <f t="shared" si="24"/>
        <v>9</v>
      </c>
      <c r="S52" s="214">
        <f t="shared" si="24"/>
        <v>6</v>
      </c>
      <c r="T52" s="214">
        <f t="shared" si="24"/>
        <v>19</v>
      </c>
      <c r="U52" s="214">
        <f t="shared" si="24"/>
        <v>7</v>
      </c>
      <c r="V52" s="214">
        <f t="shared" si="24"/>
        <v>15</v>
      </c>
      <c r="W52" s="214">
        <f t="shared" si="24"/>
        <v>9</v>
      </c>
      <c r="X52" s="214">
        <f t="shared" si="24"/>
        <v>5</v>
      </c>
      <c r="Y52" s="214">
        <f t="shared" si="24"/>
        <v>1</v>
      </c>
      <c r="Z52" s="214">
        <f t="shared" si="24"/>
        <v>0</v>
      </c>
      <c r="AA52" s="215">
        <f t="shared" si="24"/>
        <v>0</v>
      </c>
      <c r="AB52" s="1"/>
      <c r="AC52" s="225" t="s">
        <v>344</v>
      </c>
      <c r="AD52" s="226" t="s">
        <v>345</v>
      </c>
      <c r="AE52" s="1"/>
    </row>
    <row r="53" spans="1:31" ht="12" customHeight="1" x14ac:dyDescent="0.15">
      <c r="A53" s="228"/>
      <c r="B53" s="216"/>
      <c r="C53" s="216" t="s">
        <v>234</v>
      </c>
      <c r="D53" s="217">
        <f t="shared" si="1"/>
        <v>69</v>
      </c>
      <c r="E53" s="220">
        <v>0</v>
      </c>
      <c r="F53" s="220">
        <v>0</v>
      </c>
      <c r="G53" s="220">
        <v>0</v>
      </c>
      <c r="H53" s="220">
        <v>0</v>
      </c>
      <c r="I53" s="220">
        <v>0</v>
      </c>
      <c r="J53" s="220">
        <v>0</v>
      </c>
      <c r="K53" s="220">
        <v>0</v>
      </c>
      <c r="L53" s="220">
        <v>0</v>
      </c>
      <c r="M53" s="221">
        <v>0</v>
      </c>
      <c r="N53" s="220">
        <v>0</v>
      </c>
      <c r="O53" s="220">
        <v>2</v>
      </c>
      <c r="P53" s="220">
        <v>5</v>
      </c>
      <c r="Q53" s="220">
        <v>1</v>
      </c>
      <c r="R53" s="220">
        <v>8</v>
      </c>
      <c r="S53" s="220">
        <v>5</v>
      </c>
      <c r="T53" s="220">
        <v>18</v>
      </c>
      <c r="U53" s="220">
        <v>7</v>
      </c>
      <c r="V53" s="220">
        <v>12</v>
      </c>
      <c r="W53" s="220">
        <v>8</v>
      </c>
      <c r="X53" s="220">
        <v>3</v>
      </c>
      <c r="Y53" s="220">
        <v>0</v>
      </c>
      <c r="Z53" s="220">
        <v>0</v>
      </c>
      <c r="AA53" s="221">
        <v>0</v>
      </c>
      <c r="AB53" s="1"/>
      <c r="AC53" s="210" t="s">
        <v>346</v>
      </c>
      <c r="AD53" s="211" t="s">
        <v>347</v>
      </c>
      <c r="AE53" s="1"/>
    </row>
    <row r="54" spans="1:31" ht="12" customHeight="1" x14ac:dyDescent="0.15">
      <c r="A54" s="229"/>
      <c r="B54" s="222"/>
      <c r="C54" s="216" t="s">
        <v>237</v>
      </c>
      <c r="D54" s="217">
        <f t="shared" si="1"/>
        <v>12</v>
      </c>
      <c r="E54" s="220">
        <v>0</v>
      </c>
      <c r="F54" s="220">
        <v>0</v>
      </c>
      <c r="G54" s="220">
        <v>0</v>
      </c>
      <c r="H54" s="220">
        <v>0</v>
      </c>
      <c r="I54" s="220">
        <v>0</v>
      </c>
      <c r="J54" s="220">
        <v>0</v>
      </c>
      <c r="K54" s="220">
        <v>0</v>
      </c>
      <c r="L54" s="220">
        <v>0</v>
      </c>
      <c r="M54" s="221">
        <v>0</v>
      </c>
      <c r="N54" s="220">
        <v>0</v>
      </c>
      <c r="O54" s="220">
        <v>1</v>
      </c>
      <c r="P54" s="220">
        <v>0</v>
      </c>
      <c r="Q54" s="220">
        <v>1</v>
      </c>
      <c r="R54" s="220">
        <v>1</v>
      </c>
      <c r="S54" s="220">
        <v>1</v>
      </c>
      <c r="T54" s="220">
        <v>1</v>
      </c>
      <c r="U54" s="220">
        <v>0</v>
      </c>
      <c r="V54" s="220">
        <v>3</v>
      </c>
      <c r="W54" s="220">
        <v>1</v>
      </c>
      <c r="X54" s="220">
        <v>2</v>
      </c>
      <c r="Y54" s="220">
        <v>1</v>
      </c>
      <c r="Z54" s="220">
        <v>0</v>
      </c>
      <c r="AA54" s="221">
        <v>0</v>
      </c>
      <c r="AB54" s="1"/>
      <c r="AC54" s="210" t="s">
        <v>348</v>
      </c>
      <c r="AD54" s="211" t="s">
        <v>349</v>
      </c>
      <c r="AE54" s="1"/>
    </row>
    <row r="55" spans="1:31" ht="12" customHeight="1" x14ac:dyDescent="0.15">
      <c r="A55" s="227" t="s">
        <v>350</v>
      </c>
      <c r="B55" s="348" t="str">
        <f>VLOOKUP(A55,$AC$5:$AD$135,2,FALSE)</f>
        <v>　　胃の悪性新生物</v>
      </c>
      <c r="C55" s="349"/>
      <c r="D55" s="213">
        <f t="shared" si="1"/>
        <v>338</v>
      </c>
      <c r="E55" s="214">
        <f t="shared" ref="E55:AA55" si="25">SUM(E56:E57)</f>
        <v>0</v>
      </c>
      <c r="F55" s="214">
        <f t="shared" si="25"/>
        <v>0</v>
      </c>
      <c r="G55" s="214">
        <f t="shared" si="25"/>
        <v>0</v>
      </c>
      <c r="H55" s="214">
        <f t="shared" si="25"/>
        <v>0</v>
      </c>
      <c r="I55" s="214">
        <f t="shared" si="25"/>
        <v>0</v>
      </c>
      <c r="J55" s="214">
        <f t="shared" si="25"/>
        <v>0</v>
      </c>
      <c r="K55" s="214">
        <f t="shared" si="25"/>
        <v>0</v>
      </c>
      <c r="L55" s="214">
        <f t="shared" si="25"/>
        <v>0</v>
      </c>
      <c r="M55" s="215">
        <f t="shared" si="25"/>
        <v>1</v>
      </c>
      <c r="N55" s="214">
        <f t="shared" si="25"/>
        <v>1</v>
      </c>
      <c r="O55" s="214">
        <f t="shared" si="25"/>
        <v>0</v>
      </c>
      <c r="P55" s="214">
        <f t="shared" si="25"/>
        <v>6</v>
      </c>
      <c r="Q55" s="214">
        <f t="shared" si="25"/>
        <v>3</v>
      </c>
      <c r="R55" s="214">
        <f t="shared" si="25"/>
        <v>16</v>
      </c>
      <c r="S55" s="214">
        <f t="shared" si="25"/>
        <v>32</v>
      </c>
      <c r="T55" s="214">
        <f t="shared" si="25"/>
        <v>54</v>
      </c>
      <c r="U55" s="214">
        <f t="shared" si="25"/>
        <v>40</v>
      </c>
      <c r="V55" s="214">
        <f t="shared" si="25"/>
        <v>84</v>
      </c>
      <c r="W55" s="214">
        <f t="shared" si="25"/>
        <v>57</v>
      </c>
      <c r="X55" s="214">
        <f t="shared" si="25"/>
        <v>31</v>
      </c>
      <c r="Y55" s="214">
        <f t="shared" si="25"/>
        <v>13</v>
      </c>
      <c r="Z55" s="214">
        <f t="shared" si="25"/>
        <v>0</v>
      </c>
      <c r="AA55" s="215">
        <f t="shared" si="25"/>
        <v>0</v>
      </c>
      <c r="AB55" s="1"/>
      <c r="AC55" s="210" t="s">
        <v>351</v>
      </c>
      <c r="AD55" s="211" t="s">
        <v>352</v>
      </c>
      <c r="AE55" s="1"/>
    </row>
    <row r="56" spans="1:31" ht="12" customHeight="1" x14ac:dyDescent="0.15">
      <c r="A56" s="228"/>
      <c r="B56" s="216"/>
      <c r="C56" s="216" t="s">
        <v>234</v>
      </c>
      <c r="D56" s="217">
        <f t="shared" si="1"/>
        <v>232</v>
      </c>
      <c r="E56" s="220">
        <v>0</v>
      </c>
      <c r="F56" s="220">
        <v>0</v>
      </c>
      <c r="G56" s="220">
        <v>0</v>
      </c>
      <c r="H56" s="220">
        <v>0</v>
      </c>
      <c r="I56" s="220">
        <v>0</v>
      </c>
      <c r="J56" s="220">
        <v>0</v>
      </c>
      <c r="K56" s="220">
        <v>0</v>
      </c>
      <c r="L56" s="220">
        <v>0</v>
      </c>
      <c r="M56" s="221">
        <v>0</v>
      </c>
      <c r="N56" s="220">
        <v>0</v>
      </c>
      <c r="O56" s="220">
        <v>0</v>
      </c>
      <c r="P56" s="220">
        <v>4</v>
      </c>
      <c r="Q56" s="220">
        <v>3</v>
      </c>
      <c r="R56" s="220">
        <v>10</v>
      </c>
      <c r="S56" s="220">
        <v>27</v>
      </c>
      <c r="T56" s="220">
        <v>36</v>
      </c>
      <c r="U56" s="220">
        <v>32</v>
      </c>
      <c r="V56" s="220">
        <v>59</v>
      </c>
      <c r="W56" s="220">
        <v>36</v>
      </c>
      <c r="X56" s="220">
        <v>19</v>
      </c>
      <c r="Y56" s="220">
        <v>6</v>
      </c>
      <c r="Z56" s="220">
        <v>0</v>
      </c>
      <c r="AA56" s="221">
        <v>0</v>
      </c>
      <c r="AB56" s="1"/>
      <c r="AC56" s="210" t="s">
        <v>353</v>
      </c>
      <c r="AD56" s="211" t="s">
        <v>354</v>
      </c>
      <c r="AE56" s="1"/>
    </row>
    <row r="57" spans="1:31" ht="12" customHeight="1" x14ac:dyDescent="0.15">
      <c r="A57" s="229"/>
      <c r="B57" s="222"/>
      <c r="C57" s="216" t="s">
        <v>237</v>
      </c>
      <c r="D57" s="217">
        <f t="shared" si="1"/>
        <v>106</v>
      </c>
      <c r="E57" s="220">
        <v>0</v>
      </c>
      <c r="F57" s="220">
        <v>0</v>
      </c>
      <c r="G57" s="220">
        <v>0</v>
      </c>
      <c r="H57" s="220">
        <v>0</v>
      </c>
      <c r="I57" s="220">
        <v>0</v>
      </c>
      <c r="J57" s="220">
        <v>0</v>
      </c>
      <c r="K57" s="220">
        <v>0</v>
      </c>
      <c r="L57" s="220">
        <v>0</v>
      </c>
      <c r="M57" s="221">
        <v>1</v>
      </c>
      <c r="N57" s="220">
        <v>1</v>
      </c>
      <c r="O57" s="220">
        <v>0</v>
      </c>
      <c r="P57" s="220">
        <v>2</v>
      </c>
      <c r="Q57" s="220">
        <v>0</v>
      </c>
      <c r="R57" s="220">
        <v>6</v>
      </c>
      <c r="S57" s="220">
        <v>5</v>
      </c>
      <c r="T57" s="220">
        <v>18</v>
      </c>
      <c r="U57" s="220">
        <v>8</v>
      </c>
      <c r="V57" s="220">
        <v>25</v>
      </c>
      <c r="W57" s="220">
        <v>21</v>
      </c>
      <c r="X57" s="220">
        <v>12</v>
      </c>
      <c r="Y57" s="220">
        <v>7</v>
      </c>
      <c r="Z57" s="220">
        <v>0</v>
      </c>
      <c r="AA57" s="221">
        <v>0</v>
      </c>
      <c r="AB57" s="1"/>
      <c r="AC57" s="223" t="s">
        <v>355</v>
      </c>
      <c r="AD57" s="224" t="s">
        <v>356</v>
      </c>
      <c r="AE57" s="1"/>
    </row>
    <row r="58" spans="1:31" ht="12" customHeight="1" x14ac:dyDescent="0.15">
      <c r="A58" s="227" t="s">
        <v>357</v>
      </c>
      <c r="B58" s="348" t="str">
        <f>VLOOKUP(A58,$AC$5:$AD$135,2,FALSE)</f>
        <v>　　結腸の悪性新生物</v>
      </c>
      <c r="C58" s="349"/>
      <c r="D58" s="213">
        <f t="shared" si="1"/>
        <v>329</v>
      </c>
      <c r="E58" s="214">
        <f t="shared" ref="E58:AA58" si="26">SUM(E59:E60)</f>
        <v>0</v>
      </c>
      <c r="F58" s="214">
        <f t="shared" si="26"/>
        <v>0</v>
      </c>
      <c r="G58" s="214">
        <f t="shared" si="26"/>
        <v>0</v>
      </c>
      <c r="H58" s="214">
        <f t="shared" si="26"/>
        <v>0</v>
      </c>
      <c r="I58" s="214">
        <f t="shared" si="26"/>
        <v>0</v>
      </c>
      <c r="J58" s="214">
        <f t="shared" si="26"/>
        <v>0</v>
      </c>
      <c r="K58" s="214">
        <f t="shared" si="26"/>
        <v>0</v>
      </c>
      <c r="L58" s="214">
        <f t="shared" si="26"/>
        <v>0</v>
      </c>
      <c r="M58" s="215">
        <f t="shared" si="26"/>
        <v>1</v>
      </c>
      <c r="N58" s="214">
        <f t="shared" si="26"/>
        <v>0</v>
      </c>
      <c r="O58" s="214">
        <f t="shared" si="26"/>
        <v>2</v>
      </c>
      <c r="P58" s="214">
        <f t="shared" si="26"/>
        <v>4</v>
      </c>
      <c r="Q58" s="214">
        <f t="shared" si="26"/>
        <v>10</v>
      </c>
      <c r="R58" s="214">
        <f t="shared" si="26"/>
        <v>9</v>
      </c>
      <c r="S58" s="214">
        <f t="shared" si="26"/>
        <v>27</v>
      </c>
      <c r="T58" s="214">
        <f t="shared" si="26"/>
        <v>47</v>
      </c>
      <c r="U58" s="214">
        <f t="shared" si="26"/>
        <v>49</v>
      </c>
      <c r="V58" s="214">
        <f t="shared" si="26"/>
        <v>62</v>
      </c>
      <c r="W58" s="214">
        <f t="shared" si="26"/>
        <v>51</v>
      </c>
      <c r="X58" s="214">
        <f t="shared" si="26"/>
        <v>49</v>
      </c>
      <c r="Y58" s="214">
        <f t="shared" si="26"/>
        <v>17</v>
      </c>
      <c r="Z58" s="214">
        <f t="shared" si="26"/>
        <v>1</v>
      </c>
      <c r="AA58" s="215">
        <f t="shared" si="26"/>
        <v>0</v>
      </c>
      <c r="AB58" s="1"/>
      <c r="AC58" s="230" t="s">
        <v>358</v>
      </c>
      <c r="AD58" s="231" t="s">
        <v>359</v>
      </c>
      <c r="AE58" s="1"/>
    </row>
    <row r="59" spans="1:31" ht="12" customHeight="1" x14ac:dyDescent="0.15">
      <c r="A59" s="228"/>
      <c r="B59" s="216"/>
      <c r="C59" s="216" t="s">
        <v>234</v>
      </c>
      <c r="D59" s="217">
        <f t="shared" si="1"/>
        <v>153</v>
      </c>
      <c r="E59" s="220">
        <v>0</v>
      </c>
      <c r="F59" s="220">
        <v>0</v>
      </c>
      <c r="G59" s="220">
        <v>0</v>
      </c>
      <c r="H59" s="220">
        <v>0</v>
      </c>
      <c r="I59" s="220">
        <v>0</v>
      </c>
      <c r="J59" s="220">
        <v>0</v>
      </c>
      <c r="K59" s="220">
        <v>0</v>
      </c>
      <c r="L59" s="220">
        <v>0</v>
      </c>
      <c r="M59" s="221">
        <v>0</v>
      </c>
      <c r="N59" s="220">
        <v>0</v>
      </c>
      <c r="O59" s="220">
        <v>1</v>
      </c>
      <c r="P59" s="220">
        <v>2</v>
      </c>
      <c r="Q59" s="220">
        <v>5</v>
      </c>
      <c r="R59" s="220">
        <v>2</v>
      </c>
      <c r="S59" s="220">
        <v>20</v>
      </c>
      <c r="T59" s="220">
        <v>25</v>
      </c>
      <c r="U59" s="220">
        <v>29</v>
      </c>
      <c r="V59" s="220">
        <v>25</v>
      </c>
      <c r="W59" s="220">
        <v>23</v>
      </c>
      <c r="X59" s="220">
        <v>16</v>
      </c>
      <c r="Y59" s="220">
        <v>5</v>
      </c>
      <c r="Z59" s="220">
        <v>0</v>
      </c>
      <c r="AA59" s="221">
        <v>0</v>
      </c>
      <c r="AB59" s="1"/>
      <c r="AC59" s="230" t="s">
        <v>360</v>
      </c>
      <c r="AD59" s="231" t="s">
        <v>361</v>
      </c>
      <c r="AE59" s="1"/>
    </row>
    <row r="60" spans="1:31" ht="12" customHeight="1" x14ac:dyDescent="0.15">
      <c r="A60" s="232"/>
      <c r="B60" s="233"/>
      <c r="C60" s="234" t="s">
        <v>237</v>
      </c>
      <c r="D60" s="235">
        <f t="shared" si="1"/>
        <v>176</v>
      </c>
      <c r="E60" s="236">
        <v>0</v>
      </c>
      <c r="F60" s="236">
        <v>0</v>
      </c>
      <c r="G60" s="236">
        <v>0</v>
      </c>
      <c r="H60" s="236">
        <v>0</v>
      </c>
      <c r="I60" s="236">
        <v>0</v>
      </c>
      <c r="J60" s="236">
        <v>0</v>
      </c>
      <c r="K60" s="236">
        <v>0</v>
      </c>
      <c r="L60" s="236">
        <v>0</v>
      </c>
      <c r="M60" s="237">
        <v>1</v>
      </c>
      <c r="N60" s="236">
        <v>0</v>
      </c>
      <c r="O60" s="236">
        <v>1</v>
      </c>
      <c r="P60" s="236">
        <v>2</v>
      </c>
      <c r="Q60" s="236">
        <v>5</v>
      </c>
      <c r="R60" s="236">
        <v>7</v>
      </c>
      <c r="S60" s="236">
        <v>7</v>
      </c>
      <c r="T60" s="236">
        <v>22</v>
      </c>
      <c r="U60" s="236">
        <v>20</v>
      </c>
      <c r="V60" s="236">
        <v>37</v>
      </c>
      <c r="W60" s="236">
        <v>28</v>
      </c>
      <c r="X60" s="236">
        <v>33</v>
      </c>
      <c r="Y60" s="236">
        <v>12</v>
      </c>
      <c r="Z60" s="236">
        <v>1</v>
      </c>
      <c r="AA60" s="237">
        <v>0</v>
      </c>
      <c r="AB60" s="1"/>
      <c r="AC60" s="225" t="s">
        <v>362</v>
      </c>
      <c r="AD60" s="226" t="s">
        <v>363</v>
      </c>
      <c r="AE60" s="1"/>
    </row>
    <row r="61" spans="1:31" ht="12" customHeight="1" x14ac:dyDescent="0.15">
      <c r="A61" s="228" t="s">
        <v>364</v>
      </c>
      <c r="B61" s="354" t="str">
        <f>VLOOKUP(A61,$AC$5:$AD$135,2,FALSE)</f>
        <v>　　直腸Ｓ状結腸移行部及び直腸</v>
      </c>
      <c r="C61" s="355"/>
      <c r="D61" s="217">
        <f t="shared" si="1"/>
        <v>140</v>
      </c>
      <c r="E61" s="218">
        <f t="shared" ref="E61:AA61" si="27">SUM(E62:E63)</f>
        <v>0</v>
      </c>
      <c r="F61" s="218">
        <f t="shared" si="27"/>
        <v>0</v>
      </c>
      <c r="G61" s="218">
        <f t="shared" si="27"/>
        <v>0</v>
      </c>
      <c r="H61" s="218">
        <f t="shared" si="27"/>
        <v>0</v>
      </c>
      <c r="I61" s="218">
        <f t="shared" si="27"/>
        <v>0</v>
      </c>
      <c r="J61" s="218">
        <f t="shared" si="27"/>
        <v>0</v>
      </c>
      <c r="K61" s="218">
        <f t="shared" si="27"/>
        <v>0</v>
      </c>
      <c r="L61" s="218">
        <f t="shared" si="27"/>
        <v>0</v>
      </c>
      <c r="M61" s="219">
        <f t="shared" si="27"/>
        <v>0</v>
      </c>
      <c r="N61" s="218">
        <f t="shared" si="27"/>
        <v>1</v>
      </c>
      <c r="O61" s="218">
        <f t="shared" si="27"/>
        <v>0</v>
      </c>
      <c r="P61" s="218">
        <f t="shared" si="27"/>
        <v>1</v>
      </c>
      <c r="Q61" s="218">
        <f t="shared" si="27"/>
        <v>4</v>
      </c>
      <c r="R61" s="218">
        <f t="shared" si="27"/>
        <v>8</v>
      </c>
      <c r="S61" s="218">
        <f t="shared" si="27"/>
        <v>25</v>
      </c>
      <c r="T61" s="218">
        <f t="shared" si="27"/>
        <v>28</v>
      </c>
      <c r="U61" s="218">
        <f t="shared" si="27"/>
        <v>13</v>
      </c>
      <c r="V61" s="218">
        <f t="shared" si="27"/>
        <v>24</v>
      </c>
      <c r="W61" s="218">
        <f t="shared" si="27"/>
        <v>21</v>
      </c>
      <c r="X61" s="218">
        <f t="shared" si="27"/>
        <v>11</v>
      </c>
      <c r="Y61" s="218">
        <f t="shared" si="27"/>
        <v>3</v>
      </c>
      <c r="Z61" s="218">
        <f t="shared" si="27"/>
        <v>1</v>
      </c>
      <c r="AA61" s="219">
        <f t="shared" si="27"/>
        <v>0</v>
      </c>
      <c r="AB61" s="1"/>
      <c r="AC61" s="210" t="s">
        <v>365</v>
      </c>
      <c r="AD61" s="211" t="s">
        <v>366</v>
      </c>
      <c r="AE61" s="1"/>
    </row>
    <row r="62" spans="1:31" ht="12" customHeight="1" x14ac:dyDescent="0.15">
      <c r="A62" s="228"/>
      <c r="B62" s="216"/>
      <c r="C62" s="216" t="s">
        <v>234</v>
      </c>
      <c r="D62" s="217">
        <f t="shared" si="1"/>
        <v>75</v>
      </c>
      <c r="E62" s="220">
        <v>0</v>
      </c>
      <c r="F62" s="220">
        <v>0</v>
      </c>
      <c r="G62" s="220">
        <v>0</v>
      </c>
      <c r="H62" s="220">
        <v>0</v>
      </c>
      <c r="I62" s="220">
        <v>0</v>
      </c>
      <c r="J62" s="220">
        <v>0</v>
      </c>
      <c r="K62" s="220">
        <v>0</v>
      </c>
      <c r="L62" s="220">
        <v>0</v>
      </c>
      <c r="M62" s="221">
        <v>0</v>
      </c>
      <c r="N62" s="220">
        <v>0</v>
      </c>
      <c r="O62" s="220">
        <v>0</v>
      </c>
      <c r="P62" s="220">
        <v>1</v>
      </c>
      <c r="Q62" s="220">
        <v>1</v>
      </c>
      <c r="R62" s="220">
        <v>7</v>
      </c>
      <c r="S62" s="220">
        <v>19</v>
      </c>
      <c r="T62" s="220">
        <v>13</v>
      </c>
      <c r="U62" s="220">
        <v>5</v>
      </c>
      <c r="V62" s="220">
        <v>10</v>
      </c>
      <c r="W62" s="220">
        <v>13</v>
      </c>
      <c r="X62" s="220">
        <v>6</v>
      </c>
      <c r="Y62" s="220">
        <v>0</v>
      </c>
      <c r="Z62" s="220">
        <v>0</v>
      </c>
      <c r="AA62" s="221">
        <v>0</v>
      </c>
      <c r="AB62" s="1"/>
      <c r="AC62" s="210" t="s">
        <v>367</v>
      </c>
      <c r="AD62" s="211" t="s">
        <v>368</v>
      </c>
      <c r="AE62" s="1"/>
    </row>
    <row r="63" spans="1:31" ht="12" customHeight="1" x14ac:dyDescent="0.15">
      <c r="A63" s="229"/>
      <c r="B63" s="222"/>
      <c r="C63" s="216" t="s">
        <v>237</v>
      </c>
      <c r="D63" s="217">
        <f t="shared" si="1"/>
        <v>65</v>
      </c>
      <c r="E63" s="220">
        <v>0</v>
      </c>
      <c r="F63" s="220">
        <v>0</v>
      </c>
      <c r="G63" s="220">
        <v>0</v>
      </c>
      <c r="H63" s="220">
        <v>0</v>
      </c>
      <c r="I63" s="220">
        <v>0</v>
      </c>
      <c r="J63" s="220">
        <v>0</v>
      </c>
      <c r="K63" s="220">
        <v>0</v>
      </c>
      <c r="L63" s="220">
        <v>0</v>
      </c>
      <c r="M63" s="221">
        <v>0</v>
      </c>
      <c r="N63" s="220">
        <v>1</v>
      </c>
      <c r="O63" s="220">
        <v>0</v>
      </c>
      <c r="P63" s="220">
        <v>0</v>
      </c>
      <c r="Q63" s="220">
        <v>3</v>
      </c>
      <c r="R63" s="220">
        <v>1</v>
      </c>
      <c r="S63" s="220">
        <v>6</v>
      </c>
      <c r="T63" s="220">
        <v>15</v>
      </c>
      <c r="U63" s="220">
        <v>8</v>
      </c>
      <c r="V63" s="220">
        <v>14</v>
      </c>
      <c r="W63" s="220">
        <v>8</v>
      </c>
      <c r="X63" s="220">
        <v>5</v>
      </c>
      <c r="Y63" s="220">
        <v>3</v>
      </c>
      <c r="Z63" s="220">
        <v>1</v>
      </c>
      <c r="AA63" s="221">
        <v>0</v>
      </c>
      <c r="AB63" s="1"/>
      <c r="AC63" s="210" t="s">
        <v>369</v>
      </c>
      <c r="AD63" s="211" t="s">
        <v>370</v>
      </c>
      <c r="AE63" s="1"/>
    </row>
    <row r="64" spans="1:31" ht="12" customHeight="1" x14ac:dyDescent="0.15">
      <c r="A64" s="227" t="s">
        <v>371</v>
      </c>
      <c r="B64" s="348" t="str">
        <f>VLOOKUP(A64,$AC$5:$AD$135,2,FALSE)</f>
        <v>　　肝及び肝内胆管</v>
      </c>
      <c r="C64" s="349"/>
      <c r="D64" s="213">
        <f t="shared" si="1"/>
        <v>283</v>
      </c>
      <c r="E64" s="214">
        <f t="shared" ref="E64:AA64" si="28">SUM(E65:E66)</f>
        <v>0</v>
      </c>
      <c r="F64" s="214">
        <f t="shared" si="28"/>
        <v>0</v>
      </c>
      <c r="G64" s="214">
        <f t="shared" si="28"/>
        <v>0</v>
      </c>
      <c r="H64" s="214">
        <f t="shared" si="28"/>
        <v>0</v>
      </c>
      <c r="I64" s="214">
        <f t="shared" si="28"/>
        <v>0</v>
      </c>
      <c r="J64" s="214">
        <f t="shared" si="28"/>
        <v>0</v>
      </c>
      <c r="K64" s="214">
        <f t="shared" si="28"/>
        <v>0</v>
      </c>
      <c r="L64" s="214">
        <f t="shared" si="28"/>
        <v>0</v>
      </c>
      <c r="M64" s="215">
        <f t="shared" si="28"/>
        <v>0</v>
      </c>
      <c r="N64" s="214">
        <f t="shared" si="28"/>
        <v>0</v>
      </c>
      <c r="O64" s="214">
        <f t="shared" si="28"/>
        <v>0</v>
      </c>
      <c r="P64" s="214">
        <f t="shared" si="28"/>
        <v>1</v>
      </c>
      <c r="Q64" s="214">
        <f t="shared" si="28"/>
        <v>13</v>
      </c>
      <c r="R64" s="214">
        <f t="shared" si="28"/>
        <v>10</v>
      </c>
      <c r="S64" s="214">
        <f t="shared" si="28"/>
        <v>23</v>
      </c>
      <c r="T64" s="214">
        <f t="shared" si="28"/>
        <v>44</v>
      </c>
      <c r="U64" s="214">
        <f t="shared" si="28"/>
        <v>37</v>
      </c>
      <c r="V64" s="214">
        <f t="shared" si="28"/>
        <v>50</v>
      </c>
      <c r="W64" s="214">
        <f t="shared" si="28"/>
        <v>60</v>
      </c>
      <c r="X64" s="214">
        <f t="shared" si="28"/>
        <v>33</v>
      </c>
      <c r="Y64" s="214">
        <f t="shared" si="28"/>
        <v>11</v>
      </c>
      <c r="Z64" s="214">
        <f t="shared" si="28"/>
        <v>1</v>
      </c>
      <c r="AA64" s="215">
        <f t="shared" si="28"/>
        <v>0</v>
      </c>
      <c r="AB64" s="1"/>
      <c r="AC64" s="210" t="s">
        <v>372</v>
      </c>
      <c r="AD64" s="211" t="s">
        <v>373</v>
      </c>
      <c r="AE64" s="1"/>
    </row>
    <row r="65" spans="1:31" ht="12" customHeight="1" x14ac:dyDescent="0.15">
      <c r="A65" s="228"/>
      <c r="B65" s="216"/>
      <c r="C65" s="216" t="s">
        <v>234</v>
      </c>
      <c r="D65" s="217">
        <f t="shared" si="1"/>
        <v>179</v>
      </c>
      <c r="E65" s="220">
        <v>0</v>
      </c>
      <c r="F65" s="220">
        <v>0</v>
      </c>
      <c r="G65" s="220">
        <v>0</v>
      </c>
      <c r="H65" s="220">
        <v>0</v>
      </c>
      <c r="I65" s="220">
        <v>0</v>
      </c>
      <c r="J65" s="220">
        <v>0</v>
      </c>
      <c r="K65" s="220">
        <v>0</v>
      </c>
      <c r="L65" s="220">
        <v>0</v>
      </c>
      <c r="M65" s="221">
        <v>0</v>
      </c>
      <c r="N65" s="220">
        <v>0</v>
      </c>
      <c r="O65" s="220">
        <v>0</v>
      </c>
      <c r="P65" s="220">
        <v>1</v>
      </c>
      <c r="Q65" s="220">
        <v>11</v>
      </c>
      <c r="R65" s="220">
        <v>10</v>
      </c>
      <c r="S65" s="220">
        <v>19</v>
      </c>
      <c r="T65" s="220">
        <v>31</v>
      </c>
      <c r="U65" s="220">
        <v>23</v>
      </c>
      <c r="V65" s="220">
        <v>36</v>
      </c>
      <c r="W65" s="220">
        <v>30</v>
      </c>
      <c r="X65" s="220">
        <v>13</v>
      </c>
      <c r="Y65" s="220">
        <v>5</v>
      </c>
      <c r="Z65" s="220">
        <v>0</v>
      </c>
      <c r="AA65" s="221">
        <v>0</v>
      </c>
      <c r="AB65" s="1"/>
      <c r="AC65" s="210" t="s">
        <v>374</v>
      </c>
      <c r="AD65" s="211" t="s">
        <v>375</v>
      </c>
      <c r="AE65" s="1"/>
    </row>
    <row r="66" spans="1:31" ht="12" customHeight="1" x14ac:dyDescent="0.15">
      <c r="A66" s="229"/>
      <c r="B66" s="222"/>
      <c r="C66" s="216" t="s">
        <v>237</v>
      </c>
      <c r="D66" s="217">
        <f t="shared" si="1"/>
        <v>104</v>
      </c>
      <c r="E66" s="220">
        <v>0</v>
      </c>
      <c r="F66" s="220">
        <v>0</v>
      </c>
      <c r="G66" s="220">
        <v>0</v>
      </c>
      <c r="H66" s="220">
        <v>0</v>
      </c>
      <c r="I66" s="220">
        <v>0</v>
      </c>
      <c r="J66" s="220">
        <v>0</v>
      </c>
      <c r="K66" s="220">
        <v>0</v>
      </c>
      <c r="L66" s="220">
        <v>0</v>
      </c>
      <c r="M66" s="221">
        <v>0</v>
      </c>
      <c r="N66" s="220">
        <v>0</v>
      </c>
      <c r="O66" s="220">
        <v>0</v>
      </c>
      <c r="P66" s="220">
        <v>0</v>
      </c>
      <c r="Q66" s="220">
        <v>2</v>
      </c>
      <c r="R66" s="220">
        <v>0</v>
      </c>
      <c r="S66" s="220">
        <v>4</v>
      </c>
      <c r="T66" s="220">
        <v>13</v>
      </c>
      <c r="U66" s="220">
        <v>14</v>
      </c>
      <c r="V66" s="220">
        <v>14</v>
      </c>
      <c r="W66" s="220">
        <v>30</v>
      </c>
      <c r="X66" s="220">
        <v>20</v>
      </c>
      <c r="Y66" s="220">
        <v>6</v>
      </c>
      <c r="Z66" s="220">
        <v>1</v>
      </c>
      <c r="AA66" s="221">
        <v>0</v>
      </c>
      <c r="AB66" s="1"/>
      <c r="AC66" s="210" t="s">
        <v>376</v>
      </c>
      <c r="AD66" s="211" t="s">
        <v>377</v>
      </c>
      <c r="AE66" s="1"/>
    </row>
    <row r="67" spans="1:31" x14ac:dyDescent="0.15">
      <c r="A67" s="227" t="s">
        <v>378</v>
      </c>
      <c r="B67" s="348" t="str">
        <f>VLOOKUP(A67,$AC$5:$AD$135,2,FALSE)</f>
        <v>　　胆のう及びその他の胆道</v>
      </c>
      <c r="C67" s="349"/>
      <c r="D67" s="213">
        <f t="shared" si="1"/>
        <v>129</v>
      </c>
      <c r="E67" s="214">
        <f t="shared" ref="E67:AA67" si="29">SUM(E68:E69)</f>
        <v>0</v>
      </c>
      <c r="F67" s="214">
        <f>SUM(F68:F69)</f>
        <v>0</v>
      </c>
      <c r="G67" s="214">
        <f t="shared" si="29"/>
        <v>0</v>
      </c>
      <c r="H67" s="214">
        <f t="shared" si="29"/>
        <v>0</v>
      </c>
      <c r="I67" s="214">
        <f t="shared" si="29"/>
        <v>0</v>
      </c>
      <c r="J67" s="214">
        <f t="shared" si="29"/>
        <v>0</v>
      </c>
      <c r="K67" s="214">
        <f t="shared" si="29"/>
        <v>0</v>
      </c>
      <c r="L67" s="214">
        <f t="shared" si="29"/>
        <v>0</v>
      </c>
      <c r="M67" s="215">
        <f t="shared" si="29"/>
        <v>0</v>
      </c>
      <c r="N67" s="214">
        <f t="shared" si="29"/>
        <v>0</v>
      </c>
      <c r="O67" s="214">
        <f t="shared" si="29"/>
        <v>0</v>
      </c>
      <c r="P67" s="214">
        <f t="shared" si="29"/>
        <v>2</v>
      </c>
      <c r="Q67" s="214">
        <f t="shared" si="29"/>
        <v>1</v>
      </c>
      <c r="R67" s="214">
        <f t="shared" si="29"/>
        <v>3</v>
      </c>
      <c r="S67" s="214">
        <f t="shared" si="29"/>
        <v>9</v>
      </c>
      <c r="T67" s="214">
        <f t="shared" si="29"/>
        <v>13</v>
      </c>
      <c r="U67" s="214">
        <f t="shared" si="29"/>
        <v>23</v>
      </c>
      <c r="V67" s="214">
        <f t="shared" si="29"/>
        <v>26</v>
      </c>
      <c r="W67" s="214">
        <f t="shared" si="29"/>
        <v>25</v>
      </c>
      <c r="X67" s="214">
        <f t="shared" si="29"/>
        <v>18</v>
      </c>
      <c r="Y67" s="214">
        <f t="shared" si="29"/>
        <v>6</v>
      </c>
      <c r="Z67" s="214">
        <f t="shared" si="29"/>
        <v>3</v>
      </c>
      <c r="AA67" s="215">
        <f t="shared" si="29"/>
        <v>0</v>
      </c>
      <c r="AB67" s="1"/>
      <c r="AC67" s="210" t="s">
        <v>379</v>
      </c>
      <c r="AD67" s="211" t="s">
        <v>380</v>
      </c>
      <c r="AE67" s="1"/>
    </row>
    <row r="68" spans="1:31" x14ac:dyDescent="0.15">
      <c r="A68" s="228"/>
      <c r="B68" s="216"/>
      <c r="C68" s="216" t="s">
        <v>234</v>
      </c>
      <c r="D68" s="217">
        <f t="shared" si="1"/>
        <v>67</v>
      </c>
      <c r="E68" s="220">
        <v>0</v>
      </c>
      <c r="F68" s="220">
        <v>0</v>
      </c>
      <c r="G68" s="220">
        <v>0</v>
      </c>
      <c r="H68" s="220">
        <v>0</v>
      </c>
      <c r="I68" s="220">
        <v>0</v>
      </c>
      <c r="J68" s="220">
        <v>0</v>
      </c>
      <c r="K68" s="220">
        <v>0</v>
      </c>
      <c r="L68" s="220">
        <v>0</v>
      </c>
      <c r="M68" s="221">
        <v>0</v>
      </c>
      <c r="N68" s="220">
        <v>0</v>
      </c>
      <c r="O68" s="220">
        <v>0</v>
      </c>
      <c r="P68" s="220">
        <v>1</v>
      </c>
      <c r="Q68" s="220">
        <v>0</v>
      </c>
      <c r="R68" s="220">
        <v>2</v>
      </c>
      <c r="S68" s="220">
        <v>7</v>
      </c>
      <c r="T68" s="220">
        <v>8</v>
      </c>
      <c r="U68" s="220">
        <v>15</v>
      </c>
      <c r="V68" s="220">
        <v>13</v>
      </c>
      <c r="W68" s="220">
        <v>13</v>
      </c>
      <c r="X68" s="220">
        <v>6</v>
      </c>
      <c r="Y68" s="220">
        <v>2</v>
      </c>
      <c r="Z68" s="220">
        <v>0</v>
      </c>
      <c r="AA68" s="221">
        <v>0</v>
      </c>
      <c r="AB68" s="1"/>
      <c r="AC68" s="210" t="s">
        <v>381</v>
      </c>
      <c r="AD68" s="211" t="s">
        <v>382</v>
      </c>
      <c r="AE68" s="1"/>
    </row>
    <row r="69" spans="1:31" x14ac:dyDescent="0.15">
      <c r="A69" s="229"/>
      <c r="B69" s="222"/>
      <c r="C69" s="216" t="s">
        <v>237</v>
      </c>
      <c r="D69" s="217">
        <f t="shared" ref="D69:D132" si="30">SUM(E69:AA69)</f>
        <v>62</v>
      </c>
      <c r="E69" s="220">
        <v>0</v>
      </c>
      <c r="F69" s="220">
        <v>0</v>
      </c>
      <c r="G69" s="220">
        <v>0</v>
      </c>
      <c r="H69" s="220">
        <v>0</v>
      </c>
      <c r="I69" s="220">
        <v>0</v>
      </c>
      <c r="J69" s="220">
        <v>0</v>
      </c>
      <c r="K69" s="220">
        <v>0</v>
      </c>
      <c r="L69" s="220">
        <v>0</v>
      </c>
      <c r="M69" s="221">
        <v>0</v>
      </c>
      <c r="N69" s="220">
        <v>0</v>
      </c>
      <c r="O69" s="220">
        <v>0</v>
      </c>
      <c r="P69" s="220">
        <v>1</v>
      </c>
      <c r="Q69" s="220">
        <v>1</v>
      </c>
      <c r="R69" s="220">
        <v>1</v>
      </c>
      <c r="S69" s="220">
        <v>2</v>
      </c>
      <c r="T69" s="220">
        <v>5</v>
      </c>
      <c r="U69" s="220">
        <v>8</v>
      </c>
      <c r="V69" s="220">
        <v>13</v>
      </c>
      <c r="W69" s="220">
        <v>12</v>
      </c>
      <c r="X69" s="220">
        <v>12</v>
      </c>
      <c r="Y69" s="220">
        <v>4</v>
      </c>
      <c r="Z69" s="220">
        <v>3</v>
      </c>
      <c r="AA69" s="221">
        <v>0</v>
      </c>
      <c r="AB69" s="1"/>
      <c r="AC69" s="210" t="s">
        <v>383</v>
      </c>
      <c r="AD69" s="211" t="s">
        <v>384</v>
      </c>
      <c r="AE69" s="1"/>
    </row>
    <row r="70" spans="1:31" x14ac:dyDescent="0.15">
      <c r="A70" s="227" t="s">
        <v>385</v>
      </c>
      <c r="B70" s="348" t="str">
        <f>VLOOKUP(A70,$AC$5:$AD$135,2,FALSE)</f>
        <v>　　膵の悪性新生物</v>
      </c>
      <c r="C70" s="349"/>
      <c r="D70" s="213">
        <f t="shared" si="30"/>
        <v>328</v>
      </c>
      <c r="E70" s="214">
        <f t="shared" ref="E70:AA70" si="31">SUM(E71:E72)</f>
        <v>0</v>
      </c>
      <c r="F70" s="214">
        <f t="shared" si="31"/>
        <v>0</v>
      </c>
      <c r="G70" s="214">
        <f t="shared" si="31"/>
        <v>0</v>
      </c>
      <c r="H70" s="214">
        <f t="shared" si="31"/>
        <v>0</v>
      </c>
      <c r="I70" s="214">
        <f t="shared" si="31"/>
        <v>0</v>
      </c>
      <c r="J70" s="214">
        <f t="shared" si="31"/>
        <v>0</v>
      </c>
      <c r="K70" s="214">
        <f t="shared" si="31"/>
        <v>0</v>
      </c>
      <c r="L70" s="214">
        <f t="shared" si="31"/>
        <v>0</v>
      </c>
      <c r="M70" s="215">
        <f t="shared" si="31"/>
        <v>0</v>
      </c>
      <c r="N70" s="214">
        <f t="shared" si="31"/>
        <v>0</v>
      </c>
      <c r="O70" s="214">
        <f t="shared" si="31"/>
        <v>1</v>
      </c>
      <c r="P70" s="214">
        <f t="shared" si="31"/>
        <v>5</v>
      </c>
      <c r="Q70" s="214">
        <f t="shared" si="31"/>
        <v>9</v>
      </c>
      <c r="R70" s="214">
        <f t="shared" si="31"/>
        <v>20</v>
      </c>
      <c r="S70" s="214">
        <f t="shared" si="31"/>
        <v>20</v>
      </c>
      <c r="T70" s="214">
        <f t="shared" si="31"/>
        <v>65</v>
      </c>
      <c r="U70" s="214">
        <f t="shared" si="31"/>
        <v>49</v>
      </c>
      <c r="V70" s="214">
        <f t="shared" si="31"/>
        <v>59</v>
      </c>
      <c r="W70" s="214">
        <f t="shared" si="31"/>
        <v>60</v>
      </c>
      <c r="X70" s="214">
        <f t="shared" si="31"/>
        <v>29</v>
      </c>
      <c r="Y70" s="214">
        <f t="shared" si="31"/>
        <v>10</v>
      </c>
      <c r="Z70" s="214">
        <f t="shared" si="31"/>
        <v>1</v>
      </c>
      <c r="AA70" s="215">
        <f t="shared" si="31"/>
        <v>0</v>
      </c>
      <c r="AB70" s="1"/>
      <c r="AC70" s="210" t="s">
        <v>386</v>
      </c>
      <c r="AD70" s="211" t="s">
        <v>387</v>
      </c>
      <c r="AE70" s="1"/>
    </row>
    <row r="71" spans="1:31" x14ac:dyDescent="0.15">
      <c r="A71" s="228"/>
      <c r="B71" s="216"/>
      <c r="C71" s="216" t="s">
        <v>234</v>
      </c>
      <c r="D71" s="217">
        <f t="shared" si="30"/>
        <v>146</v>
      </c>
      <c r="E71" s="220">
        <v>0</v>
      </c>
      <c r="F71" s="220">
        <v>0</v>
      </c>
      <c r="G71" s="220">
        <v>0</v>
      </c>
      <c r="H71" s="220">
        <v>0</v>
      </c>
      <c r="I71" s="220">
        <v>0</v>
      </c>
      <c r="J71" s="220">
        <v>0</v>
      </c>
      <c r="K71" s="220">
        <v>0</v>
      </c>
      <c r="L71" s="220">
        <v>0</v>
      </c>
      <c r="M71" s="221">
        <v>0</v>
      </c>
      <c r="N71" s="220">
        <v>0</v>
      </c>
      <c r="O71" s="220">
        <v>1</v>
      </c>
      <c r="P71" s="220">
        <v>2</v>
      </c>
      <c r="Q71" s="220">
        <v>3</v>
      </c>
      <c r="R71" s="220">
        <v>8</v>
      </c>
      <c r="S71" s="220">
        <v>12</v>
      </c>
      <c r="T71" s="220">
        <v>43</v>
      </c>
      <c r="U71" s="220">
        <v>21</v>
      </c>
      <c r="V71" s="220">
        <v>27</v>
      </c>
      <c r="W71" s="220">
        <v>19</v>
      </c>
      <c r="X71" s="220">
        <v>9</v>
      </c>
      <c r="Y71" s="220">
        <v>1</v>
      </c>
      <c r="Z71" s="220">
        <v>0</v>
      </c>
      <c r="AA71" s="221">
        <v>0</v>
      </c>
      <c r="AB71" s="1"/>
      <c r="AC71" s="210" t="s">
        <v>388</v>
      </c>
      <c r="AD71" s="211" t="s">
        <v>389</v>
      </c>
      <c r="AE71" s="1"/>
    </row>
    <row r="72" spans="1:31" x14ac:dyDescent="0.15">
      <c r="A72" s="229"/>
      <c r="B72" s="222"/>
      <c r="C72" s="216" t="s">
        <v>237</v>
      </c>
      <c r="D72" s="217">
        <f t="shared" si="30"/>
        <v>182</v>
      </c>
      <c r="E72" s="220">
        <v>0</v>
      </c>
      <c r="F72" s="220">
        <v>0</v>
      </c>
      <c r="G72" s="220">
        <v>0</v>
      </c>
      <c r="H72" s="220">
        <v>0</v>
      </c>
      <c r="I72" s="220">
        <v>0</v>
      </c>
      <c r="J72" s="220">
        <v>0</v>
      </c>
      <c r="K72" s="220">
        <v>0</v>
      </c>
      <c r="L72" s="220">
        <v>0</v>
      </c>
      <c r="M72" s="221">
        <v>0</v>
      </c>
      <c r="N72" s="220">
        <v>0</v>
      </c>
      <c r="O72" s="220">
        <v>0</v>
      </c>
      <c r="P72" s="220">
        <v>3</v>
      </c>
      <c r="Q72" s="220">
        <v>6</v>
      </c>
      <c r="R72" s="220">
        <v>12</v>
      </c>
      <c r="S72" s="220">
        <v>8</v>
      </c>
      <c r="T72" s="220">
        <v>22</v>
      </c>
      <c r="U72" s="220">
        <v>28</v>
      </c>
      <c r="V72" s="220">
        <v>32</v>
      </c>
      <c r="W72" s="220">
        <v>41</v>
      </c>
      <c r="X72" s="220">
        <v>20</v>
      </c>
      <c r="Y72" s="220">
        <v>9</v>
      </c>
      <c r="Z72" s="220">
        <v>1</v>
      </c>
      <c r="AA72" s="221">
        <v>0</v>
      </c>
      <c r="AB72" s="1"/>
      <c r="AC72" s="210" t="s">
        <v>390</v>
      </c>
      <c r="AD72" s="211" t="s">
        <v>391</v>
      </c>
      <c r="AE72" s="1"/>
    </row>
    <row r="73" spans="1:31" x14ac:dyDescent="0.15">
      <c r="A73" s="227" t="s">
        <v>392</v>
      </c>
      <c r="B73" s="348" t="str">
        <f>VLOOKUP(A73,$AC$5:$AD$135,2,FALSE)</f>
        <v>　　喉頭の悪性新生物</v>
      </c>
      <c r="C73" s="349"/>
      <c r="D73" s="213">
        <f t="shared" si="30"/>
        <v>5</v>
      </c>
      <c r="E73" s="214">
        <f>SUM(E74:E75)</f>
        <v>0</v>
      </c>
      <c r="F73" s="214">
        <f t="shared" ref="F73:AA73" si="32">SUM(F74:F75)</f>
        <v>0</v>
      </c>
      <c r="G73" s="214">
        <f t="shared" si="32"/>
        <v>0</v>
      </c>
      <c r="H73" s="214">
        <f t="shared" si="32"/>
        <v>0</v>
      </c>
      <c r="I73" s="214">
        <f t="shared" si="32"/>
        <v>0</v>
      </c>
      <c r="J73" s="214">
        <f t="shared" si="32"/>
        <v>0</v>
      </c>
      <c r="K73" s="214">
        <f t="shared" si="32"/>
        <v>0</v>
      </c>
      <c r="L73" s="214">
        <f t="shared" si="32"/>
        <v>0</v>
      </c>
      <c r="M73" s="215">
        <f t="shared" si="32"/>
        <v>0</v>
      </c>
      <c r="N73" s="214">
        <f t="shared" si="32"/>
        <v>0</v>
      </c>
      <c r="O73" s="214">
        <f t="shared" si="32"/>
        <v>0</v>
      </c>
      <c r="P73" s="214">
        <f t="shared" si="32"/>
        <v>0</v>
      </c>
      <c r="Q73" s="214">
        <f t="shared" si="32"/>
        <v>0</v>
      </c>
      <c r="R73" s="214">
        <f t="shared" si="32"/>
        <v>0</v>
      </c>
      <c r="S73" s="214">
        <f t="shared" si="32"/>
        <v>0</v>
      </c>
      <c r="T73" s="214">
        <f t="shared" si="32"/>
        <v>0</v>
      </c>
      <c r="U73" s="214">
        <f t="shared" si="32"/>
        <v>0</v>
      </c>
      <c r="V73" s="214">
        <f t="shared" si="32"/>
        <v>2</v>
      </c>
      <c r="W73" s="214">
        <f t="shared" si="32"/>
        <v>3</v>
      </c>
      <c r="X73" s="214">
        <f t="shared" si="32"/>
        <v>0</v>
      </c>
      <c r="Y73" s="214">
        <f>SUM(Y74:Y75)</f>
        <v>0</v>
      </c>
      <c r="Z73" s="214">
        <f t="shared" si="32"/>
        <v>0</v>
      </c>
      <c r="AA73" s="215">
        <f t="shared" si="32"/>
        <v>0</v>
      </c>
      <c r="AB73" s="1"/>
      <c r="AC73" s="210" t="s">
        <v>393</v>
      </c>
      <c r="AD73" s="211" t="s">
        <v>394</v>
      </c>
      <c r="AE73" s="1"/>
    </row>
    <row r="74" spans="1:31" x14ac:dyDescent="0.15">
      <c r="A74" s="228"/>
      <c r="B74" s="216"/>
      <c r="C74" s="216" t="s">
        <v>234</v>
      </c>
      <c r="D74" s="217">
        <f t="shared" si="30"/>
        <v>3</v>
      </c>
      <c r="E74" s="220">
        <v>0</v>
      </c>
      <c r="F74" s="220">
        <v>0</v>
      </c>
      <c r="G74" s="220">
        <v>0</v>
      </c>
      <c r="H74" s="220">
        <v>0</v>
      </c>
      <c r="I74" s="220">
        <v>0</v>
      </c>
      <c r="J74" s="220">
        <v>0</v>
      </c>
      <c r="K74" s="220">
        <v>0</v>
      </c>
      <c r="L74" s="220">
        <v>0</v>
      </c>
      <c r="M74" s="221">
        <v>0</v>
      </c>
      <c r="N74" s="220">
        <v>0</v>
      </c>
      <c r="O74" s="220">
        <v>0</v>
      </c>
      <c r="P74" s="220">
        <v>0</v>
      </c>
      <c r="Q74" s="220">
        <v>0</v>
      </c>
      <c r="R74" s="220">
        <v>0</v>
      </c>
      <c r="S74" s="220">
        <v>0</v>
      </c>
      <c r="T74" s="220">
        <v>0</v>
      </c>
      <c r="U74" s="220">
        <v>0</v>
      </c>
      <c r="V74" s="220">
        <v>2</v>
      </c>
      <c r="W74" s="220">
        <v>1</v>
      </c>
      <c r="X74" s="220">
        <v>0</v>
      </c>
      <c r="Y74" s="220">
        <v>0</v>
      </c>
      <c r="Z74" s="220">
        <v>0</v>
      </c>
      <c r="AA74" s="221">
        <v>0</v>
      </c>
      <c r="AB74" s="1"/>
      <c r="AC74" s="210" t="s">
        <v>395</v>
      </c>
      <c r="AD74" s="211" t="s">
        <v>396</v>
      </c>
      <c r="AE74" s="1"/>
    </row>
    <row r="75" spans="1:31" x14ac:dyDescent="0.15">
      <c r="A75" s="229"/>
      <c r="B75" s="222"/>
      <c r="C75" s="216" t="s">
        <v>237</v>
      </c>
      <c r="D75" s="217">
        <f t="shared" si="30"/>
        <v>2</v>
      </c>
      <c r="E75" s="220">
        <v>0</v>
      </c>
      <c r="F75" s="220">
        <v>0</v>
      </c>
      <c r="G75" s="220">
        <v>0</v>
      </c>
      <c r="H75" s="220">
        <v>0</v>
      </c>
      <c r="I75" s="220">
        <v>0</v>
      </c>
      <c r="J75" s="220">
        <v>0</v>
      </c>
      <c r="K75" s="220">
        <v>0</v>
      </c>
      <c r="L75" s="220">
        <v>0</v>
      </c>
      <c r="M75" s="221">
        <v>0</v>
      </c>
      <c r="N75" s="220">
        <v>0</v>
      </c>
      <c r="O75" s="220">
        <v>0</v>
      </c>
      <c r="P75" s="220">
        <v>0</v>
      </c>
      <c r="Q75" s="220">
        <v>0</v>
      </c>
      <c r="R75" s="220">
        <v>0</v>
      </c>
      <c r="S75" s="220">
        <v>0</v>
      </c>
      <c r="T75" s="220">
        <v>0</v>
      </c>
      <c r="U75" s="220">
        <v>0</v>
      </c>
      <c r="V75" s="220">
        <v>0</v>
      </c>
      <c r="W75" s="220">
        <v>2</v>
      </c>
      <c r="X75" s="220">
        <v>0</v>
      </c>
      <c r="Y75" s="220">
        <v>0</v>
      </c>
      <c r="Z75" s="220">
        <v>0</v>
      </c>
      <c r="AA75" s="221">
        <v>0</v>
      </c>
      <c r="AB75" s="1"/>
      <c r="AC75" s="210" t="s">
        <v>397</v>
      </c>
      <c r="AD75" s="211" t="s">
        <v>398</v>
      </c>
      <c r="AE75" s="1"/>
    </row>
    <row r="76" spans="1:31" x14ac:dyDescent="0.15">
      <c r="A76" s="227" t="s">
        <v>399</v>
      </c>
      <c r="B76" s="348" t="str">
        <f>VLOOKUP(A76,$AC$5:$AD$135,2,FALSE)</f>
        <v>　　気管、気管支及び肺</v>
      </c>
      <c r="C76" s="349"/>
      <c r="D76" s="213">
        <f t="shared" si="30"/>
        <v>704</v>
      </c>
      <c r="E76" s="214">
        <f t="shared" ref="E76:AA76" si="33">SUM(E77:E78)</f>
        <v>0</v>
      </c>
      <c r="F76" s="214">
        <f t="shared" si="33"/>
        <v>0</v>
      </c>
      <c r="G76" s="214">
        <f t="shared" si="33"/>
        <v>0</v>
      </c>
      <c r="H76" s="214">
        <f t="shared" si="33"/>
        <v>0</v>
      </c>
      <c r="I76" s="214">
        <f t="shared" si="33"/>
        <v>0</v>
      </c>
      <c r="J76" s="214">
        <f t="shared" si="33"/>
        <v>0</v>
      </c>
      <c r="K76" s="214">
        <f t="shared" si="33"/>
        <v>0</v>
      </c>
      <c r="L76" s="214">
        <f t="shared" si="33"/>
        <v>0</v>
      </c>
      <c r="M76" s="215">
        <f t="shared" si="33"/>
        <v>0</v>
      </c>
      <c r="N76" s="214">
        <f t="shared" si="33"/>
        <v>0</v>
      </c>
      <c r="O76" s="214">
        <f t="shared" si="33"/>
        <v>1</v>
      </c>
      <c r="P76" s="214">
        <f t="shared" si="33"/>
        <v>4</v>
      </c>
      <c r="Q76" s="214">
        <f t="shared" si="33"/>
        <v>16</v>
      </c>
      <c r="R76" s="214">
        <f t="shared" si="33"/>
        <v>34</v>
      </c>
      <c r="S76" s="214">
        <f t="shared" si="33"/>
        <v>54</v>
      </c>
      <c r="T76" s="214">
        <f t="shared" si="33"/>
        <v>136</v>
      </c>
      <c r="U76" s="214">
        <f t="shared" si="33"/>
        <v>144</v>
      </c>
      <c r="V76" s="214">
        <f t="shared" si="33"/>
        <v>97</v>
      </c>
      <c r="W76" s="214">
        <f t="shared" si="33"/>
        <v>104</v>
      </c>
      <c r="X76" s="214">
        <f t="shared" si="33"/>
        <v>86</v>
      </c>
      <c r="Y76" s="214">
        <f t="shared" si="33"/>
        <v>26</v>
      </c>
      <c r="Z76" s="214">
        <f t="shared" si="33"/>
        <v>2</v>
      </c>
      <c r="AA76" s="215">
        <f t="shared" si="33"/>
        <v>0</v>
      </c>
      <c r="AB76" s="1"/>
      <c r="AC76" s="210" t="s">
        <v>400</v>
      </c>
      <c r="AD76" s="211" t="s">
        <v>401</v>
      </c>
      <c r="AE76" s="1"/>
    </row>
    <row r="77" spans="1:31" x14ac:dyDescent="0.15">
      <c r="A77" s="228"/>
      <c r="B77" s="216"/>
      <c r="C77" s="216" t="s">
        <v>234</v>
      </c>
      <c r="D77" s="217">
        <f t="shared" si="30"/>
        <v>469</v>
      </c>
      <c r="E77" s="220">
        <v>0</v>
      </c>
      <c r="F77" s="220">
        <v>0</v>
      </c>
      <c r="G77" s="220">
        <v>0</v>
      </c>
      <c r="H77" s="220">
        <v>0</v>
      </c>
      <c r="I77" s="220">
        <v>0</v>
      </c>
      <c r="J77" s="220">
        <v>0</v>
      </c>
      <c r="K77" s="220">
        <v>0</v>
      </c>
      <c r="L77" s="220">
        <v>0</v>
      </c>
      <c r="M77" s="221">
        <v>0</v>
      </c>
      <c r="N77" s="220">
        <v>0</v>
      </c>
      <c r="O77" s="220">
        <v>1</v>
      </c>
      <c r="P77" s="220">
        <v>2</v>
      </c>
      <c r="Q77" s="220">
        <v>13</v>
      </c>
      <c r="R77" s="220">
        <v>21</v>
      </c>
      <c r="S77" s="220">
        <v>45</v>
      </c>
      <c r="T77" s="220">
        <v>108</v>
      </c>
      <c r="U77" s="220">
        <v>115</v>
      </c>
      <c r="V77" s="220">
        <v>66</v>
      </c>
      <c r="W77" s="220">
        <v>48</v>
      </c>
      <c r="X77" s="220">
        <v>46</v>
      </c>
      <c r="Y77" s="220">
        <v>4</v>
      </c>
      <c r="Z77" s="220">
        <v>0</v>
      </c>
      <c r="AA77" s="221">
        <v>0</v>
      </c>
      <c r="AB77" s="1"/>
      <c r="AC77" s="210" t="s">
        <v>402</v>
      </c>
      <c r="AD77" s="211" t="s">
        <v>403</v>
      </c>
      <c r="AE77" s="1"/>
    </row>
    <row r="78" spans="1:31" x14ac:dyDescent="0.15">
      <c r="A78" s="229"/>
      <c r="B78" s="222"/>
      <c r="C78" s="216" t="s">
        <v>237</v>
      </c>
      <c r="D78" s="217">
        <f t="shared" si="30"/>
        <v>235</v>
      </c>
      <c r="E78" s="220">
        <v>0</v>
      </c>
      <c r="F78" s="220">
        <v>0</v>
      </c>
      <c r="G78" s="220">
        <v>0</v>
      </c>
      <c r="H78" s="220">
        <v>0</v>
      </c>
      <c r="I78" s="220">
        <v>0</v>
      </c>
      <c r="J78" s="220">
        <v>0</v>
      </c>
      <c r="K78" s="220">
        <v>0</v>
      </c>
      <c r="L78" s="220">
        <v>0</v>
      </c>
      <c r="M78" s="221">
        <v>0</v>
      </c>
      <c r="N78" s="220">
        <v>0</v>
      </c>
      <c r="O78" s="220">
        <v>0</v>
      </c>
      <c r="P78" s="220">
        <v>2</v>
      </c>
      <c r="Q78" s="220">
        <v>3</v>
      </c>
      <c r="R78" s="220">
        <v>13</v>
      </c>
      <c r="S78" s="220">
        <v>9</v>
      </c>
      <c r="T78" s="220">
        <v>28</v>
      </c>
      <c r="U78" s="220">
        <v>29</v>
      </c>
      <c r="V78" s="220">
        <v>31</v>
      </c>
      <c r="W78" s="220">
        <v>56</v>
      </c>
      <c r="X78" s="220">
        <v>40</v>
      </c>
      <c r="Y78" s="220">
        <v>22</v>
      </c>
      <c r="Z78" s="220">
        <v>2</v>
      </c>
      <c r="AA78" s="221">
        <v>0</v>
      </c>
      <c r="AB78" s="1"/>
      <c r="AC78" s="210" t="s">
        <v>404</v>
      </c>
      <c r="AD78" s="211" t="s">
        <v>405</v>
      </c>
      <c r="AE78" s="1"/>
    </row>
    <row r="79" spans="1:31" x14ac:dyDescent="0.15">
      <c r="A79" s="227" t="s">
        <v>406</v>
      </c>
      <c r="B79" s="348" t="str">
        <f>VLOOKUP(A79,$AC$5:$AD$135,2,FALSE)</f>
        <v>　　皮膚の悪性新生物</v>
      </c>
      <c r="C79" s="349"/>
      <c r="D79" s="213">
        <f t="shared" si="30"/>
        <v>14</v>
      </c>
      <c r="E79" s="214">
        <f t="shared" ref="E79:AA79" si="34">SUM(E80:E81)</f>
        <v>0</v>
      </c>
      <c r="F79" s="214">
        <f t="shared" si="34"/>
        <v>0</v>
      </c>
      <c r="G79" s="214">
        <f t="shared" si="34"/>
        <v>0</v>
      </c>
      <c r="H79" s="214">
        <f t="shared" si="34"/>
        <v>0</v>
      </c>
      <c r="I79" s="214">
        <f t="shared" si="34"/>
        <v>0</v>
      </c>
      <c r="J79" s="214">
        <f t="shared" si="34"/>
        <v>0</v>
      </c>
      <c r="K79" s="214">
        <f t="shared" si="34"/>
        <v>0</v>
      </c>
      <c r="L79" s="214">
        <f t="shared" si="34"/>
        <v>0</v>
      </c>
      <c r="M79" s="215">
        <f t="shared" si="34"/>
        <v>0</v>
      </c>
      <c r="N79" s="214">
        <f t="shared" si="34"/>
        <v>0</v>
      </c>
      <c r="O79" s="214">
        <f t="shared" si="34"/>
        <v>0</v>
      </c>
      <c r="P79" s="214">
        <f t="shared" si="34"/>
        <v>0</v>
      </c>
      <c r="Q79" s="214">
        <f t="shared" si="34"/>
        <v>1</v>
      </c>
      <c r="R79" s="214">
        <f t="shared" si="34"/>
        <v>1</v>
      </c>
      <c r="S79" s="214">
        <f t="shared" si="34"/>
        <v>4</v>
      </c>
      <c r="T79" s="214">
        <f t="shared" si="34"/>
        <v>0</v>
      </c>
      <c r="U79" s="214">
        <f t="shared" si="34"/>
        <v>0</v>
      </c>
      <c r="V79" s="214">
        <f t="shared" si="34"/>
        <v>3</v>
      </c>
      <c r="W79" s="214">
        <f t="shared" si="34"/>
        <v>2</v>
      </c>
      <c r="X79" s="214">
        <f t="shared" si="34"/>
        <v>2</v>
      </c>
      <c r="Y79" s="214">
        <f t="shared" si="34"/>
        <v>0</v>
      </c>
      <c r="Z79" s="214">
        <f t="shared" si="34"/>
        <v>1</v>
      </c>
      <c r="AA79" s="215">
        <f t="shared" si="34"/>
        <v>0</v>
      </c>
      <c r="AB79" s="1"/>
      <c r="AC79" s="223" t="s">
        <v>407</v>
      </c>
      <c r="AD79" s="224" t="s">
        <v>408</v>
      </c>
      <c r="AE79" s="1"/>
    </row>
    <row r="80" spans="1:31" x14ac:dyDescent="0.15">
      <c r="A80" s="228"/>
      <c r="B80" s="216"/>
      <c r="C80" s="216" t="s">
        <v>234</v>
      </c>
      <c r="D80" s="217">
        <f t="shared" si="30"/>
        <v>6</v>
      </c>
      <c r="E80" s="220">
        <v>0</v>
      </c>
      <c r="F80" s="220">
        <v>0</v>
      </c>
      <c r="G80" s="220">
        <v>0</v>
      </c>
      <c r="H80" s="220">
        <v>0</v>
      </c>
      <c r="I80" s="220">
        <v>0</v>
      </c>
      <c r="J80" s="220">
        <v>0</v>
      </c>
      <c r="K80" s="220">
        <v>0</v>
      </c>
      <c r="L80" s="220">
        <v>0</v>
      </c>
      <c r="M80" s="221">
        <v>0</v>
      </c>
      <c r="N80" s="220">
        <v>0</v>
      </c>
      <c r="O80" s="220">
        <v>0</v>
      </c>
      <c r="P80" s="220">
        <v>0</v>
      </c>
      <c r="Q80" s="220">
        <v>1</v>
      </c>
      <c r="R80" s="220">
        <v>1</v>
      </c>
      <c r="S80" s="220">
        <v>1</v>
      </c>
      <c r="T80" s="220">
        <v>0</v>
      </c>
      <c r="U80" s="220">
        <v>0</v>
      </c>
      <c r="V80" s="220">
        <v>1</v>
      </c>
      <c r="W80" s="220">
        <v>2</v>
      </c>
      <c r="X80" s="220">
        <v>0</v>
      </c>
      <c r="Y80" s="220">
        <v>0</v>
      </c>
      <c r="Z80" s="220">
        <v>0</v>
      </c>
      <c r="AA80" s="221">
        <v>0</v>
      </c>
      <c r="AB80" s="1"/>
      <c r="AC80" s="225" t="s">
        <v>409</v>
      </c>
      <c r="AD80" s="226" t="s">
        <v>410</v>
      </c>
      <c r="AE80" s="1"/>
    </row>
    <row r="81" spans="1:31" x14ac:dyDescent="0.15">
      <c r="A81" s="229"/>
      <c r="B81" s="222"/>
      <c r="C81" s="216" t="s">
        <v>237</v>
      </c>
      <c r="D81" s="217">
        <f t="shared" si="30"/>
        <v>8</v>
      </c>
      <c r="E81" s="220">
        <v>0</v>
      </c>
      <c r="F81" s="220">
        <v>0</v>
      </c>
      <c r="G81" s="220">
        <v>0</v>
      </c>
      <c r="H81" s="220">
        <v>0</v>
      </c>
      <c r="I81" s="220">
        <v>0</v>
      </c>
      <c r="J81" s="220">
        <v>0</v>
      </c>
      <c r="K81" s="220">
        <v>0</v>
      </c>
      <c r="L81" s="220">
        <v>0</v>
      </c>
      <c r="M81" s="221">
        <v>0</v>
      </c>
      <c r="N81" s="220">
        <v>0</v>
      </c>
      <c r="O81" s="220">
        <v>0</v>
      </c>
      <c r="P81" s="220">
        <v>0</v>
      </c>
      <c r="Q81" s="220">
        <v>0</v>
      </c>
      <c r="R81" s="220">
        <v>0</v>
      </c>
      <c r="S81" s="220">
        <v>3</v>
      </c>
      <c r="T81" s="220">
        <v>0</v>
      </c>
      <c r="U81" s="220">
        <v>0</v>
      </c>
      <c r="V81" s="220">
        <v>2</v>
      </c>
      <c r="W81" s="220">
        <v>0</v>
      </c>
      <c r="X81" s="220">
        <v>2</v>
      </c>
      <c r="Y81" s="220">
        <v>0</v>
      </c>
      <c r="Z81" s="220">
        <v>1</v>
      </c>
      <c r="AA81" s="221">
        <v>0</v>
      </c>
      <c r="AB81" s="1"/>
      <c r="AC81" s="210" t="s">
        <v>411</v>
      </c>
      <c r="AD81" s="211" t="s">
        <v>412</v>
      </c>
      <c r="AE81" s="1"/>
    </row>
    <row r="82" spans="1:31" x14ac:dyDescent="0.15">
      <c r="A82" s="227" t="s">
        <v>413</v>
      </c>
      <c r="B82" s="348" t="str">
        <f>VLOOKUP(A82,$AC$5:$AD$135,2,FALSE)</f>
        <v>　　乳房の悪性新生物</v>
      </c>
      <c r="C82" s="349"/>
      <c r="D82" s="213">
        <f t="shared" si="30"/>
        <v>128</v>
      </c>
      <c r="E82" s="214">
        <f t="shared" ref="E82:AA82" si="35">SUM(E83:E84)</f>
        <v>0</v>
      </c>
      <c r="F82" s="214">
        <f t="shared" si="35"/>
        <v>0</v>
      </c>
      <c r="G82" s="214">
        <f t="shared" si="35"/>
        <v>0</v>
      </c>
      <c r="H82" s="214">
        <f t="shared" si="35"/>
        <v>0</v>
      </c>
      <c r="I82" s="214">
        <f t="shared" si="35"/>
        <v>0</v>
      </c>
      <c r="J82" s="214">
        <f t="shared" si="35"/>
        <v>0</v>
      </c>
      <c r="K82" s="214">
        <f t="shared" si="35"/>
        <v>0</v>
      </c>
      <c r="L82" s="214">
        <f t="shared" si="35"/>
        <v>0</v>
      </c>
      <c r="M82" s="215">
        <f t="shared" si="35"/>
        <v>1</v>
      </c>
      <c r="N82" s="214">
        <f t="shared" si="35"/>
        <v>2</v>
      </c>
      <c r="O82" s="214">
        <f t="shared" si="35"/>
        <v>3</v>
      </c>
      <c r="P82" s="214">
        <f t="shared" si="35"/>
        <v>9</v>
      </c>
      <c r="Q82" s="214">
        <f t="shared" si="35"/>
        <v>13</v>
      </c>
      <c r="R82" s="214">
        <f t="shared" si="35"/>
        <v>11</v>
      </c>
      <c r="S82" s="214">
        <f t="shared" si="35"/>
        <v>12</v>
      </c>
      <c r="T82" s="214">
        <f t="shared" si="35"/>
        <v>25</v>
      </c>
      <c r="U82" s="214">
        <f t="shared" si="35"/>
        <v>15</v>
      </c>
      <c r="V82" s="214">
        <f t="shared" si="35"/>
        <v>16</v>
      </c>
      <c r="W82" s="214">
        <f t="shared" si="35"/>
        <v>7</v>
      </c>
      <c r="X82" s="214">
        <f t="shared" si="35"/>
        <v>9</v>
      </c>
      <c r="Y82" s="214">
        <f t="shared" si="35"/>
        <v>1</v>
      </c>
      <c r="Z82" s="214">
        <f t="shared" si="35"/>
        <v>4</v>
      </c>
      <c r="AA82" s="215">
        <f t="shared" si="35"/>
        <v>0</v>
      </c>
      <c r="AB82" s="1"/>
      <c r="AC82" s="210" t="s">
        <v>414</v>
      </c>
      <c r="AD82" s="211" t="s">
        <v>415</v>
      </c>
      <c r="AE82" s="1"/>
    </row>
    <row r="83" spans="1:31" x14ac:dyDescent="0.15">
      <c r="A83" s="228"/>
      <c r="B83" s="216"/>
      <c r="C83" s="216" t="s">
        <v>234</v>
      </c>
      <c r="D83" s="217">
        <f t="shared" si="30"/>
        <v>1</v>
      </c>
      <c r="E83" s="220">
        <v>0</v>
      </c>
      <c r="F83" s="220">
        <v>0</v>
      </c>
      <c r="G83" s="220">
        <v>0</v>
      </c>
      <c r="H83" s="220">
        <v>0</v>
      </c>
      <c r="I83" s="220">
        <v>0</v>
      </c>
      <c r="J83" s="220">
        <v>0</v>
      </c>
      <c r="K83" s="220">
        <v>0</v>
      </c>
      <c r="L83" s="220">
        <v>0</v>
      </c>
      <c r="M83" s="221">
        <v>0</v>
      </c>
      <c r="N83" s="220">
        <v>0</v>
      </c>
      <c r="O83" s="220">
        <v>0</v>
      </c>
      <c r="P83" s="220">
        <v>0</v>
      </c>
      <c r="Q83" s="220">
        <v>0</v>
      </c>
      <c r="R83" s="220">
        <v>0</v>
      </c>
      <c r="S83" s="220">
        <v>0</v>
      </c>
      <c r="T83" s="220">
        <v>0</v>
      </c>
      <c r="U83" s="220">
        <v>1</v>
      </c>
      <c r="V83" s="220">
        <v>0</v>
      </c>
      <c r="W83" s="220">
        <v>0</v>
      </c>
      <c r="X83" s="220">
        <v>0</v>
      </c>
      <c r="Y83" s="220">
        <v>0</v>
      </c>
      <c r="Z83" s="220">
        <v>0</v>
      </c>
      <c r="AA83" s="221">
        <v>0</v>
      </c>
      <c r="AB83" s="1"/>
      <c r="AC83" s="210" t="s">
        <v>416</v>
      </c>
      <c r="AD83" s="211" t="s">
        <v>417</v>
      </c>
      <c r="AE83" s="1"/>
    </row>
    <row r="84" spans="1:31" x14ac:dyDescent="0.15">
      <c r="A84" s="229"/>
      <c r="B84" s="222"/>
      <c r="C84" s="216" t="s">
        <v>237</v>
      </c>
      <c r="D84" s="217">
        <f t="shared" si="30"/>
        <v>127</v>
      </c>
      <c r="E84" s="220">
        <v>0</v>
      </c>
      <c r="F84" s="220">
        <v>0</v>
      </c>
      <c r="G84" s="220">
        <v>0</v>
      </c>
      <c r="H84" s="220">
        <v>0</v>
      </c>
      <c r="I84" s="220">
        <v>0</v>
      </c>
      <c r="J84" s="220">
        <v>0</v>
      </c>
      <c r="K84" s="220">
        <v>0</v>
      </c>
      <c r="L84" s="220">
        <v>0</v>
      </c>
      <c r="M84" s="221">
        <v>1</v>
      </c>
      <c r="N84" s="220">
        <v>2</v>
      </c>
      <c r="O84" s="220">
        <v>3</v>
      </c>
      <c r="P84" s="220">
        <v>9</v>
      </c>
      <c r="Q84" s="220">
        <v>13</v>
      </c>
      <c r="R84" s="220">
        <v>11</v>
      </c>
      <c r="S84" s="220">
        <v>12</v>
      </c>
      <c r="T84" s="220">
        <v>25</v>
      </c>
      <c r="U84" s="220">
        <v>14</v>
      </c>
      <c r="V84" s="220">
        <v>16</v>
      </c>
      <c r="W84" s="220">
        <v>7</v>
      </c>
      <c r="X84" s="220">
        <v>9</v>
      </c>
      <c r="Y84" s="220">
        <v>1</v>
      </c>
      <c r="Z84" s="220">
        <v>4</v>
      </c>
      <c r="AA84" s="221">
        <v>0</v>
      </c>
      <c r="AB84" s="1"/>
      <c r="AC84" s="210" t="s">
        <v>418</v>
      </c>
      <c r="AD84" s="211" t="s">
        <v>419</v>
      </c>
      <c r="AE84" s="1"/>
    </row>
    <row r="85" spans="1:31" x14ac:dyDescent="0.15">
      <c r="A85" s="227" t="s">
        <v>420</v>
      </c>
      <c r="B85" s="348" t="str">
        <f>VLOOKUP(A85,$AC$5:$AD$135,2,FALSE)</f>
        <v>　　子宮の悪性新生物</v>
      </c>
      <c r="C85" s="349"/>
      <c r="D85" s="213">
        <f t="shared" si="30"/>
        <v>61</v>
      </c>
      <c r="E85" s="214">
        <f t="shared" ref="E85:AA85" si="36">SUM(E86:E87)</f>
        <v>0</v>
      </c>
      <c r="F85" s="214">
        <f t="shared" si="36"/>
        <v>0</v>
      </c>
      <c r="G85" s="214">
        <f t="shared" si="36"/>
        <v>0</v>
      </c>
      <c r="H85" s="214">
        <f t="shared" si="36"/>
        <v>0</v>
      </c>
      <c r="I85" s="214">
        <f t="shared" si="36"/>
        <v>0</v>
      </c>
      <c r="J85" s="214">
        <f t="shared" si="36"/>
        <v>0</v>
      </c>
      <c r="K85" s="214">
        <f t="shared" si="36"/>
        <v>1</v>
      </c>
      <c r="L85" s="214">
        <f t="shared" si="36"/>
        <v>0</v>
      </c>
      <c r="M85" s="215">
        <f t="shared" si="36"/>
        <v>4</v>
      </c>
      <c r="N85" s="214">
        <f t="shared" si="36"/>
        <v>2</v>
      </c>
      <c r="O85" s="214">
        <f t="shared" si="36"/>
        <v>8</v>
      </c>
      <c r="P85" s="214">
        <f t="shared" si="36"/>
        <v>4</v>
      </c>
      <c r="Q85" s="214">
        <f t="shared" si="36"/>
        <v>3</v>
      </c>
      <c r="R85" s="214">
        <f t="shared" si="36"/>
        <v>4</v>
      </c>
      <c r="S85" s="214">
        <f t="shared" si="36"/>
        <v>2</v>
      </c>
      <c r="T85" s="214">
        <f t="shared" si="36"/>
        <v>6</v>
      </c>
      <c r="U85" s="214">
        <f t="shared" si="36"/>
        <v>10</v>
      </c>
      <c r="V85" s="214">
        <f t="shared" si="36"/>
        <v>11</v>
      </c>
      <c r="W85" s="214">
        <f t="shared" si="36"/>
        <v>3</v>
      </c>
      <c r="X85" s="214">
        <f t="shared" si="36"/>
        <v>2</v>
      </c>
      <c r="Y85" s="214">
        <f t="shared" si="36"/>
        <v>1</v>
      </c>
      <c r="Z85" s="214">
        <f t="shared" si="36"/>
        <v>0</v>
      </c>
      <c r="AA85" s="215">
        <f t="shared" si="36"/>
        <v>0</v>
      </c>
      <c r="AB85" s="1"/>
      <c r="AC85" s="210" t="s">
        <v>421</v>
      </c>
      <c r="AD85" s="211" t="s">
        <v>422</v>
      </c>
      <c r="AE85" s="1"/>
    </row>
    <row r="86" spans="1:31" x14ac:dyDescent="0.15">
      <c r="A86" s="228"/>
      <c r="B86" s="216"/>
      <c r="C86" s="238" t="s">
        <v>234</v>
      </c>
      <c r="D86" s="239" t="s">
        <v>423</v>
      </c>
      <c r="E86" s="239" t="s">
        <v>423</v>
      </c>
      <c r="F86" s="239" t="s">
        <v>423</v>
      </c>
      <c r="G86" s="239" t="s">
        <v>423</v>
      </c>
      <c r="H86" s="239" t="s">
        <v>423</v>
      </c>
      <c r="I86" s="239" t="s">
        <v>423</v>
      </c>
      <c r="J86" s="239" t="s">
        <v>423</v>
      </c>
      <c r="K86" s="239" t="s">
        <v>423</v>
      </c>
      <c r="L86" s="239" t="s">
        <v>423</v>
      </c>
      <c r="M86" s="240" t="s">
        <v>423</v>
      </c>
      <c r="N86" s="239" t="s">
        <v>423</v>
      </c>
      <c r="O86" s="239" t="s">
        <v>423</v>
      </c>
      <c r="P86" s="239" t="s">
        <v>423</v>
      </c>
      <c r="Q86" s="239" t="s">
        <v>423</v>
      </c>
      <c r="R86" s="239" t="s">
        <v>423</v>
      </c>
      <c r="S86" s="239" t="s">
        <v>423</v>
      </c>
      <c r="T86" s="239" t="s">
        <v>423</v>
      </c>
      <c r="U86" s="239" t="s">
        <v>423</v>
      </c>
      <c r="V86" s="239" t="s">
        <v>423</v>
      </c>
      <c r="W86" s="239" t="s">
        <v>423</v>
      </c>
      <c r="X86" s="239" t="s">
        <v>423</v>
      </c>
      <c r="Y86" s="239" t="s">
        <v>423</v>
      </c>
      <c r="Z86" s="239" t="s">
        <v>423</v>
      </c>
      <c r="AA86" s="240" t="s">
        <v>423</v>
      </c>
      <c r="AB86" s="1"/>
      <c r="AC86" s="223" t="s">
        <v>424</v>
      </c>
      <c r="AD86" s="224" t="s">
        <v>425</v>
      </c>
      <c r="AE86" s="1"/>
    </row>
    <row r="87" spans="1:31" x14ac:dyDescent="0.15">
      <c r="A87" s="229"/>
      <c r="B87" s="222"/>
      <c r="C87" s="216" t="s">
        <v>237</v>
      </c>
      <c r="D87" s="217">
        <f t="shared" si="30"/>
        <v>61</v>
      </c>
      <c r="E87" s="220">
        <v>0</v>
      </c>
      <c r="F87" s="220">
        <v>0</v>
      </c>
      <c r="G87" s="220">
        <v>0</v>
      </c>
      <c r="H87" s="220">
        <v>0</v>
      </c>
      <c r="I87" s="220">
        <v>0</v>
      </c>
      <c r="J87" s="220">
        <v>0</v>
      </c>
      <c r="K87" s="220">
        <v>1</v>
      </c>
      <c r="L87" s="220">
        <v>0</v>
      </c>
      <c r="M87" s="221">
        <v>4</v>
      </c>
      <c r="N87" s="220">
        <v>2</v>
      </c>
      <c r="O87" s="220">
        <v>8</v>
      </c>
      <c r="P87" s="220">
        <v>4</v>
      </c>
      <c r="Q87" s="220">
        <v>3</v>
      </c>
      <c r="R87" s="220">
        <v>4</v>
      </c>
      <c r="S87" s="220">
        <v>2</v>
      </c>
      <c r="T87" s="220">
        <v>6</v>
      </c>
      <c r="U87" s="220">
        <v>10</v>
      </c>
      <c r="V87" s="220">
        <v>11</v>
      </c>
      <c r="W87" s="220">
        <v>3</v>
      </c>
      <c r="X87" s="220">
        <v>2</v>
      </c>
      <c r="Y87" s="220">
        <v>1</v>
      </c>
      <c r="Z87" s="220">
        <v>0</v>
      </c>
      <c r="AA87" s="221">
        <v>0</v>
      </c>
      <c r="AB87" s="1"/>
      <c r="AC87" s="225" t="s">
        <v>426</v>
      </c>
      <c r="AD87" s="226" t="s">
        <v>427</v>
      </c>
      <c r="AE87" s="1"/>
    </row>
    <row r="88" spans="1:31" x14ac:dyDescent="0.15">
      <c r="A88" s="227" t="s">
        <v>428</v>
      </c>
      <c r="B88" s="348" t="str">
        <f>VLOOKUP(A88,$AC$5:$AD$135,2,FALSE)</f>
        <v>　　卵巣の悪性新生物</v>
      </c>
      <c r="C88" s="349"/>
      <c r="D88" s="213">
        <f t="shared" si="30"/>
        <v>34</v>
      </c>
      <c r="E88" s="214">
        <f t="shared" ref="E88:AA88" si="37">SUM(E89:E90)</f>
        <v>0</v>
      </c>
      <c r="F88" s="214">
        <f t="shared" si="37"/>
        <v>0</v>
      </c>
      <c r="G88" s="214">
        <f t="shared" si="37"/>
        <v>0</v>
      </c>
      <c r="H88" s="214">
        <f t="shared" si="37"/>
        <v>0</v>
      </c>
      <c r="I88" s="214">
        <f t="shared" si="37"/>
        <v>0</v>
      </c>
      <c r="J88" s="214">
        <f t="shared" si="37"/>
        <v>0</v>
      </c>
      <c r="K88" s="214">
        <f t="shared" si="37"/>
        <v>0</v>
      </c>
      <c r="L88" s="214">
        <f t="shared" si="37"/>
        <v>0</v>
      </c>
      <c r="M88" s="215">
        <f t="shared" si="37"/>
        <v>0</v>
      </c>
      <c r="N88" s="214">
        <f t="shared" si="37"/>
        <v>1</v>
      </c>
      <c r="O88" s="214">
        <f t="shared" si="37"/>
        <v>7</v>
      </c>
      <c r="P88" s="214">
        <f t="shared" si="37"/>
        <v>0</v>
      </c>
      <c r="Q88" s="214">
        <f t="shared" si="37"/>
        <v>4</v>
      </c>
      <c r="R88" s="214">
        <f t="shared" si="37"/>
        <v>0</v>
      </c>
      <c r="S88" s="214">
        <f t="shared" si="37"/>
        <v>1</v>
      </c>
      <c r="T88" s="214">
        <f t="shared" si="37"/>
        <v>5</v>
      </c>
      <c r="U88" s="214">
        <f t="shared" si="37"/>
        <v>3</v>
      </c>
      <c r="V88" s="214">
        <f t="shared" si="37"/>
        <v>2</v>
      </c>
      <c r="W88" s="214">
        <f t="shared" si="37"/>
        <v>4</v>
      </c>
      <c r="X88" s="214">
        <f t="shared" si="37"/>
        <v>6</v>
      </c>
      <c r="Y88" s="214">
        <f t="shared" si="37"/>
        <v>1</v>
      </c>
      <c r="Z88" s="214">
        <f t="shared" si="37"/>
        <v>0</v>
      </c>
      <c r="AA88" s="215">
        <f t="shared" si="37"/>
        <v>0</v>
      </c>
      <c r="AB88" s="1"/>
      <c r="AC88" s="210" t="s">
        <v>429</v>
      </c>
      <c r="AD88" s="211" t="s">
        <v>430</v>
      </c>
      <c r="AE88" s="1"/>
    </row>
    <row r="89" spans="1:31" x14ac:dyDescent="0.15">
      <c r="A89" s="228"/>
      <c r="B89" s="216"/>
      <c r="C89" s="216" t="s">
        <v>234</v>
      </c>
      <c r="D89" s="241" t="s">
        <v>423</v>
      </c>
      <c r="E89" s="239" t="s">
        <v>423</v>
      </c>
      <c r="F89" s="239" t="s">
        <v>423</v>
      </c>
      <c r="G89" s="239" t="s">
        <v>423</v>
      </c>
      <c r="H89" s="239" t="s">
        <v>423</v>
      </c>
      <c r="I89" s="239" t="s">
        <v>423</v>
      </c>
      <c r="J89" s="239" t="s">
        <v>423</v>
      </c>
      <c r="K89" s="239" t="s">
        <v>423</v>
      </c>
      <c r="L89" s="239" t="s">
        <v>423</v>
      </c>
      <c r="M89" s="240" t="s">
        <v>423</v>
      </c>
      <c r="N89" s="239" t="s">
        <v>423</v>
      </c>
      <c r="O89" s="239" t="s">
        <v>423</v>
      </c>
      <c r="P89" s="239" t="s">
        <v>423</v>
      </c>
      <c r="Q89" s="239" t="s">
        <v>423</v>
      </c>
      <c r="R89" s="239" t="s">
        <v>423</v>
      </c>
      <c r="S89" s="239" t="s">
        <v>423</v>
      </c>
      <c r="T89" s="239" t="s">
        <v>423</v>
      </c>
      <c r="U89" s="239" t="s">
        <v>423</v>
      </c>
      <c r="V89" s="239" t="s">
        <v>423</v>
      </c>
      <c r="W89" s="239" t="s">
        <v>423</v>
      </c>
      <c r="X89" s="239" t="s">
        <v>423</v>
      </c>
      <c r="Y89" s="239" t="s">
        <v>423</v>
      </c>
      <c r="Z89" s="239" t="s">
        <v>423</v>
      </c>
      <c r="AA89" s="240" t="s">
        <v>423</v>
      </c>
      <c r="AB89" s="1"/>
      <c r="AC89" s="210" t="s">
        <v>431</v>
      </c>
      <c r="AD89" s="211" t="s">
        <v>432</v>
      </c>
      <c r="AE89" s="1"/>
    </row>
    <row r="90" spans="1:31" x14ac:dyDescent="0.15">
      <c r="A90" s="229"/>
      <c r="B90" s="222"/>
      <c r="C90" s="216" t="s">
        <v>237</v>
      </c>
      <c r="D90" s="217">
        <f t="shared" si="30"/>
        <v>34</v>
      </c>
      <c r="E90" s="220">
        <v>0</v>
      </c>
      <c r="F90" s="220">
        <v>0</v>
      </c>
      <c r="G90" s="220">
        <v>0</v>
      </c>
      <c r="H90" s="220">
        <v>0</v>
      </c>
      <c r="I90" s="220">
        <v>0</v>
      </c>
      <c r="J90" s="220">
        <v>0</v>
      </c>
      <c r="K90" s="220">
        <v>0</v>
      </c>
      <c r="L90" s="220">
        <v>0</v>
      </c>
      <c r="M90" s="221">
        <v>0</v>
      </c>
      <c r="N90" s="220">
        <v>1</v>
      </c>
      <c r="O90" s="220">
        <v>7</v>
      </c>
      <c r="P90" s="220">
        <v>0</v>
      </c>
      <c r="Q90" s="220">
        <v>4</v>
      </c>
      <c r="R90" s="220">
        <v>0</v>
      </c>
      <c r="S90" s="220">
        <v>1</v>
      </c>
      <c r="T90" s="220">
        <v>5</v>
      </c>
      <c r="U90" s="220">
        <v>3</v>
      </c>
      <c r="V90" s="220">
        <v>2</v>
      </c>
      <c r="W90" s="220">
        <v>4</v>
      </c>
      <c r="X90" s="220">
        <v>6</v>
      </c>
      <c r="Y90" s="220">
        <v>1</v>
      </c>
      <c r="Z90" s="220">
        <v>0</v>
      </c>
      <c r="AA90" s="221">
        <v>0</v>
      </c>
      <c r="AB90" s="1"/>
      <c r="AC90" s="210" t="s">
        <v>433</v>
      </c>
      <c r="AD90" s="211" t="s">
        <v>434</v>
      </c>
      <c r="AE90" s="1"/>
    </row>
    <row r="91" spans="1:31" x14ac:dyDescent="0.15">
      <c r="A91" s="227" t="s">
        <v>435</v>
      </c>
      <c r="B91" s="348" t="str">
        <f>VLOOKUP(A91,$AC$5:$AD$135,2,FALSE)</f>
        <v>　　前立腺の悪性新生物</v>
      </c>
      <c r="C91" s="349"/>
      <c r="D91" s="213">
        <f t="shared" si="30"/>
        <v>113</v>
      </c>
      <c r="E91" s="214">
        <f t="shared" ref="E91:AA91" si="38">SUM(E92:E93)</f>
        <v>0</v>
      </c>
      <c r="F91" s="214">
        <f t="shared" si="38"/>
        <v>0</v>
      </c>
      <c r="G91" s="214">
        <f t="shared" si="38"/>
        <v>0</v>
      </c>
      <c r="H91" s="214">
        <f t="shared" si="38"/>
        <v>0</v>
      </c>
      <c r="I91" s="214">
        <f t="shared" si="38"/>
        <v>0</v>
      </c>
      <c r="J91" s="214">
        <f t="shared" si="38"/>
        <v>0</v>
      </c>
      <c r="K91" s="214">
        <f t="shared" si="38"/>
        <v>0</v>
      </c>
      <c r="L91" s="214">
        <f t="shared" si="38"/>
        <v>0</v>
      </c>
      <c r="M91" s="215">
        <f t="shared" si="38"/>
        <v>0</v>
      </c>
      <c r="N91" s="214">
        <f t="shared" si="38"/>
        <v>0</v>
      </c>
      <c r="O91" s="214">
        <f t="shared" si="38"/>
        <v>0</v>
      </c>
      <c r="P91" s="214">
        <f t="shared" si="38"/>
        <v>0</v>
      </c>
      <c r="Q91" s="214">
        <f t="shared" si="38"/>
        <v>0</v>
      </c>
      <c r="R91" s="214">
        <f t="shared" si="38"/>
        <v>1</v>
      </c>
      <c r="S91" s="214">
        <f t="shared" si="38"/>
        <v>9</v>
      </c>
      <c r="T91" s="214">
        <f t="shared" si="38"/>
        <v>15</v>
      </c>
      <c r="U91" s="214">
        <f t="shared" si="38"/>
        <v>17</v>
      </c>
      <c r="V91" s="214">
        <f t="shared" si="38"/>
        <v>21</v>
      </c>
      <c r="W91" s="214">
        <f t="shared" si="38"/>
        <v>28</v>
      </c>
      <c r="X91" s="214">
        <f t="shared" si="38"/>
        <v>16</v>
      </c>
      <c r="Y91" s="214">
        <f t="shared" si="38"/>
        <v>6</v>
      </c>
      <c r="Z91" s="214">
        <f t="shared" si="38"/>
        <v>0</v>
      </c>
      <c r="AA91" s="215">
        <f t="shared" si="38"/>
        <v>0</v>
      </c>
      <c r="AB91" s="1"/>
      <c r="AC91" s="210" t="s">
        <v>436</v>
      </c>
      <c r="AD91" s="211" t="s">
        <v>437</v>
      </c>
      <c r="AE91" s="1"/>
    </row>
    <row r="92" spans="1:31" x14ac:dyDescent="0.15">
      <c r="A92" s="228"/>
      <c r="B92" s="216"/>
      <c r="C92" s="216" t="s">
        <v>234</v>
      </c>
      <c r="D92" s="217">
        <f t="shared" si="30"/>
        <v>113</v>
      </c>
      <c r="E92" s="220">
        <v>0</v>
      </c>
      <c r="F92" s="220">
        <v>0</v>
      </c>
      <c r="G92" s="220">
        <v>0</v>
      </c>
      <c r="H92" s="220">
        <v>0</v>
      </c>
      <c r="I92" s="220">
        <v>0</v>
      </c>
      <c r="J92" s="220">
        <v>0</v>
      </c>
      <c r="K92" s="220">
        <v>0</v>
      </c>
      <c r="L92" s="220">
        <v>0</v>
      </c>
      <c r="M92" s="221">
        <v>0</v>
      </c>
      <c r="N92" s="220">
        <v>0</v>
      </c>
      <c r="O92" s="220">
        <v>0</v>
      </c>
      <c r="P92" s="220">
        <v>0</v>
      </c>
      <c r="Q92" s="220">
        <v>0</v>
      </c>
      <c r="R92" s="220">
        <v>1</v>
      </c>
      <c r="S92" s="220">
        <v>9</v>
      </c>
      <c r="T92" s="220">
        <v>15</v>
      </c>
      <c r="U92" s="220">
        <v>17</v>
      </c>
      <c r="V92" s="220">
        <v>21</v>
      </c>
      <c r="W92" s="220">
        <v>28</v>
      </c>
      <c r="X92" s="220">
        <v>16</v>
      </c>
      <c r="Y92" s="220">
        <v>6</v>
      </c>
      <c r="Z92" s="220">
        <v>0</v>
      </c>
      <c r="AA92" s="221">
        <v>0</v>
      </c>
      <c r="AB92" s="1"/>
      <c r="AC92" s="210" t="s">
        <v>438</v>
      </c>
      <c r="AD92" s="211" t="s">
        <v>439</v>
      </c>
      <c r="AE92" s="1"/>
    </row>
    <row r="93" spans="1:31" x14ac:dyDescent="0.15">
      <c r="A93" s="229"/>
      <c r="B93" s="222"/>
      <c r="C93" s="216" t="s">
        <v>237</v>
      </c>
      <c r="D93" s="241" t="s">
        <v>423</v>
      </c>
      <c r="E93" s="239" t="s">
        <v>423</v>
      </c>
      <c r="F93" s="239" t="s">
        <v>423</v>
      </c>
      <c r="G93" s="239" t="s">
        <v>423</v>
      </c>
      <c r="H93" s="239" t="s">
        <v>423</v>
      </c>
      <c r="I93" s="239" t="s">
        <v>423</v>
      </c>
      <c r="J93" s="239" t="s">
        <v>423</v>
      </c>
      <c r="K93" s="239" t="s">
        <v>423</v>
      </c>
      <c r="L93" s="239" t="s">
        <v>423</v>
      </c>
      <c r="M93" s="240" t="s">
        <v>423</v>
      </c>
      <c r="N93" s="239" t="s">
        <v>423</v>
      </c>
      <c r="O93" s="239" t="s">
        <v>423</v>
      </c>
      <c r="P93" s="239" t="s">
        <v>423</v>
      </c>
      <c r="Q93" s="239" t="s">
        <v>423</v>
      </c>
      <c r="R93" s="239" t="s">
        <v>423</v>
      </c>
      <c r="S93" s="239" t="s">
        <v>423</v>
      </c>
      <c r="T93" s="239" t="s">
        <v>423</v>
      </c>
      <c r="U93" s="239" t="s">
        <v>423</v>
      </c>
      <c r="V93" s="239" t="s">
        <v>423</v>
      </c>
      <c r="W93" s="239" t="s">
        <v>423</v>
      </c>
      <c r="X93" s="239" t="s">
        <v>423</v>
      </c>
      <c r="Y93" s="239" t="s">
        <v>423</v>
      </c>
      <c r="Z93" s="239" t="s">
        <v>423</v>
      </c>
      <c r="AA93" s="240" t="s">
        <v>423</v>
      </c>
      <c r="AB93" s="1"/>
      <c r="AC93" s="223" t="s">
        <v>440</v>
      </c>
      <c r="AD93" s="224" t="s">
        <v>441</v>
      </c>
      <c r="AE93" s="1"/>
    </row>
    <row r="94" spans="1:31" x14ac:dyDescent="0.15">
      <c r="A94" s="227" t="s">
        <v>442</v>
      </c>
      <c r="B94" s="348" t="str">
        <f>VLOOKUP(A94,$AC$5:$AD$135,2,FALSE)</f>
        <v>　　膀胱の悪性新生物</v>
      </c>
      <c r="C94" s="349"/>
      <c r="D94" s="213">
        <f t="shared" si="30"/>
        <v>86</v>
      </c>
      <c r="E94" s="214">
        <f t="shared" ref="E94:AA94" si="39">SUM(E95:E96)</f>
        <v>0</v>
      </c>
      <c r="F94" s="214">
        <f t="shared" si="39"/>
        <v>0</v>
      </c>
      <c r="G94" s="214">
        <f t="shared" si="39"/>
        <v>0</v>
      </c>
      <c r="H94" s="214">
        <f t="shared" si="39"/>
        <v>0</v>
      </c>
      <c r="I94" s="214">
        <f t="shared" si="39"/>
        <v>0</v>
      </c>
      <c r="J94" s="214">
        <f t="shared" si="39"/>
        <v>0</v>
      </c>
      <c r="K94" s="214">
        <f t="shared" si="39"/>
        <v>0</v>
      </c>
      <c r="L94" s="214">
        <f t="shared" si="39"/>
        <v>0</v>
      </c>
      <c r="M94" s="215">
        <f t="shared" si="39"/>
        <v>0</v>
      </c>
      <c r="N94" s="214">
        <f t="shared" si="39"/>
        <v>0</v>
      </c>
      <c r="O94" s="214">
        <f t="shared" si="39"/>
        <v>1</v>
      </c>
      <c r="P94" s="214">
        <f t="shared" si="39"/>
        <v>1</v>
      </c>
      <c r="Q94" s="214">
        <f t="shared" si="39"/>
        <v>1</v>
      </c>
      <c r="R94" s="214">
        <f t="shared" si="39"/>
        <v>3</v>
      </c>
      <c r="S94" s="214">
        <f t="shared" si="39"/>
        <v>3</v>
      </c>
      <c r="T94" s="214">
        <f t="shared" si="39"/>
        <v>7</v>
      </c>
      <c r="U94" s="214">
        <f t="shared" si="39"/>
        <v>4</v>
      </c>
      <c r="V94" s="214">
        <f t="shared" si="39"/>
        <v>18</v>
      </c>
      <c r="W94" s="214">
        <f t="shared" si="39"/>
        <v>24</v>
      </c>
      <c r="X94" s="214">
        <f t="shared" si="39"/>
        <v>15</v>
      </c>
      <c r="Y94" s="214">
        <f t="shared" si="39"/>
        <v>7</v>
      </c>
      <c r="Z94" s="214">
        <f t="shared" si="39"/>
        <v>2</v>
      </c>
      <c r="AA94" s="215">
        <f t="shared" si="39"/>
        <v>0</v>
      </c>
      <c r="AB94" s="1"/>
      <c r="AC94" s="230" t="s">
        <v>443</v>
      </c>
      <c r="AD94" s="231" t="s">
        <v>444</v>
      </c>
      <c r="AE94" s="1"/>
    </row>
    <row r="95" spans="1:31" x14ac:dyDescent="0.15">
      <c r="A95" s="228"/>
      <c r="B95" s="216"/>
      <c r="C95" s="216" t="s">
        <v>234</v>
      </c>
      <c r="D95" s="242">
        <f t="shared" si="30"/>
        <v>59</v>
      </c>
      <c r="E95" s="220">
        <v>0</v>
      </c>
      <c r="F95" s="220">
        <v>0</v>
      </c>
      <c r="G95" s="220">
        <v>0</v>
      </c>
      <c r="H95" s="220">
        <v>0</v>
      </c>
      <c r="I95" s="220">
        <v>0</v>
      </c>
      <c r="J95" s="220">
        <v>0</v>
      </c>
      <c r="K95" s="220">
        <v>0</v>
      </c>
      <c r="L95" s="220">
        <v>0</v>
      </c>
      <c r="M95" s="221">
        <v>0</v>
      </c>
      <c r="N95" s="220">
        <v>0</v>
      </c>
      <c r="O95" s="220">
        <v>1</v>
      </c>
      <c r="P95" s="220">
        <v>1</v>
      </c>
      <c r="Q95" s="220">
        <v>1</v>
      </c>
      <c r="R95" s="220">
        <v>2</v>
      </c>
      <c r="S95" s="220">
        <v>3</v>
      </c>
      <c r="T95" s="220">
        <v>6</v>
      </c>
      <c r="U95" s="220">
        <v>3</v>
      </c>
      <c r="V95" s="220">
        <v>13</v>
      </c>
      <c r="W95" s="220">
        <v>17</v>
      </c>
      <c r="X95" s="220">
        <v>10</v>
      </c>
      <c r="Y95" s="220">
        <v>2</v>
      </c>
      <c r="Z95" s="220">
        <v>0</v>
      </c>
      <c r="AA95" s="221">
        <v>0</v>
      </c>
      <c r="AB95" s="1"/>
      <c r="AC95" s="230" t="s">
        <v>445</v>
      </c>
      <c r="AD95" s="231" t="s">
        <v>446</v>
      </c>
      <c r="AE95" s="1"/>
    </row>
    <row r="96" spans="1:31" x14ac:dyDescent="0.15">
      <c r="A96" s="229"/>
      <c r="B96" s="222"/>
      <c r="C96" s="216" t="s">
        <v>237</v>
      </c>
      <c r="D96" s="242">
        <f t="shared" si="30"/>
        <v>27</v>
      </c>
      <c r="E96" s="220">
        <v>0</v>
      </c>
      <c r="F96" s="220">
        <v>0</v>
      </c>
      <c r="G96" s="220">
        <v>0</v>
      </c>
      <c r="H96" s="220">
        <v>0</v>
      </c>
      <c r="I96" s="220">
        <v>0</v>
      </c>
      <c r="J96" s="220">
        <v>0</v>
      </c>
      <c r="K96" s="220">
        <v>0</v>
      </c>
      <c r="L96" s="220">
        <v>0</v>
      </c>
      <c r="M96" s="221">
        <v>0</v>
      </c>
      <c r="N96" s="220">
        <v>0</v>
      </c>
      <c r="O96" s="220">
        <v>0</v>
      </c>
      <c r="P96" s="220">
        <v>0</v>
      </c>
      <c r="Q96" s="220">
        <v>0</v>
      </c>
      <c r="R96" s="220">
        <v>1</v>
      </c>
      <c r="S96" s="220">
        <v>0</v>
      </c>
      <c r="T96" s="220">
        <v>1</v>
      </c>
      <c r="U96" s="220">
        <v>1</v>
      </c>
      <c r="V96" s="220">
        <v>5</v>
      </c>
      <c r="W96" s="220">
        <v>7</v>
      </c>
      <c r="X96" s="220">
        <v>5</v>
      </c>
      <c r="Y96" s="220">
        <v>5</v>
      </c>
      <c r="Z96" s="220">
        <v>2</v>
      </c>
      <c r="AA96" s="221">
        <v>0</v>
      </c>
      <c r="AB96" s="1"/>
      <c r="AC96" s="225" t="s">
        <v>447</v>
      </c>
      <c r="AD96" s="226" t="s">
        <v>448</v>
      </c>
      <c r="AE96" s="1"/>
    </row>
    <row r="97" spans="1:31" x14ac:dyDescent="0.15">
      <c r="A97" s="227" t="s">
        <v>449</v>
      </c>
      <c r="B97" s="348" t="str">
        <f>VLOOKUP(A97,$AC$5:$AD$135,2,FALSE)</f>
        <v>　　中枢神経系</v>
      </c>
      <c r="C97" s="349"/>
      <c r="D97" s="213">
        <f t="shared" si="30"/>
        <v>24</v>
      </c>
      <c r="E97" s="214">
        <f t="shared" ref="E97:AA97" si="40">SUM(E98:E99)</f>
        <v>0</v>
      </c>
      <c r="F97" s="214">
        <f t="shared" si="40"/>
        <v>0</v>
      </c>
      <c r="G97" s="214">
        <f t="shared" si="40"/>
        <v>0</v>
      </c>
      <c r="H97" s="214">
        <f t="shared" si="40"/>
        <v>0</v>
      </c>
      <c r="I97" s="214">
        <f t="shared" si="40"/>
        <v>0</v>
      </c>
      <c r="J97" s="214">
        <f t="shared" si="40"/>
        <v>1</v>
      </c>
      <c r="K97" s="214">
        <f t="shared" si="40"/>
        <v>0</v>
      </c>
      <c r="L97" s="214">
        <f t="shared" si="40"/>
        <v>0</v>
      </c>
      <c r="M97" s="215">
        <f t="shared" si="40"/>
        <v>0</v>
      </c>
      <c r="N97" s="214">
        <f t="shared" si="40"/>
        <v>0</v>
      </c>
      <c r="O97" s="214">
        <f t="shared" si="40"/>
        <v>1</v>
      </c>
      <c r="P97" s="214">
        <f t="shared" si="40"/>
        <v>0</v>
      </c>
      <c r="Q97" s="214">
        <f t="shared" si="40"/>
        <v>3</v>
      </c>
      <c r="R97" s="214">
        <f t="shared" si="40"/>
        <v>3</v>
      </c>
      <c r="S97" s="214">
        <f t="shared" si="40"/>
        <v>7</v>
      </c>
      <c r="T97" s="214">
        <f t="shared" si="40"/>
        <v>4</v>
      </c>
      <c r="U97" s="214">
        <f t="shared" si="40"/>
        <v>1</v>
      </c>
      <c r="V97" s="214">
        <f t="shared" si="40"/>
        <v>2</v>
      </c>
      <c r="W97" s="214">
        <f t="shared" si="40"/>
        <v>0</v>
      </c>
      <c r="X97" s="214">
        <f t="shared" si="40"/>
        <v>2</v>
      </c>
      <c r="Y97" s="214">
        <f t="shared" si="40"/>
        <v>0</v>
      </c>
      <c r="Z97" s="214">
        <f t="shared" si="40"/>
        <v>0</v>
      </c>
      <c r="AA97" s="215">
        <f t="shared" si="40"/>
        <v>0</v>
      </c>
      <c r="AB97" s="1"/>
      <c r="AC97" s="210" t="s">
        <v>450</v>
      </c>
      <c r="AD97" s="211" t="s">
        <v>451</v>
      </c>
      <c r="AE97" s="1"/>
    </row>
    <row r="98" spans="1:31" x14ac:dyDescent="0.15">
      <c r="A98" s="228"/>
      <c r="B98" s="216"/>
      <c r="C98" s="216" t="s">
        <v>234</v>
      </c>
      <c r="D98" s="217">
        <f t="shared" si="30"/>
        <v>15</v>
      </c>
      <c r="E98" s="220">
        <v>0</v>
      </c>
      <c r="F98" s="220">
        <v>0</v>
      </c>
      <c r="G98" s="220">
        <v>0</v>
      </c>
      <c r="H98" s="220">
        <v>0</v>
      </c>
      <c r="I98" s="220">
        <v>0</v>
      </c>
      <c r="J98" s="220">
        <v>1</v>
      </c>
      <c r="K98" s="220">
        <v>0</v>
      </c>
      <c r="L98" s="220">
        <v>0</v>
      </c>
      <c r="M98" s="221">
        <v>0</v>
      </c>
      <c r="N98" s="220">
        <v>0</v>
      </c>
      <c r="O98" s="220">
        <v>1</v>
      </c>
      <c r="P98" s="220">
        <v>0</v>
      </c>
      <c r="Q98" s="220">
        <v>2</v>
      </c>
      <c r="R98" s="220">
        <v>3</v>
      </c>
      <c r="S98" s="220">
        <v>3</v>
      </c>
      <c r="T98" s="220">
        <v>2</v>
      </c>
      <c r="U98" s="220">
        <v>1</v>
      </c>
      <c r="V98" s="220">
        <v>2</v>
      </c>
      <c r="W98" s="220">
        <v>0</v>
      </c>
      <c r="X98" s="220">
        <v>0</v>
      </c>
      <c r="Y98" s="220">
        <v>0</v>
      </c>
      <c r="Z98" s="220">
        <v>0</v>
      </c>
      <c r="AA98" s="221">
        <v>0</v>
      </c>
      <c r="AB98" s="1"/>
      <c r="AC98" s="210" t="s">
        <v>452</v>
      </c>
      <c r="AD98" s="211" t="s">
        <v>453</v>
      </c>
      <c r="AE98" s="1"/>
    </row>
    <row r="99" spans="1:31" x14ac:dyDescent="0.15">
      <c r="A99" s="229"/>
      <c r="B99" s="222"/>
      <c r="C99" s="216" t="s">
        <v>237</v>
      </c>
      <c r="D99" s="217">
        <f t="shared" si="30"/>
        <v>9</v>
      </c>
      <c r="E99" s="220">
        <v>0</v>
      </c>
      <c r="F99" s="220">
        <v>0</v>
      </c>
      <c r="G99" s="220">
        <v>0</v>
      </c>
      <c r="H99" s="220">
        <v>0</v>
      </c>
      <c r="I99" s="220">
        <v>0</v>
      </c>
      <c r="J99" s="220">
        <v>0</v>
      </c>
      <c r="K99" s="220">
        <v>0</v>
      </c>
      <c r="L99" s="220">
        <v>0</v>
      </c>
      <c r="M99" s="221">
        <v>0</v>
      </c>
      <c r="N99" s="220">
        <v>0</v>
      </c>
      <c r="O99" s="220">
        <v>0</v>
      </c>
      <c r="P99" s="220">
        <v>0</v>
      </c>
      <c r="Q99" s="220">
        <v>1</v>
      </c>
      <c r="R99" s="220">
        <v>0</v>
      </c>
      <c r="S99" s="220">
        <v>4</v>
      </c>
      <c r="T99" s="220">
        <v>2</v>
      </c>
      <c r="U99" s="220">
        <v>0</v>
      </c>
      <c r="V99" s="220">
        <v>0</v>
      </c>
      <c r="W99" s="220">
        <v>0</v>
      </c>
      <c r="X99" s="220">
        <v>2</v>
      </c>
      <c r="Y99" s="220">
        <v>0</v>
      </c>
      <c r="Z99" s="220">
        <v>0</v>
      </c>
      <c r="AA99" s="221">
        <v>0</v>
      </c>
      <c r="AB99" s="1"/>
      <c r="AC99" s="210" t="s">
        <v>454</v>
      </c>
      <c r="AD99" s="211" t="s">
        <v>455</v>
      </c>
      <c r="AE99" s="1"/>
    </row>
    <row r="100" spans="1:31" x14ac:dyDescent="0.15">
      <c r="A100" s="227" t="s">
        <v>456</v>
      </c>
      <c r="B100" s="348" t="str">
        <f>VLOOKUP(A100,$AC$5:$AD$135,2,FALSE)</f>
        <v>　　悪性リンパ腫</v>
      </c>
      <c r="C100" s="349"/>
      <c r="D100" s="213">
        <f t="shared" si="30"/>
        <v>113</v>
      </c>
      <c r="E100" s="214">
        <f t="shared" ref="E100:AA100" si="41">SUM(E101:E102)</f>
        <v>0</v>
      </c>
      <c r="F100" s="214">
        <f t="shared" si="41"/>
        <v>0</v>
      </c>
      <c r="G100" s="214">
        <f t="shared" si="41"/>
        <v>0</v>
      </c>
      <c r="H100" s="214">
        <f t="shared" si="41"/>
        <v>0</v>
      </c>
      <c r="I100" s="214">
        <f t="shared" si="41"/>
        <v>0</v>
      </c>
      <c r="J100" s="214">
        <f t="shared" si="41"/>
        <v>0</v>
      </c>
      <c r="K100" s="214">
        <f t="shared" si="41"/>
        <v>0</v>
      </c>
      <c r="L100" s="214">
        <f t="shared" si="41"/>
        <v>0</v>
      </c>
      <c r="M100" s="215">
        <f t="shared" si="41"/>
        <v>0</v>
      </c>
      <c r="N100" s="214">
        <f t="shared" si="41"/>
        <v>1</v>
      </c>
      <c r="O100" s="214">
        <f t="shared" si="41"/>
        <v>1</v>
      </c>
      <c r="P100" s="214">
        <f t="shared" si="41"/>
        <v>0</v>
      </c>
      <c r="Q100" s="214">
        <f t="shared" si="41"/>
        <v>3</v>
      </c>
      <c r="R100" s="214">
        <f t="shared" si="41"/>
        <v>3</v>
      </c>
      <c r="S100" s="214">
        <f t="shared" si="41"/>
        <v>8</v>
      </c>
      <c r="T100" s="214">
        <f t="shared" si="41"/>
        <v>11</v>
      </c>
      <c r="U100" s="214">
        <f t="shared" si="41"/>
        <v>17</v>
      </c>
      <c r="V100" s="214">
        <f t="shared" si="41"/>
        <v>24</v>
      </c>
      <c r="W100" s="214">
        <f t="shared" si="41"/>
        <v>26</v>
      </c>
      <c r="X100" s="214">
        <f t="shared" si="41"/>
        <v>17</v>
      </c>
      <c r="Y100" s="214">
        <f t="shared" si="41"/>
        <v>2</v>
      </c>
      <c r="Z100" s="214">
        <f t="shared" si="41"/>
        <v>0</v>
      </c>
      <c r="AA100" s="215">
        <f t="shared" si="41"/>
        <v>0</v>
      </c>
      <c r="AB100" s="1"/>
      <c r="AC100" s="210" t="s">
        <v>457</v>
      </c>
      <c r="AD100" s="211" t="s">
        <v>458</v>
      </c>
      <c r="AE100" s="1"/>
    </row>
    <row r="101" spans="1:31" x14ac:dyDescent="0.15">
      <c r="A101" s="228"/>
      <c r="B101" s="216"/>
      <c r="C101" s="216" t="s">
        <v>234</v>
      </c>
      <c r="D101" s="217">
        <f t="shared" si="30"/>
        <v>66</v>
      </c>
      <c r="E101" s="220">
        <v>0</v>
      </c>
      <c r="F101" s="220">
        <v>0</v>
      </c>
      <c r="G101" s="220">
        <v>0</v>
      </c>
      <c r="H101" s="220">
        <v>0</v>
      </c>
      <c r="I101" s="220">
        <v>0</v>
      </c>
      <c r="J101" s="220">
        <v>0</v>
      </c>
      <c r="K101" s="220">
        <v>0</v>
      </c>
      <c r="L101" s="220">
        <v>0</v>
      </c>
      <c r="M101" s="221">
        <v>0</v>
      </c>
      <c r="N101" s="220">
        <v>1</v>
      </c>
      <c r="O101" s="220">
        <v>1</v>
      </c>
      <c r="P101" s="220">
        <v>0</v>
      </c>
      <c r="Q101" s="220">
        <v>2</v>
      </c>
      <c r="R101" s="220">
        <v>2</v>
      </c>
      <c r="S101" s="220">
        <v>8</v>
      </c>
      <c r="T101" s="220">
        <v>6</v>
      </c>
      <c r="U101" s="220">
        <v>9</v>
      </c>
      <c r="V101" s="220">
        <v>17</v>
      </c>
      <c r="W101" s="220">
        <v>12</v>
      </c>
      <c r="X101" s="220">
        <v>8</v>
      </c>
      <c r="Y101" s="220">
        <v>0</v>
      </c>
      <c r="Z101" s="220">
        <v>0</v>
      </c>
      <c r="AA101" s="221">
        <v>0</v>
      </c>
      <c r="AB101" s="1"/>
      <c r="AC101" s="210" t="s">
        <v>459</v>
      </c>
      <c r="AD101" s="211" t="s">
        <v>460</v>
      </c>
      <c r="AE101" s="1"/>
    </row>
    <row r="102" spans="1:31" x14ac:dyDescent="0.15">
      <c r="A102" s="229"/>
      <c r="B102" s="222"/>
      <c r="C102" s="216" t="s">
        <v>237</v>
      </c>
      <c r="D102" s="217">
        <f t="shared" si="30"/>
        <v>47</v>
      </c>
      <c r="E102" s="220">
        <v>0</v>
      </c>
      <c r="F102" s="220">
        <v>0</v>
      </c>
      <c r="G102" s="220">
        <v>0</v>
      </c>
      <c r="H102" s="220">
        <v>0</v>
      </c>
      <c r="I102" s="220">
        <v>0</v>
      </c>
      <c r="J102" s="220">
        <v>0</v>
      </c>
      <c r="K102" s="220">
        <v>0</v>
      </c>
      <c r="L102" s="220">
        <v>0</v>
      </c>
      <c r="M102" s="221">
        <v>0</v>
      </c>
      <c r="N102" s="220">
        <v>0</v>
      </c>
      <c r="O102" s="220">
        <v>0</v>
      </c>
      <c r="P102" s="220">
        <v>0</v>
      </c>
      <c r="Q102" s="220">
        <v>1</v>
      </c>
      <c r="R102" s="220">
        <v>1</v>
      </c>
      <c r="S102" s="220">
        <v>0</v>
      </c>
      <c r="T102" s="220">
        <v>5</v>
      </c>
      <c r="U102" s="220">
        <v>8</v>
      </c>
      <c r="V102" s="220">
        <v>7</v>
      </c>
      <c r="W102" s="220">
        <v>14</v>
      </c>
      <c r="X102" s="220">
        <v>9</v>
      </c>
      <c r="Y102" s="220">
        <v>2</v>
      </c>
      <c r="Z102" s="220">
        <v>0</v>
      </c>
      <c r="AA102" s="221">
        <v>0</v>
      </c>
      <c r="AB102" s="1"/>
      <c r="AC102" s="223" t="s">
        <v>461</v>
      </c>
      <c r="AD102" s="224" t="s">
        <v>329</v>
      </c>
      <c r="AE102" s="1"/>
    </row>
    <row r="103" spans="1:31" x14ac:dyDescent="0.15">
      <c r="A103" s="227" t="s">
        <v>462</v>
      </c>
      <c r="B103" s="348" t="str">
        <f>VLOOKUP(A103,$AC$5:$AD$135,2,FALSE)</f>
        <v>　　白血病</v>
      </c>
      <c r="C103" s="349"/>
      <c r="D103" s="213">
        <f t="shared" si="30"/>
        <v>73</v>
      </c>
      <c r="E103" s="214">
        <f t="shared" ref="E103:AA103" si="42">SUM(E104:E105)</f>
        <v>0</v>
      </c>
      <c r="F103" s="214">
        <f t="shared" si="42"/>
        <v>0</v>
      </c>
      <c r="G103" s="214">
        <f t="shared" si="42"/>
        <v>0</v>
      </c>
      <c r="H103" s="214">
        <f t="shared" si="42"/>
        <v>0</v>
      </c>
      <c r="I103" s="214">
        <f t="shared" si="42"/>
        <v>0</v>
      </c>
      <c r="J103" s="214">
        <f t="shared" si="42"/>
        <v>0</v>
      </c>
      <c r="K103" s="214">
        <f t="shared" si="42"/>
        <v>0</v>
      </c>
      <c r="L103" s="214">
        <f t="shared" si="42"/>
        <v>0</v>
      </c>
      <c r="M103" s="215">
        <f t="shared" si="42"/>
        <v>0</v>
      </c>
      <c r="N103" s="214">
        <f t="shared" si="42"/>
        <v>1</v>
      </c>
      <c r="O103" s="214">
        <f t="shared" si="42"/>
        <v>1</v>
      </c>
      <c r="P103" s="214">
        <f t="shared" si="42"/>
        <v>2</v>
      </c>
      <c r="Q103" s="214">
        <f t="shared" si="42"/>
        <v>5</v>
      </c>
      <c r="R103" s="214">
        <f t="shared" si="42"/>
        <v>3</v>
      </c>
      <c r="S103" s="214">
        <f t="shared" si="42"/>
        <v>6</v>
      </c>
      <c r="T103" s="214">
        <f t="shared" si="42"/>
        <v>12</v>
      </c>
      <c r="U103" s="214">
        <f t="shared" si="42"/>
        <v>15</v>
      </c>
      <c r="V103" s="214">
        <f t="shared" si="42"/>
        <v>13</v>
      </c>
      <c r="W103" s="214">
        <f t="shared" si="42"/>
        <v>10</v>
      </c>
      <c r="X103" s="214">
        <f t="shared" si="42"/>
        <v>5</v>
      </c>
      <c r="Y103" s="214">
        <f t="shared" si="42"/>
        <v>0</v>
      </c>
      <c r="Z103" s="214">
        <f t="shared" si="42"/>
        <v>0</v>
      </c>
      <c r="AA103" s="215">
        <f t="shared" si="42"/>
        <v>0</v>
      </c>
      <c r="AB103" s="1"/>
      <c r="AC103" s="230" t="s">
        <v>463</v>
      </c>
      <c r="AD103" s="231" t="s">
        <v>464</v>
      </c>
      <c r="AE103" s="1"/>
    </row>
    <row r="104" spans="1:31" x14ac:dyDescent="0.15">
      <c r="A104" s="228"/>
      <c r="B104" s="216"/>
      <c r="C104" s="216" t="s">
        <v>234</v>
      </c>
      <c r="D104" s="217">
        <f t="shared" si="30"/>
        <v>41</v>
      </c>
      <c r="E104" s="220">
        <v>0</v>
      </c>
      <c r="F104" s="220">
        <v>0</v>
      </c>
      <c r="G104" s="220">
        <v>0</v>
      </c>
      <c r="H104" s="220">
        <v>0</v>
      </c>
      <c r="I104" s="220">
        <v>0</v>
      </c>
      <c r="J104" s="220">
        <v>0</v>
      </c>
      <c r="K104" s="220">
        <v>0</v>
      </c>
      <c r="L104" s="220">
        <v>0</v>
      </c>
      <c r="M104" s="221">
        <v>0</v>
      </c>
      <c r="N104" s="220">
        <v>1</v>
      </c>
      <c r="O104" s="220">
        <v>0</v>
      </c>
      <c r="P104" s="220">
        <v>1</v>
      </c>
      <c r="Q104" s="220">
        <v>2</v>
      </c>
      <c r="R104" s="220">
        <v>0</v>
      </c>
      <c r="S104" s="220">
        <v>4</v>
      </c>
      <c r="T104" s="220">
        <v>5</v>
      </c>
      <c r="U104" s="220">
        <v>12</v>
      </c>
      <c r="V104" s="220">
        <v>10</v>
      </c>
      <c r="W104" s="220">
        <v>4</v>
      </c>
      <c r="X104" s="220">
        <v>2</v>
      </c>
      <c r="Y104" s="220">
        <v>0</v>
      </c>
      <c r="Z104" s="220">
        <v>0</v>
      </c>
      <c r="AA104" s="221">
        <v>0</v>
      </c>
      <c r="AB104" s="1"/>
      <c r="AC104" s="225" t="s">
        <v>465</v>
      </c>
      <c r="AD104" s="226" t="s">
        <v>466</v>
      </c>
      <c r="AE104" s="1"/>
    </row>
    <row r="105" spans="1:31" x14ac:dyDescent="0.15">
      <c r="A105" s="229"/>
      <c r="B105" s="222"/>
      <c r="C105" s="216" t="s">
        <v>237</v>
      </c>
      <c r="D105" s="217">
        <f t="shared" si="30"/>
        <v>32</v>
      </c>
      <c r="E105" s="220">
        <v>0</v>
      </c>
      <c r="F105" s="220">
        <v>0</v>
      </c>
      <c r="G105" s="220">
        <v>0</v>
      </c>
      <c r="H105" s="220">
        <v>0</v>
      </c>
      <c r="I105" s="220">
        <v>0</v>
      </c>
      <c r="J105" s="220">
        <v>0</v>
      </c>
      <c r="K105" s="220">
        <v>0</v>
      </c>
      <c r="L105" s="220">
        <v>0</v>
      </c>
      <c r="M105" s="221">
        <v>0</v>
      </c>
      <c r="N105" s="220">
        <v>0</v>
      </c>
      <c r="O105" s="220">
        <v>1</v>
      </c>
      <c r="P105" s="220">
        <v>1</v>
      </c>
      <c r="Q105" s="220">
        <v>3</v>
      </c>
      <c r="R105" s="220">
        <v>3</v>
      </c>
      <c r="S105" s="220">
        <v>2</v>
      </c>
      <c r="T105" s="220">
        <v>7</v>
      </c>
      <c r="U105" s="220">
        <v>3</v>
      </c>
      <c r="V105" s="220">
        <v>3</v>
      </c>
      <c r="W105" s="220">
        <v>6</v>
      </c>
      <c r="X105" s="220">
        <v>3</v>
      </c>
      <c r="Y105" s="220">
        <v>0</v>
      </c>
      <c r="Z105" s="220">
        <v>0</v>
      </c>
      <c r="AA105" s="221">
        <v>0</v>
      </c>
      <c r="AB105" s="1"/>
      <c r="AC105" s="210" t="s">
        <v>467</v>
      </c>
      <c r="AD105" s="211" t="s">
        <v>468</v>
      </c>
      <c r="AE105" s="1"/>
    </row>
    <row r="106" spans="1:31" x14ac:dyDescent="0.15">
      <c r="A106" s="227" t="s">
        <v>469</v>
      </c>
      <c r="B106" s="348" t="str">
        <f>VLOOKUP(A106,$AC$5:$AD$135,2,FALSE)</f>
        <v>　　その他のリンパ組織，造血組織及び関連組織</v>
      </c>
      <c r="C106" s="349"/>
      <c r="D106" s="213">
        <f t="shared" si="30"/>
        <v>35</v>
      </c>
      <c r="E106" s="214">
        <f t="shared" ref="E106:AA106" si="43">SUM(E107:E108)</f>
        <v>0</v>
      </c>
      <c r="F106" s="214">
        <f t="shared" si="43"/>
        <v>0</v>
      </c>
      <c r="G106" s="214">
        <f t="shared" si="43"/>
        <v>0</v>
      </c>
      <c r="H106" s="214">
        <f t="shared" si="43"/>
        <v>0</v>
      </c>
      <c r="I106" s="214">
        <f t="shared" si="43"/>
        <v>0</v>
      </c>
      <c r="J106" s="214">
        <f t="shared" si="43"/>
        <v>0</v>
      </c>
      <c r="K106" s="214">
        <f t="shared" si="43"/>
        <v>0</v>
      </c>
      <c r="L106" s="214">
        <f t="shared" si="43"/>
        <v>0</v>
      </c>
      <c r="M106" s="215">
        <f t="shared" si="43"/>
        <v>0</v>
      </c>
      <c r="N106" s="214">
        <f t="shared" si="43"/>
        <v>0</v>
      </c>
      <c r="O106" s="214">
        <f t="shared" si="43"/>
        <v>0</v>
      </c>
      <c r="P106" s="214">
        <f t="shared" si="43"/>
        <v>0</v>
      </c>
      <c r="Q106" s="214">
        <f t="shared" si="43"/>
        <v>0</v>
      </c>
      <c r="R106" s="214">
        <f t="shared" si="43"/>
        <v>1</v>
      </c>
      <c r="S106" s="214">
        <f t="shared" si="43"/>
        <v>3</v>
      </c>
      <c r="T106" s="214">
        <f t="shared" si="43"/>
        <v>6</v>
      </c>
      <c r="U106" s="214">
        <f t="shared" si="43"/>
        <v>7</v>
      </c>
      <c r="V106" s="214">
        <f t="shared" si="43"/>
        <v>5</v>
      </c>
      <c r="W106" s="214">
        <f t="shared" si="43"/>
        <v>8</v>
      </c>
      <c r="X106" s="214">
        <f t="shared" si="43"/>
        <v>4</v>
      </c>
      <c r="Y106" s="214">
        <f t="shared" si="43"/>
        <v>1</v>
      </c>
      <c r="Z106" s="214">
        <f t="shared" si="43"/>
        <v>0</v>
      </c>
      <c r="AA106" s="215">
        <f t="shared" si="43"/>
        <v>0</v>
      </c>
      <c r="AB106" s="1"/>
      <c r="AC106" s="210" t="s">
        <v>470</v>
      </c>
      <c r="AD106" s="211" t="s">
        <v>471</v>
      </c>
      <c r="AE106" s="1"/>
    </row>
    <row r="107" spans="1:31" x14ac:dyDescent="0.15">
      <c r="A107" s="228"/>
      <c r="B107" s="216"/>
      <c r="C107" s="216" t="s">
        <v>234</v>
      </c>
      <c r="D107" s="217">
        <f t="shared" si="30"/>
        <v>18</v>
      </c>
      <c r="E107" s="220">
        <v>0</v>
      </c>
      <c r="F107" s="220">
        <v>0</v>
      </c>
      <c r="G107" s="220">
        <v>0</v>
      </c>
      <c r="H107" s="220">
        <v>0</v>
      </c>
      <c r="I107" s="220">
        <v>0</v>
      </c>
      <c r="J107" s="220">
        <v>0</v>
      </c>
      <c r="K107" s="220">
        <v>0</v>
      </c>
      <c r="L107" s="220">
        <v>0</v>
      </c>
      <c r="M107" s="221">
        <v>0</v>
      </c>
      <c r="N107" s="220">
        <v>0</v>
      </c>
      <c r="O107" s="220">
        <v>0</v>
      </c>
      <c r="P107" s="220">
        <v>0</v>
      </c>
      <c r="Q107" s="220">
        <v>0</v>
      </c>
      <c r="R107" s="220">
        <v>1</v>
      </c>
      <c r="S107" s="220">
        <v>3</v>
      </c>
      <c r="T107" s="220">
        <v>1</v>
      </c>
      <c r="U107" s="220">
        <v>3</v>
      </c>
      <c r="V107" s="220">
        <v>3</v>
      </c>
      <c r="W107" s="220">
        <v>4</v>
      </c>
      <c r="X107" s="220">
        <v>2</v>
      </c>
      <c r="Y107" s="220">
        <v>1</v>
      </c>
      <c r="Z107" s="220">
        <v>0</v>
      </c>
      <c r="AA107" s="221">
        <v>0</v>
      </c>
      <c r="AB107" s="1"/>
      <c r="AC107" s="210" t="s">
        <v>472</v>
      </c>
      <c r="AD107" s="211" t="s">
        <v>473</v>
      </c>
      <c r="AE107" s="1"/>
    </row>
    <row r="108" spans="1:31" x14ac:dyDescent="0.15">
      <c r="A108" s="229"/>
      <c r="B108" s="222"/>
      <c r="C108" s="216" t="s">
        <v>237</v>
      </c>
      <c r="D108" s="217">
        <f t="shared" si="30"/>
        <v>17</v>
      </c>
      <c r="E108" s="220">
        <v>0</v>
      </c>
      <c r="F108" s="220">
        <v>0</v>
      </c>
      <c r="G108" s="220">
        <v>0</v>
      </c>
      <c r="H108" s="220">
        <v>0</v>
      </c>
      <c r="I108" s="220">
        <v>0</v>
      </c>
      <c r="J108" s="220">
        <v>0</v>
      </c>
      <c r="K108" s="220">
        <v>0</v>
      </c>
      <c r="L108" s="220">
        <v>0</v>
      </c>
      <c r="M108" s="221">
        <v>0</v>
      </c>
      <c r="N108" s="220">
        <v>0</v>
      </c>
      <c r="O108" s="220">
        <v>0</v>
      </c>
      <c r="P108" s="220">
        <v>0</v>
      </c>
      <c r="Q108" s="220">
        <v>0</v>
      </c>
      <c r="R108" s="220">
        <v>0</v>
      </c>
      <c r="S108" s="220">
        <v>0</v>
      </c>
      <c r="T108" s="220">
        <v>5</v>
      </c>
      <c r="U108" s="220">
        <v>4</v>
      </c>
      <c r="V108" s="220">
        <v>2</v>
      </c>
      <c r="W108" s="220">
        <v>4</v>
      </c>
      <c r="X108" s="220">
        <v>2</v>
      </c>
      <c r="Y108" s="220">
        <v>0</v>
      </c>
      <c r="Z108" s="220">
        <v>0</v>
      </c>
      <c r="AA108" s="221">
        <v>0</v>
      </c>
      <c r="AB108" s="1"/>
      <c r="AC108" s="210" t="s">
        <v>474</v>
      </c>
      <c r="AD108" s="211" t="s">
        <v>475</v>
      </c>
      <c r="AE108" s="1"/>
    </row>
    <row r="109" spans="1:31" x14ac:dyDescent="0.15">
      <c r="A109" s="227" t="s">
        <v>476</v>
      </c>
      <c r="B109" s="348" t="str">
        <f>VLOOKUP(A109,$AC$5:$AD$135,2,FALSE)</f>
        <v>　　その他の悪性新生物</v>
      </c>
      <c r="C109" s="349"/>
      <c r="D109" s="213">
        <f t="shared" si="30"/>
        <v>248</v>
      </c>
      <c r="E109" s="214">
        <f t="shared" ref="E109:AA109" si="44">SUM(E110:E111)</f>
        <v>0</v>
      </c>
      <c r="F109" s="214">
        <f>SUM(F110:F111)</f>
        <v>0</v>
      </c>
      <c r="G109" s="214">
        <f t="shared" si="44"/>
        <v>0</v>
      </c>
      <c r="H109" s="214">
        <f t="shared" si="44"/>
        <v>1</v>
      </c>
      <c r="I109" s="214">
        <f t="shared" si="44"/>
        <v>0</v>
      </c>
      <c r="J109" s="214">
        <f t="shared" si="44"/>
        <v>0</v>
      </c>
      <c r="K109" s="214">
        <f t="shared" si="44"/>
        <v>0</v>
      </c>
      <c r="L109" s="214">
        <f t="shared" si="44"/>
        <v>0</v>
      </c>
      <c r="M109" s="215">
        <f t="shared" si="44"/>
        <v>0</v>
      </c>
      <c r="N109" s="214">
        <f t="shared" si="44"/>
        <v>0</v>
      </c>
      <c r="O109" s="214">
        <f t="shared" si="44"/>
        <v>5</v>
      </c>
      <c r="P109" s="214">
        <f t="shared" si="44"/>
        <v>1</v>
      </c>
      <c r="Q109" s="214">
        <f t="shared" si="44"/>
        <v>7</v>
      </c>
      <c r="R109" s="214">
        <f t="shared" si="44"/>
        <v>11</v>
      </c>
      <c r="S109" s="214">
        <f t="shared" si="44"/>
        <v>13</v>
      </c>
      <c r="T109" s="214">
        <f t="shared" si="44"/>
        <v>35</v>
      </c>
      <c r="U109" s="214">
        <f t="shared" si="44"/>
        <v>33</v>
      </c>
      <c r="V109" s="214">
        <f t="shared" si="44"/>
        <v>46</v>
      </c>
      <c r="W109" s="214">
        <f t="shared" si="44"/>
        <v>46</v>
      </c>
      <c r="X109" s="214">
        <f t="shared" si="44"/>
        <v>31</v>
      </c>
      <c r="Y109" s="214">
        <f t="shared" si="44"/>
        <v>14</v>
      </c>
      <c r="Z109" s="214">
        <f t="shared" si="44"/>
        <v>5</v>
      </c>
      <c r="AA109" s="215">
        <f t="shared" si="44"/>
        <v>0</v>
      </c>
      <c r="AB109" s="1"/>
      <c r="AC109" s="210" t="s">
        <v>477</v>
      </c>
      <c r="AD109" s="211" t="s">
        <v>478</v>
      </c>
      <c r="AE109" s="1"/>
    </row>
    <row r="110" spans="1:31" x14ac:dyDescent="0.15">
      <c r="A110" s="228"/>
      <c r="B110" s="216"/>
      <c r="C110" s="216" t="s">
        <v>234</v>
      </c>
      <c r="D110" s="217">
        <f t="shared" si="30"/>
        <v>129</v>
      </c>
      <c r="E110" s="220">
        <v>0</v>
      </c>
      <c r="F110" s="220">
        <v>0</v>
      </c>
      <c r="G110" s="220">
        <v>0</v>
      </c>
      <c r="H110" s="220">
        <v>1</v>
      </c>
      <c r="I110" s="220">
        <v>0</v>
      </c>
      <c r="J110" s="220">
        <v>0</v>
      </c>
      <c r="K110" s="220">
        <v>0</v>
      </c>
      <c r="L110" s="220">
        <v>0</v>
      </c>
      <c r="M110" s="221">
        <v>0</v>
      </c>
      <c r="N110" s="220">
        <v>0</v>
      </c>
      <c r="O110" s="220">
        <v>2</v>
      </c>
      <c r="P110" s="220">
        <v>0</v>
      </c>
      <c r="Q110" s="220">
        <v>4</v>
      </c>
      <c r="R110" s="220">
        <v>7</v>
      </c>
      <c r="S110" s="220">
        <v>8</v>
      </c>
      <c r="T110" s="220">
        <v>25</v>
      </c>
      <c r="U110" s="220">
        <v>21</v>
      </c>
      <c r="V110" s="220">
        <v>25</v>
      </c>
      <c r="W110" s="220">
        <v>19</v>
      </c>
      <c r="X110" s="220">
        <v>10</v>
      </c>
      <c r="Y110" s="220">
        <v>6</v>
      </c>
      <c r="Z110" s="220">
        <v>1</v>
      </c>
      <c r="AA110" s="221">
        <v>0</v>
      </c>
      <c r="AB110" s="1"/>
      <c r="AC110" s="223" t="s">
        <v>479</v>
      </c>
      <c r="AD110" s="224" t="s">
        <v>480</v>
      </c>
      <c r="AE110" s="1"/>
    </row>
    <row r="111" spans="1:31" x14ac:dyDescent="0.15">
      <c r="A111" s="229"/>
      <c r="B111" s="222"/>
      <c r="C111" s="216" t="s">
        <v>237</v>
      </c>
      <c r="D111" s="217">
        <f t="shared" si="30"/>
        <v>119</v>
      </c>
      <c r="E111" s="220">
        <v>0</v>
      </c>
      <c r="F111" s="220">
        <v>0</v>
      </c>
      <c r="G111" s="220">
        <v>0</v>
      </c>
      <c r="H111" s="220">
        <v>0</v>
      </c>
      <c r="I111" s="220">
        <v>0</v>
      </c>
      <c r="J111" s="220">
        <v>0</v>
      </c>
      <c r="K111" s="220">
        <v>0</v>
      </c>
      <c r="L111" s="220">
        <v>0</v>
      </c>
      <c r="M111" s="221">
        <v>0</v>
      </c>
      <c r="N111" s="220">
        <v>0</v>
      </c>
      <c r="O111" s="220">
        <v>3</v>
      </c>
      <c r="P111" s="220">
        <v>1</v>
      </c>
      <c r="Q111" s="220">
        <v>3</v>
      </c>
      <c r="R111" s="220">
        <v>4</v>
      </c>
      <c r="S111" s="220">
        <v>5</v>
      </c>
      <c r="T111" s="220">
        <v>10</v>
      </c>
      <c r="U111" s="220">
        <v>12</v>
      </c>
      <c r="V111" s="220">
        <v>21</v>
      </c>
      <c r="W111" s="220">
        <v>27</v>
      </c>
      <c r="X111" s="220">
        <v>21</v>
      </c>
      <c r="Y111" s="220">
        <v>8</v>
      </c>
      <c r="Z111" s="220">
        <v>4</v>
      </c>
      <c r="AA111" s="221">
        <v>0</v>
      </c>
      <c r="AB111" s="1"/>
      <c r="AC111" s="225" t="s">
        <v>481</v>
      </c>
      <c r="AD111" s="226" t="s">
        <v>482</v>
      </c>
      <c r="AE111" s="1"/>
    </row>
    <row r="112" spans="1:31" x14ac:dyDescent="0.15">
      <c r="A112" s="227" t="s">
        <v>483</v>
      </c>
      <c r="B112" s="348" t="str">
        <f>VLOOKUP(A112,$AC$5:$AD$135,2,FALSE)</f>
        <v>　その他の新生物</v>
      </c>
      <c r="C112" s="349"/>
      <c r="D112" s="213">
        <f t="shared" si="30"/>
        <v>112</v>
      </c>
      <c r="E112" s="214">
        <f t="shared" ref="E112:AA112" si="45">SUM(E113:E114)</f>
        <v>0</v>
      </c>
      <c r="F112" s="214">
        <f t="shared" si="45"/>
        <v>0</v>
      </c>
      <c r="G112" s="214">
        <f t="shared" si="45"/>
        <v>0</v>
      </c>
      <c r="H112" s="214">
        <f t="shared" si="45"/>
        <v>0</v>
      </c>
      <c r="I112" s="214">
        <f t="shared" si="45"/>
        <v>0</v>
      </c>
      <c r="J112" s="214">
        <f t="shared" si="45"/>
        <v>0</v>
      </c>
      <c r="K112" s="214">
        <f t="shared" si="45"/>
        <v>0</v>
      </c>
      <c r="L112" s="214">
        <f t="shared" si="45"/>
        <v>0</v>
      </c>
      <c r="M112" s="215">
        <f t="shared" si="45"/>
        <v>0</v>
      </c>
      <c r="N112" s="214">
        <f t="shared" si="45"/>
        <v>0</v>
      </c>
      <c r="O112" s="214">
        <f t="shared" si="45"/>
        <v>1</v>
      </c>
      <c r="P112" s="214">
        <f t="shared" si="45"/>
        <v>1</v>
      </c>
      <c r="Q112" s="214">
        <f t="shared" si="45"/>
        <v>2</v>
      </c>
      <c r="R112" s="214">
        <f t="shared" si="45"/>
        <v>3</v>
      </c>
      <c r="S112" s="214">
        <f t="shared" si="45"/>
        <v>6</v>
      </c>
      <c r="T112" s="214">
        <f t="shared" si="45"/>
        <v>9</v>
      </c>
      <c r="U112" s="214">
        <f t="shared" si="45"/>
        <v>14</v>
      </c>
      <c r="V112" s="214">
        <f t="shared" si="45"/>
        <v>23</v>
      </c>
      <c r="W112" s="214">
        <f t="shared" si="45"/>
        <v>32</v>
      </c>
      <c r="X112" s="214">
        <f t="shared" si="45"/>
        <v>12</v>
      </c>
      <c r="Y112" s="214">
        <f t="shared" si="45"/>
        <v>7</v>
      </c>
      <c r="Z112" s="214">
        <f t="shared" si="45"/>
        <v>2</v>
      </c>
      <c r="AA112" s="215">
        <f t="shared" si="45"/>
        <v>0</v>
      </c>
      <c r="AB112" s="1"/>
      <c r="AC112" s="210" t="s">
        <v>484</v>
      </c>
      <c r="AD112" s="211" t="s">
        <v>485</v>
      </c>
      <c r="AE112" s="1"/>
    </row>
    <row r="113" spans="1:31" x14ac:dyDescent="0.15">
      <c r="A113" s="228"/>
      <c r="B113" s="216"/>
      <c r="C113" s="216" t="s">
        <v>234</v>
      </c>
      <c r="D113" s="217">
        <f t="shared" si="30"/>
        <v>52</v>
      </c>
      <c r="E113" s="218">
        <f>SUM(E116,E119)</f>
        <v>0</v>
      </c>
      <c r="F113" s="218">
        <f t="shared" ref="F113:AA114" si="46">SUM(F116,F119)</f>
        <v>0</v>
      </c>
      <c r="G113" s="218">
        <f t="shared" si="46"/>
        <v>0</v>
      </c>
      <c r="H113" s="218">
        <f t="shared" si="46"/>
        <v>0</v>
      </c>
      <c r="I113" s="218">
        <f t="shared" si="46"/>
        <v>0</v>
      </c>
      <c r="J113" s="218">
        <f t="shared" si="46"/>
        <v>0</v>
      </c>
      <c r="K113" s="218">
        <f t="shared" si="46"/>
        <v>0</v>
      </c>
      <c r="L113" s="218">
        <f t="shared" si="46"/>
        <v>0</v>
      </c>
      <c r="M113" s="219">
        <f t="shared" si="46"/>
        <v>0</v>
      </c>
      <c r="N113" s="218">
        <f t="shared" si="46"/>
        <v>0</v>
      </c>
      <c r="O113" s="218">
        <f t="shared" si="46"/>
        <v>0</v>
      </c>
      <c r="P113" s="218">
        <f t="shared" si="46"/>
        <v>1</v>
      </c>
      <c r="Q113" s="218">
        <f t="shared" si="46"/>
        <v>1</v>
      </c>
      <c r="R113" s="218">
        <f t="shared" si="46"/>
        <v>2</v>
      </c>
      <c r="S113" s="218">
        <f t="shared" si="46"/>
        <v>2</v>
      </c>
      <c r="T113" s="218">
        <f t="shared" si="46"/>
        <v>6</v>
      </c>
      <c r="U113" s="218">
        <f t="shared" si="46"/>
        <v>7</v>
      </c>
      <c r="V113" s="218">
        <f t="shared" si="46"/>
        <v>12</v>
      </c>
      <c r="W113" s="218">
        <f t="shared" si="46"/>
        <v>13</v>
      </c>
      <c r="X113" s="218">
        <f t="shared" si="46"/>
        <v>6</v>
      </c>
      <c r="Y113" s="218">
        <f t="shared" si="46"/>
        <v>1</v>
      </c>
      <c r="Z113" s="218">
        <f t="shared" si="46"/>
        <v>1</v>
      </c>
      <c r="AA113" s="219">
        <f t="shared" si="46"/>
        <v>0</v>
      </c>
      <c r="AB113" s="1"/>
      <c r="AC113" s="210" t="s">
        <v>486</v>
      </c>
      <c r="AD113" s="211" t="s">
        <v>487</v>
      </c>
      <c r="AE113" s="1"/>
    </row>
    <row r="114" spans="1:31" x14ac:dyDescent="0.15">
      <c r="A114" s="229"/>
      <c r="B114" s="222"/>
      <c r="C114" s="216" t="s">
        <v>237</v>
      </c>
      <c r="D114" s="217">
        <f t="shared" si="30"/>
        <v>60</v>
      </c>
      <c r="E114" s="218">
        <f>SUM(E117,E120)</f>
        <v>0</v>
      </c>
      <c r="F114" s="218">
        <f t="shared" si="46"/>
        <v>0</v>
      </c>
      <c r="G114" s="218">
        <f t="shared" si="46"/>
        <v>0</v>
      </c>
      <c r="H114" s="218">
        <f t="shared" si="46"/>
        <v>0</v>
      </c>
      <c r="I114" s="218">
        <f t="shared" si="46"/>
        <v>0</v>
      </c>
      <c r="J114" s="218">
        <f t="shared" si="46"/>
        <v>0</v>
      </c>
      <c r="K114" s="218">
        <f t="shared" si="46"/>
        <v>0</v>
      </c>
      <c r="L114" s="218">
        <f t="shared" si="46"/>
        <v>0</v>
      </c>
      <c r="M114" s="219">
        <f t="shared" si="46"/>
        <v>0</v>
      </c>
      <c r="N114" s="218">
        <f t="shared" si="46"/>
        <v>0</v>
      </c>
      <c r="O114" s="218">
        <f t="shared" si="46"/>
        <v>1</v>
      </c>
      <c r="P114" s="218">
        <f t="shared" si="46"/>
        <v>0</v>
      </c>
      <c r="Q114" s="218">
        <f t="shared" si="46"/>
        <v>1</v>
      </c>
      <c r="R114" s="218">
        <f t="shared" si="46"/>
        <v>1</v>
      </c>
      <c r="S114" s="218">
        <f t="shared" si="46"/>
        <v>4</v>
      </c>
      <c r="T114" s="218">
        <f t="shared" si="46"/>
        <v>3</v>
      </c>
      <c r="U114" s="218">
        <f t="shared" si="46"/>
        <v>7</v>
      </c>
      <c r="V114" s="218">
        <f t="shared" si="46"/>
        <v>11</v>
      </c>
      <c r="W114" s="218">
        <f t="shared" si="46"/>
        <v>19</v>
      </c>
      <c r="X114" s="218">
        <f t="shared" si="46"/>
        <v>6</v>
      </c>
      <c r="Y114" s="218">
        <f t="shared" si="46"/>
        <v>6</v>
      </c>
      <c r="Z114" s="218">
        <f t="shared" si="46"/>
        <v>1</v>
      </c>
      <c r="AA114" s="219">
        <f t="shared" si="46"/>
        <v>0</v>
      </c>
      <c r="AB114" s="1"/>
      <c r="AC114" s="210" t="s">
        <v>488</v>
      </c>
      <c r="AD114" s="211" t="s">
        <v>489</v>
      </c>
      <c r="AE114" s="1"/>
    </row>
    <row r="115" spans="1:31" x14ac:dyDescent="0.15">
      <c r="A115" s="227" t="s">
        <v>490</v>
      </c>
      <c r="B115" s="348" t="str">
        <f>VLOOKUP(A115,$AC$5:$AD$135,2,FALSE)</f>
        <v>　　中枢神経系</v>
      </c>
      <c r="C115" s="349"/>
      <c r="D115" s="213">
        <f t="shared" si="30"/>
        <v>28</v>
      </c>
      <c r="E115" s="214">
        <f t="shared" ref="E115:AA115" si="47">SUM(E116:E117)</f>
        <v>0</v>
      </c>
      <c r="F115" s="214">
        <f t="shared" si="47"/>
        <v>0</v>
      </c>
      <c r="G115" s="214">
        <f t="shared" si="47"/>
        <v>0</v>
      </c>
      <c r="H115" s="214">
        <f t="shared" si="47"/>
        <v>0</v>
      </c>
      <c r="I115" s="214">
        <f t="shared" si="47"/>
        <v>0</v>
      </c>
      <c r="J115" s="214">
        <f t="shared" si="47"/>
        <v>0</v>
      </c>
      <c r="K115" s="214">
        <f t="shared" si="47"/>
        <v>0</v>
      </c>
      <c r="L115" s="214">
        <f t="shared" si="47"/>
        <v>0</v>
      </c>
      <c r="M115" s="215">
        <f t="shared" si="47"/>
        <v>0</v>
      </c>
      <c r="N115" s="214">
        <f t="shared" si="47"/>
        <v>0</v>
      </c>
      <c r="O115" s="214">
        <f t="shared" si="47"/>
        <v>0</v>
      </c>
      <c r="P115" s="214">
        <f t="shared" si="47"/>
        <v>0</v>
      </c>
      <c r="Q115" s="214">
        <f t="shared" si="47"/>
        <v>0</v>
      </c>
      <c r="R115" s="214">
        <f t="shared" si="47"/>
        <v>2</v>
      </c>
      <c r="S115" s="214">
        <f t="shared" si="47"/>
        <v>2</v>
      </c>
      <c r="T115" s="214">
        <f t="shared" si="47"/>
        <v>3</v>
      </c>
      <c r="U115" s="214">
        <f t="shared" si="47"/>
        <v>1</v>
      </c>
      <c r="V115" s="214">
        <f t="shared" si="47"/>
        <v>5</v>
      </c>
      <c r="W115" s="214">
        <f t="shared" si="47"/>
        <v>8</v>
      </c>
      <c r="X115" s="214">
        <f t="shared" si="47"/>
        <v>4</v>
      </c>
      <c r="Y115" s="214">
        <f t="shared" si="47"/>
        <v>2</v>
      </c>
      <c r="Z115" s="214">
        <f t="shared" si="47"/>
        <v>1</v>
      </c>
      <c r="AA115" s="215">
        <f t="shared" si="47"/>
        <v>0</v>
      </c>
      <c r="AB115" s="1"/>
      <c r="AC115" s="210" t="s">
        <v>491</v>
      </c>
      <c r="AD115" s="211" t="s">
        <v>492</v>
      </c>
      <c r="AE115" s="1"/>
    </row>
    <row r="116" spans="1:31" x14ac:dyDescent="0.15">
      <c r="A116" s="228"/>
      <c r="B116" s="216"/>
      <c r="C116" s="216" t="s">
        <v>234</v>
      </c>
      <c r="D116" s="217">
        <f t="shared" si="30"/>
        <v>14</v>
      </c>
      <c r="E116" s="220">
        <v>0</v>
      </c>
      <c r="F116" s="220">
        <v>0</v>
      </c>
      <c r="G116" s="220">
        <v>0</v>
      </c>
      <c r="H116" s="220">
        <v>0</v>
      </c>
      <c r="I116" s="220">
        <v>0</v>
      </c>
      <c r="J116" s="220">
        <v>0</v>
      </c>
      <c r="K116" s="220">
        <v>0</v>
      </c>
      <c r="L116" s="220">
        <v>0</v>
      </c>
      <c r="M116" s="221">
        <v>0</v>
      </c>
      <c r="N116" s="220">
        <v>0</v>
      </c>
      <c r="O116" s="220">
        <v>0</v>
      </c>
      <c r="P116" s="220">
        <v>0</v>
      </c>
      <c r="Q116" s="220">
        <v>0</v>
      </c>
      <c r="R116" s="220">
        <v>1</v>
      </c>
      <c r="S116" s="220">
        <v>1</v>
      </c>
      <c r="T116" s="220">
        <v>1</v>
      </c>
      <c r="U116" s="220">
        <v>1</v>
      </c>
      <c r="V116" s="220">
        <v>3</v>
      </c>
      <c r="W116" s="220">
        <v>3</v>
      </c>
      <c r="X116" s="220">
        <v>2</v>
      </c>
      <c r="Y116" s="220">
        <v>1</v>
      </c>
      <c r="Z116" s="220">
        <v>1</v>
      </c>
      <c r="AA116" s="221">
        <v>0</v>
      </c>
      <c r="AB116" s="1"/>
      <c r="AC116" s="210" t="s">
        <v>493</v>
      </c>
      <c r="AD116" s="211" t="s">
        <v>494</v>
      </c>
      <c r="AE116" s="1"/>
    </row>
    <row r="117" spans="1:31" x14ac:dyDescent="0.15">
      <c r="A117" s="232"/>
      <c r="B117" s="233"/>
      <c r="C117" s="234" t="s">
        <v>237</v>
      </c>
      <c r="D117" s="235">
        <f t="shared" si="30"/>
        <v>14</v>
      </c>
      <c r="E117" s="236">
        <v>0</v>
      </c>
      <c r="F117" s="236">
        <v>0</v>
      </c>
      <c r="G117" s="236">
        <v>0</v>
      </c>
      <c r="H117" s="236">
        <v>0</v>
      </c>
      <c r="I117" s="236">
        <v>0</v>
      </c>
      <c r="J117" s="236">
        <v>0</v>
      </c>
      <c r="K117" s="236">
        <v>0</v>
      </c>
      <c r="L117" s="236">
        <v>0</v>
      </c>
      <c r="M117" s="237">
        <v>0</v>
      </c>
      <c r="N117" s="236">
        <v>0</v>
      </c>
      <c r="O117" s="236">
        <v>0</v>
      </c>
      <c r="P117" s="236">
        <v>0</v>
      </c>
      <c r="Q117" s="236">
        <v>0</v>
      </c>
      <c r="R117" s="236">
        <v>1</v>
      </c>
      <c r="S117" s="236">
        <v>1</v>
      </c>
      <c r="T117" s="236">
        <v>2</v>
      </c>
      <c r="U117" s="236">
        <v>0</v>
      </c>
      <c r="V117" s="236">
        <v>2</v>
      </c>
      <c r="W117" s="236">
        <v>5</v>
      </c>
      <c r="X117" s="236">
        <v>2</v>
      </c>
      <c r="Y117" s="236">
        <v>1</v>
      </c>
      <c r="Z117" s="236">
        <v>0</v>
      </c>
      <c r="AA117" s="237">
        <v>0</v>
      </c>
      <c r="AB117" s="1"/>
      <c r="AC117" s="210" t="s">
        <v>495</v>
      </c>
      <c r="AD117" s="211" t="s">
        <v>496</v>
      </c>
      <c r="AE117" s="1"/>
    </row>
    <row r="118" spans="1:31" x14ac:dyDescent="0.15">
      <c r="A118" s="228" t="s">
        <v>497</v>
      </c>
      <c r="B118" s="354" t="str">
        <f>VLOOKUP(A118,$AC$5:$AD$135,2,FALSE)</f>
        <v>　　中枢神経系を除くその他</v>
      </c>
      <c r="C118" s="355"/>
      <c r="D118" s="217">
        <f t="shared" si="30"/>
        <v>84</v>
      </c>
      <c r="E118" s="218">
        <f t="shared" ref="E118:AA118" si="48">SUM(E119:E120)</f>
        <v>0</v>
      </c>
      <c r="F118" s="218">
        <f t="shared" si="48"/>
        <v>0</v>
      </c>
      <c r="G118" s="218">
        <f t="shared" si="48"/>
        <v>0</v>
      </c>
      <c r="H118" s="218">
        <f t="shared" si="48"/>
        <v>0</v>
      </c>
      <c r="I118" s="218">
        <f t="shared" si="48"/>
        <v>0</v>
      </c>
      <c r="J118" s="218">
        <f t="shared" si="48"/>
        <v>0</v>
      </c>
      <c r="K118" s="218">
        <f t="shared" si="48"/>
        <v>0</v>
      </c>
      <c r="L118" s="218">
        <f t="shared" si="48"/>
        <v>0</v>
      </c>
      <c r="M118" s="219">
        <f t="shared" si="48"/>
        <v>0</v>
      </c>
      <c r="N118" s="218">
        <f t="shared" si="48"/>
        <v>0</v>
      </c>
      <c r="O118" s="218">
        <f t="shared" si="48"/>
        <v>1</v>
      </c>
      <c r="P118" s="218">
        <f t="shared" si="48"/>
        <v>1</v>
      </c>
      <c r="Q118" s="218">
        <f t="shared" si="48"/>
        <v>2</v>
      </c>
      <c r="R118" s="218">
        <f t="shared" si="48"/>
        <v>1</v>
      </c>
      <c r="S118" s="218">
        <f t="shared" si="48"/>
        <v>4</v>
      </c>
      <c r="T118" s="218">
        <f t="shared" si="48"/>
        <v>6</v>
      </c>
      <c r="U118" s="218">
        <f t="shared" si="48"/>
        <v>13</v>
      </c>
      <c r="V118" s="218">
        <f t="shared" si="48"/>
        <v>18</v>
      </c>
      <c r="W118" s="218">
        <f t="shared" si="48"/>
        <v>24</v>
      </c>
      <c r="X118" s="218">
        <f t="shared" si="48"/>
        <v>8</v>
      </c>
      <c r="Y118" s="218">
        <f t="shared" si="48"/>
        <v>5</v>
      </c>
      <c r="Z118" s="218">
        <f t="shared" si="48"/>
        <v>1</v>
      </c>
      <c r="AA118" s="219">
        <f t="shared" si="48"/>
        <v>0</v>
      </c>
      <c r="AB118" s="1"/>
      <c r="AC118" s="223" t="s">
        <v>498</v>
      </c>
      <c r="AD118" s="224" t="s">
        <v>499</v>
      </c>
      <c r="AE118" s="1"/>
    </row>
    <row r="119" spans="1:31" x14ac:dyDescent="0.15">
      <c r="A119" s="228"/>
      <c r="B119" s="216"/>
      <c r="C119" s="216" t="s">
        <v>234</v>
      </c>
      <c r="D119" s="217">
        <f t="shared" si="30"/>
        <v>38</v>
      </c>
      <c r="E119" s="220">
        <v>0</v>
      </c>
      <c r="F119" s="220">
        <v>0</v>
      </c>
      <c r="G119" s="220">
        <v>0</v>
      </c>
      <c r="H119" s="220">
        <v>0</v>
      </c>
      <c r="I119" s="220">
        <v>0</v>
      </c>
      <c r="J119" s="220">
        <v>0</v>
      </c>
      <c r="K119" s="220">
        <v>0</v>
      </c>
      <c r="L119" s="220">
        <v>0</v>
      </c>
      <c r="M119" s="221">
        <v>0</v>
      </c>
      <c r="N119" s="220">
        <v>0</v>
      </c>
      <c r="O119" s="220">
        <v>0</v>
      </c>
      <c r="P119" s="220">
        <v>1</v>
      </c>
      <c r="Q119" s="220">
        <v>1</v>
      </c>
      <c r="R119" s="220">
        <v>1</v>
      </c>
      <c r="S119" s="220">
        <v>1</v>
      </c>
      <c r="T119" s="220">
        <v>5</v>
      </c>
      <c r="U119" s="220">
        <v>6</v>
      </c>
      <c r="V119" s="220">
        <v>9</v>
      </c>
      <c r="W119" s="220">
        <v>10</v>
      </c>
      <c r="X119" s="220">
        <v>4</v>
      </c>
      <c r="Y119" s="220">
        <v>0</v>
      </c>
      <c r="Z119" s="220">
        <v>0</v>
      </c>
      <c r="AA119" s="221">
        <v>0</v>
      </c>
      <c r="AB119" s="1"/>
      <c r="AC119" s="243" t="s">
        <v>500</v>
      </c>
      <c r="AD119" s="226" t="s">
        <v>501</v>
      </c>
      <c r="AE119" s="226" t="s">
        <v>502</v>
      </c>
    </row>
    <row r="120" spans="1:31" x14ac:dyDescent="0.15">
      <c r="A120" s="229"/>
      <c r="B120" s="222"/>
      <c r="C120" s="216" t="s">
        <v>237</v>
      </c>
      <c r="D120" s="217">
        <f t="shared" si="30"/>
        <v>46</v>
      </c>
      <c r="E120" s="220">
        <v>0</v>
      </c>
      <c r="F120" s="220">
        <v>0</v>
      </c>
      <c r="G120" s="220">
        <v>0</v>
      </c>
      <c r="H120" s="220">
        <v>0</v>
      </c>
      <c r="I120" s="220">
        <v>0</v>
      </c>
      <c r="J120" s="220">
        <v>0</v>
      </c>
      <c r="K120" s="220">
        <v>0</v>
      </c>
      <c r="L120" s="220">
        <v>0</v>
      </c>
      <c r="M120" s="221">
        <v>0</v>
      </c>
      <c r="N120" s="220">
        <v>0</v>
      </c>
      <c r="O120" s="220">
        <v>1</v>
      </c>
      <c r="P120" s="220">
        <v>0</v>
      </c>
      <c r="Q120" s="220">
        <v>1</v>
      </c>
      <c r="R120" s="220">
        <v>0</v>
      </c>
      <c r="S120" s="220">
        <v>3</v>
      </c>
      <c r="T120" s="220">
        <v>1</v>
      </c>
      <c r="U120" s="220">
        <v>7</v>
      </c>
      <c r="V120" s="220">
        <v>9</v>
      </c>
      <c r="W120" s="220">
        <v>14</v>
      </c>
      <c r="X120" s="220">
        <v>4</v>
      </c>
      <c r="Y120" s="220">
        <v>5</v>
      </c>
      <c r="Z120" s="220">
        <v>1</v>
      </c>
      <c r="AA120" s="221">
        <v>0</v>
      </c>
      <c r="AB120" s="1"/>
      <c r="AC120" s="210" t="s">
        <v>503</v>
      </c>
      <c r="AD120" s="211" t="s">
        <v>504</v>
      </c>
      <c r="AE120" s="1"/>
    </row>
    <row r="121" spans="1:31" x14ac:dyDescent="0.15">
      <c r="A121" s="227" t="s">
        <v>505</v>
      </c>
      <c r="B121" s="348" t="str">
        <f>VLOOKUP(A121,$AC$5:$AD$135,2,FALSE)</f>
        <v>血液及び造血器の疾患並びに免疫機構の障害</v>
      </c>
      <c r="C121" s="349"/>
      <c r="D121" s="213">
        <f t="shared" si="30"/>
        <v>31</v>
      </c>
      <c r="E121" s="214">
        <f t="shared" ref="E121:AA121" si="49">SUM(E122:E123)</f>
        <v>0</v>
      </c>
      <c r="F121" s="214">
        <f t="shared" si="49"/>
        <v>0</v>
      </c>
      <c r="G121" s="214">
        <f t="shared" si="49"/>
        <v>0</v>
      </c>
      <c r="H121" s="214">
        <f t="shared" si="49"/>
        <v>0</v>
      </c>
      <c r="I121" s="214">
        <f t="shared" si="49"/>
        <v>0</v>
      </c>
      <c r="J121" s="214">
        <f t="shared" si="49"/>
        <v>0</v>
      </c>
      <c r="K121" s="214">
        <f t="shared" si="49"/>
        <v>0</v>
      </c>
      <c r="L121" s="214">
        <f t="shared" si="49"/>
        <v>0</v>
      </c>
      <c r="M121" s="215">
        <f t="shared" si="49"/>
        <v>0</v>
      </c>
      <c r="N121" s="214">
        <f t="shared" si="49"/>
        <v>0</v>
      </c>
      <c r="O121" s="214">
        <f t="shared" si="49"/>
        <v>0</v>
      </c>
      <c r="P121" s="214">
        <f t="shared" si="49"/>
        <v>1</v>
      </c>
      <c r="Q121" s="214">
        <f t="shared" si="49"/>
        <v>0</v>
      </c>
      <c r="R121" s="214">
        <f t="shared" si="49"/>
        <v>1</v>
      </c>
      <c r="S121" s="214">
        <f t="shared" si="49"/>
        <v>1</v>
      </c>
      <c r="T121" s="214">
        <f t="shared" si="49"/>
        <v>0</v>
      </c>
      <c r="U121" s="214">
        <f t="shared" si="49"/>
        <v>1</v>
      </c>
      <c r="V121" s="214">
        <f t="shared" si="49"/>
        <v>7</v>
      </c>
      <c r="W121" s="214">
        <f t="shared" si="49"/>
        <v>12</v>
      </c>
      <c r="X121" s="214">
        <f t="shared" si="49"/>
        <v>7</v>
      </c>
      <c r="Y121" s="214">
        <f t="shared" si="49"/>
        <v>1</v>
      </c>
      <c r="Z121" s="214">
        <f t="shared" si="49"/>
        <v>0</v>
      </c>
      <c r="AA121" s="215">
        <f t="shared" si="49"/>
        <v>0</v>
      </c>
      <c r="AB121" s="1"/>
      <c r="AC121" s="210" t="s">
        <v>506</v>
      </c>
      <c r="AD121" s="211" t="s">
        <v>507</v>
      </c>
      <c r="AE121" s="1"/>
    </row>
    <row r="122" spans="1:31" x14ac:dyDescent="0.15">
      <c r="A122" s="228"/>
      <c r="B122" s="216"/>
      <c r="C122" s="216" t="s">
        <v>234</v>
      </c>
      <c r="D122" s="217">
        <f t="shared" si="30"/>
        <v>16</v>
      </c>
      <c r="E122" s="218">
        <f>SUM(E125,E128)</f>
        <v>0</v>
      </c>
      <c r="F122" s="218">
        <f t="shared" ref="F122:AA123" si="50">SUM(F125,F128)</f>
        <v>0</v>
      </c>
      <c r="G122" s="218">
        <f t="shared" si="50"/>
        <v>0</v>
      </c>
      <c r="H122" s="218">
        <f t="shared" si="50"/>
        <v>0</v>
      </c>
      <c r="I122" s="218">
        <f t="shared" si="50"/>
        <v>0</v>
      </c>
      <c r="J122" s="218">
        <f t="shared" si="50"/>
        <v>0</v>
      </c>
      <c r="K122" s="218">
        <f t="shared" si="50"/>
        <v>0</v>
      </c>
      <c r="L122" s="218">
        <f t="shared" si="50"/>
        <v>0</v>
      </c>
      <c r="M122" s="219">
        <f t="shared" si="50"/>
        <v>0</v>
      </c>
      <c r="N122" s="218">
        <f t="shared" si="50"/>
        <v>0</v>
      </c>
      <c r="O122" s="218">
        <f t="shared" si="50"/>
        <v>0</v>
      </c>
      <c r="P122" s="218">
        <f t="shared" si="50"/>
        <v>0</v>
      </c>
      <c r="Q122" s="218">
        <f t="shared" si="50"/>
        <v>0</v>
      </c>
      <c r="R122" s="218">
        <f t="shared" si="50"/>
        <v>1</v>
      </c>
      <c r="S122" s="218">
        <f t="shared" si="50"/>
        <v>1</v>
      </c>
      <c r="T122" s="218">
        <f t="shared" si="50"/>
        <v>0</v>
      </c>
      <c r="U122" s="218">
        <f t="shared" si="50"/>
        <v>0</v>
      </c>
      <c r="V122" s="218">
        <f t="shared" si="50"/>
        <v>5</v>
      </c>
      <c r="W122" s="218">
        <f t="shared" si="50"/>
        <v>5</v>
      </c>
      <c r="X122" s="218">
        <f t="shared" si="50"/>
        <v>3</v>
      </c>
      <c r="Y122" s="218">
        <f t="shared" si="50"/>
        <v>1</v>
      </c>
      <c r="Z122" s="218">
        <f t="shared" si="50"/>
        <v>0</v>
      </c>
      <c r="AA122" s="219">
        <f t="shared" si="50"/>
        <v>0</v>
      </c>
      <c r="AB122" s="1"/>
      <c r="AC122" s="244" t="s">
        <v>508</v>
      </c>
      <c r="AD122" s="224" t="s">
        <v>509</v>
      </c>
      <c r="AE122" s="224" t="s">
        <v>510</v>
      </c>
    </row>
    <row r="123" spans="1:31" x14ac:dyDescent="0.15">
      <c r="A123" s="229"/>
      <c r="B123" s="222"/>
      <c r="C123" s="216" t="s">
        <v>237</v>
      </c>
      <c r="D123" s="217">
        <f t="shared" si="30"/>
        <v>15</v>
      </c>
      <c r="E123" s="218">
        <f>SUM(E126,E129)</f>
        <v>0</v>
      </c>
      <c r="F123" s="218">
        <f t="shared" si="50"/>
        <v>0</v>
      </c>
      <c r="G123" s="218">
        <f t="shared" si="50"/>
        <v>0</v>
      </c>
      <c r="H123" s="218">
        <f t="shared" si="50"/>
        <v>0</v>
      </c>
      <c r="I123" s="218">
        <f t="shared" si="50"/>
        <v>0</v>
      </c>
      <c r="J123" s="218">
        <f t="shared" si="50"/>
        <v>0</v>
      </c>
      <c r="K123" s="218">
        <f t="shared" si="50"/>
        <v>0</v>
      </c>
      <c r="L123" s="218">
        <f t="shared" si="50"/>
        <v>0</v>
      </c>
      <c r="M123" s="219">
        <f t="shared" si="50"/>
        <v>0</v>
      </c>
      <c r="N123" s="218">
        <f t="shared" si="50"/>
        <v>0</v>
      </c>
      <c r="O123" s="218">
        <f t="shared" si="50"/>
        <v>0</v>
      </c>
      <c r="P123" s="218">
        <f t="shared" si="50"/>
        <v>1</v>
      </c>
      <c r="Q123" s="218">
        <f t="shared" si="50"/>
        <v>0</v>
      </c>
      <c r="R123" s="218">
        <f t="shared" si="50"/>
        <v>0</v>
      </c>
      <c r="S123" s="218">
        <f t="shared" si="50"/>
        <v>0</v>
      </c>
      <c r="T123" s="218">
        <f t="shared" si="50"/>
        <v>0</v>
      </c>
      <c r="U123" s="218">
        <f t="shared" si="50"/>
        <v>1</v>
      </c>
      <c r="V123" s="218">
        <f t="shared" si="50"/>
        <v>2</v>
      </c>
      <c r="W123" s="218">
        <f t="shared" si="50"/>
        <v>7</v>
      </c>
      <c r="X123" s="218">
        <f t="shared" si="50"/>
        <v>4</v>
      </c>
      <c r="Y123" s="218">
        <f t="shared" si="50"/>
        <v>0</v>
      </c>
      <c r="Z123" s="218">
        <f t="shared" si="50"/>
        <v>0</v>
      </c>
      <c r="AA123" s="219">
        <f t="shared" si="50"/>
        <v>0</v>
      </c>
      <c r="AB123" s="1"/>
      <c r="AC123" s="225" t="s">
        <v>511</v>
      </c>
      <c r="AD123" s="226" t="s">
        <v>512</v>
      </c>
      <c r="AE123" s="1"/>
    </row>
    <row r="124" spans="1:31" x14ac:dyDescent="0.15">
      <c r="A124" s="227" t="s">
        <v>513</v>
      </c>
      <c r="B124" s="348" t="str">
        <f>VLOOKUP(A124,$AC$5:$AD$135,2,FALSE)</f>
        <v>　貧血</v>
      </c>
      <c r="C124" s="349"/>
      <c r="D124" s="213">
        <f t="shared" si="30"/>
        <v>19</v>
      </c>
      <c r="E124" s="214">
        <f t="shared" ref="E124:AA124" si="51">SUM(E125:E126)</f>
        <v>0</v>
      </c>
      <c r="F124" s="214">
        <f t="shared" si="51"/>
        <v>0</v>
      </c>
      <c r="G124" s="214">
        <f t="shared" si="51"/>
        <v>0</v>
      </c>
      <c r="H124" s="214">
        <f t="shared" si="51"/>
        <v>0</v>
      </c>
      <c r="I124" s="214">
        <f t="shared" si="51"/>
        <v>0</v>
      </c>
      <c r="J124" s="214">
        <f t="shared" si="51"/>
        <v>0</v>
      </c>
      <c r="K124" s="214">
        <f t="shared" si="51"/>
        <v>0</v>
      </c>
      <c r="L124" s="214">
        <f t="shared" si="51"/>
        <v>0</v>
      </c>
      <c r="M124" s="215">
        <f t="shared" si="51"/>
        <v>0</v>
      </c>
      <c r="N124" s="214">
        <f t="shared" si="51"/>
        <v>0</v>
      </c>
      <c r="O124" s="214">
        <f t="shared" si="51"/>
        <v>0</v>
      </c>
      <c r="P124" s="214">
        <f t="shared" si="51"/>
        <v>1</v>
      </c>
      <c r="Q124" s="214">
        <f t="shared" si="51"/>
        <v>0</v>
      </c>
      <c r="R124" s="214">
        <f t="shared" si="51"/>
        <v>1</v>
      </c>
      <c r="S124" s="214">
        <f t="shared" si="51"/>
        <v>0</v>
      </c>
      <c r="T124" s="214">
        <f t="shared" si="51"/>
        <v>0</v>
      </c>
      <c r="U124" s="214">
        <f t="shared" si="51"/>
        <v>1</v>
      </c>
      <c r="V124" s="214">
        <f t="shared" si="51"/>
        <v>3</v>
      </c>
      <c r="W124" s="214">
        <f t="shared" si="51"/>
        <v>8</v>
      </c>
      <c r="X124" s="214">
        <f t="shared" si="51"/>
        <v>5</v>
      </c>
      <c r="Y124" s="214">
        <f t="shared" si="51"/>
        <v>0</v>
      </c>
      <c r="Z124" s="214">
        <f t="shared" si="51"/>
        <v>0</v>
      </c>
      <c r="AA124" s="215">
        <f t="shared" si="51"/>
        <v>0</v>
      </c>
      <c r="AB124" s="1"/>
      <c r="AC124" s="210" t="s">
        <v>514</v>
      </c>
      <c r="AD124" s="211" t="s">
        <v>515</v>
      </c>
      <c r="AE124" s="1"/>
    </row>
    <row r="125" spans="1:31" x14ac:dyDescent="0.15">
      <c r="A125" s="228"/>
      <c r="B125" s="216"/>
      <c r="C125" s="216" t="s">
        <v>234</v>
      </c>
      <c r="D125" s="217">
        <f t="shared" si="30"/>
        <v>11</v>
      </c>
      <c r="E125" s="220">
        <v>0</v>
      </c>
      <c r="F125" s="220">
        <v>0</v>
      </c>
      <c r="G125" s="220">
        <v>0</v>
      </c>
      <c r="H125" s="220">
        <v>0</v>
      </c>
      <c r="I125" s="220">
        <v>0</v>
      </c>
      <c r="J125" s="220">
        <v>0</v>
      </c>
      <c r="K125" s="220">
        <v>0</v>
      </c>
      <c r="L125" s="220">
        <v>0</v>
      </c>
      <c r="M125" s="221">
        <v>0</v>
      </c>
      <c r="N125" s="220">
        <v>0</v>
      </c>
      <c r="O125" s="220">
        <v>0</v>
      </c>
      <c r="P125" s="220">
        <v>0</v>
      </c>
      <c r="Q125" s="220">
        <v>0</v>
      </c>
      <c r="R125" s="220">
        <v>1</v>
      </c>
      <c r="S125" s="220">
        <v>0</v>
      </c>
      <c r="T125" s="220">
        <v>0</v>
      </c>
      <c r="U125" s="220">
        <v>0</v>
      </c>
      <c r="V125" s="220">
        <v>3</v>
      </c>
      <c r="W125" s="220">
        <v>5</v>
      </c>
      <c r="X125" s="220">
        <v>2</v>
      </c>
      <c r="Y125" s="220">
        <v>0</v>
      </c>
      <c r="Z125" s="220">
        <v>0</v>
      </c>
      <c r="AA125" s="221">
        <v>0</v>
      </c>
      <c r="AB125" s="1"/>
      <c r="AC125" s="210" t="s">
        <v>516</v>
      </c>
      <c r="AD125" s="211" t="s">
        <v>517</v>
      </c>
      <c r="AE125" s="1"/>
    </row>
    <row r="126" spans="1:31" x14ac:dyDescent="0.15">
      <c r="A126" s="229"/>
      <c r="B126" s="222"/>
      <c r="C126" s="216" t="s">
        <v>237</v>
      </c>
      <c r="D126" s="217">
        <f t="shared" si="30"/>
        <v>8</v>
      </c>
      <c r="E126" s="220">
        <v>0</v>
      </c>
      <c r="F126" s="220">
        <v>0</v>
      </c>
      <c r="G126" s="220">
        <v>0</v>
      </c>
      <c r="H126" s="220">
        <v>0</v>
      </c>
      <c r="I126" s="220">
        <v>0</v>
      </c>
      <c r="J126" s="220">
        <v>0</v>
      </c>
      <c r="K126" s="220">
        <v>0</v>
      </c>
      <c r="L126" s="220">
        <v>0</v>
      </c>
      <c r="M126" s="221">
        <v>0</v>
      </c>
      <c r="N126" s="220">
        <v>0</v>
      </c>
      <c r="O126" s="220">
        <v>0</v>
      </c>
      <c r="P126" s="220">
        <v>1</v>
      </c>
      <c r="Q126" s="220">
        <v>0</v>
      </c>
      <c r="R126" s="220">
        <v>0</v>
      </c>
      <c r="S126" s="220">
        <v>0</v>
      </c>
      <c r="T126" s="220">
        <v>0</v>
      </c>
      <c r="U126" s="220">
        <v>1</v>
      </c>
      <c r="V126" s="220">
        <v>0</v>
      </c>
      <c r="W126" s="220">
        <v>3</v>
      </c>
      <c r="X126" s="220">
        <v>3</v>
      </c>
      <c r="Y126" s="220">
        <v>0</v>
      </c>
      <c r="Z126" s="220">
        <v>0</v>
      </c>
      <c r="AA126" s="221">
        <v>0</v>
      </c>
      <c r="AB126" s="1"/>
      <c r="AC126" s="210" t="s">
        <v>518</v>
      </c>
      <c r="AD126" s="211" t="s">
        <v>519</v>
      </c>
      <c r="AE126" s="1"/>
    </row>
    <row r="127" spans="1:31" x14ac:dyDescent="0.15">
      <c r="A127" s="227" t="s">
        <v>520</v>
      </c>
      <c r="B127" s="348" t="str">
        <f>VLOOKUP(A127,$AC$5:$AD$135,2,FALSE)</f>
        <v>　その他</v>
      </c>
      <c r="C127" s="349"/>
      <c r="D127" s="213">
        <f t="shared" si="30"/>
        <v>12</v>
      </c>
      <c r="E127" s="214">
        <f t="shared" ref="E127:AA127" si="52">SUM(E128:E129)</f>
        <v>0</v>
      </c>
      <c r="F127" s="214">
        <f t="shared" si="52"/>
        <v>0</v>
      </c>
      <c r="G127" s="214">
        <f t="shared" si="52"/>
        <v>0</v>
      </c>
      <c r="H127" s="214">
        <f t="shared" si="52"/>
        <v>0</v>
      </c>
      <c r="I127" s="214">
        <f t="shared" si="52"/>
        <v>0</v>
      </c>
      <c r="J127" s="214">
        <f t="shared" si="52"/>
        <v>0</v>
      </c>
      <c r="K127" s="214">
        <f t="shared" si="52"/>
        <v>0</v>
      </c>
      <c r="L127" s="214">
        <f t="shared" si="52"/>
        <v>0</v>
      </c>
      <c r="M127" s="215">
        <f t="shared" si="52"/>
        <v>0</v>
      </c>
      <c r="N127" s="214">
        <f t="shared" si="52"/>
        <v>0</v>
      </c>
      <c r="O127" s="214">
        <f t="shared" si="52"/>
        <v>0</v>
      </c>
      <c r="P127" s="214">
        <f t="shared" si="52"/>
        <v>0</v>
      </c>
      <c r="Q127" s="214">
        <f t="shared" si="52"/>
        <v>0</v>
      </c>
      <c r="R127" s="214">
        <f t="shared" si="52"/>
        <v>0</v>
      </c>
      <c r="S127" s="214">
        <f t="shared" si="52"/>
        <v>1</v>
      </c>
      <c r="T127" s="214">
        <f t="shared" si="52"/>
        <v>0</v>
      </c>
      <c r="U127" s="214">
        <f t="shared" si="52"/>
        <v>0</v>
      </c>
      <c r="V127" s="214">
        <f t="shared" si="52"/>
        <v>4</v>
      </c>
      <c r="W127" s="214">
        <f t="shared" si="52"/>
        <v>4</v>
      </c>
      <c r="X127" s="214">
        <f t="shared" si="52"/>
        <v>2</v>
      </c>
      <c r="Y127" s="214">
        <f t="shared" si="52"/>
        <v>1</v>
      </c>
      <c r="Z127" s="214">
        <f t="shared" si="52"/>
        <v>0</v>
      </c>
      <c r="AA127" s="215">
        <f t="shared" si="52"/>
        <v>0</v>
      </c>
      <c r="AB127" s="1"/>
      <c r="AC127" s="210" t="s">
        <v>521</v>
      </c>
      <c r="AD127" s="211" t="s">
        <v>522</v>
      </c>
      <c r="AE127" s="1"/>
    </row>
    <row r="128" spans="1:31" x14ac:dyDescent="0.15">
      <c r="A128" s="228"/>
      <c r="B128" s="216"/>
      <c r="C128" s="216" t="s">
        <v>234</v>
      </c>
      <c r="D128" s="217">
        <f t="shared" si="30"/>
        <v>5</v>
      </c>
      <c r="E128" s="220">
        <v>0</v>
      </c>
      <c r="F128" s="220">
        <v>0</v>
      </c>
      <c r="G128" s="220">
        <v>0</v>
      </c>
      <c r="H128" s="220">
        <v>0</v>
      </c>
      <c r="I128" s="220">
        <v>0</v>
      </c>
      <c r="J128" s="220">
        <v>0</v>
      </c>
      <c r="K128" s="220">
        <v>0</v>
      </c>
      <c r="L128" s="220">
        <v>0</v>
      </c>
      <c r="M128" s="221">
        <v>0</v>
      </c>
      <c r="N128" s="220">
        <v>0</v>
      </c>
      <c r="O128" s="220">
        <v>0</v>
      </c>
      <c r="P128" s="220">
        <v>0</v>
      </c>
      <c r="Q128" s="220">
        <v>0</v>
      </c>
      <c r="R128" s="220">
        <v>0</v>
      </c>
      <c r="S128" s="220">
        <v>1</v>
      </c>
      <c r="T128" s="220">
        <v>0</v>
      </c>
      <c r="U128" s="220">
        <v>0</v>
      </c>
      <c r="V128" s="220">
        <v>2</v>
      </c>
      <c r="W128" s="220">
        <v>0</v>
      </c>
      <c r="X128" s="220">
        <v>1</v>
      </c>
      <c r="Y128" s="220">
        <v>1</v>
      </c>
      <c r="Z128" s="220">
        <v>0</v>
      </c>
      <c r="AA128" s="221">
        <v>0</v>
      </c>
      <c r="AB128" s="1"/>
      <c r="AC128" s="210" t="s">
        <v>523</v>
      </c>
      <c r="AD128" s="211" t="s">
        <v>524</v>
      </c>
      <c r="AE128" s="1"/>
    </row>
    <row r="129" spans="1:31" x14ac:dyDescent="0.15">
      <c r="A129" s="229"/>
      <c r="B129" s="222"/>
      <c r="C129" s="216" t="s">
        <v>237</v>
      </c>
      <c r="D129" s="217">
        <f t="shared" si="30"/>
        <v>7</v>
      </c>
      <c r="E129" s="220">
        <v>0</v>
      </c>
      <c r="F129" s="220">
        <v>0</v>
      </c>
      <c r="G129" s="220">
        <v>0</v>
      </c>
      <c r="H129" s="220">
        <v>0</v>
      </c>
      <c r="I129" s="220">
        <v>0</v>
      </c>
      <c r="J129" s="220">
        <v>0</v>
      </c>
      <c r="K129" s="220">
        <v>0</v>
      </c>
      <c r="L129" s="220">
        <v>0</v>
      </c>
      <c r="M129" s="221">
        <v>0</v>
      </c>
      <c r="N129" s="220">
        <v>0</v>
      </c>
      <c r="O129" s="220">
        <v>0</v>
      </c>
      <c r="P129" s="220">
        <v>0</v>
      </c>
      <c r="Q129" s="220">
        <v>0</v>
      </c>
      <c r="R129" s="220">
        <v>0</v>
      </c>
      <c r="S129" s="220">
        <v>0</v>
      </c>
      <c r="T129" s="220">
        <v>0</v>
      </c>
      <c r="U129" s="220">
        <v>0</v>
      </c>
      <c r="V129" s="220">
        <v>2</v>
      </c>
      <c r="W129" s="220">
        <v>4</v>
      </c>
      <c r="X129" s="220">
        <v>1</v>
      </c>
      <c r="Y129" s="220">
        <v>0</v>
      </c>
      <c r="Z129" s="220">
        <v>0</v>
      </c>
      <c r="AA129" s="221">
        <v>0</v>
      </c>
      <c r="AB129" s="1"/>
      <c r="AC129" s="210" t="s">
        <v>525</v>
      </c>
      <c r="AD129" s="211" t="s">
        <v>526</v>
      </c>
      <c r="AE129" s="1"/>
    </row>
    <row r="130" spans="1:31" x14ac:dyDescent="0.15">
      <c r="A130" s="227" t="s">
        <v>527</v>
      </c>
      <c r="B130" s="348" t="str">
        <f>VLOOKUP(A130,$AC$5:$AD$135,2,FALSE)</f>
        <v>内分泌、栄養及び代謝疾患</v>
      </c>
      <c r="C130" s="349"/>
      <c r="D130" s="213">
        <f t="shared" si="30"/>
        <v>261</v>
      </c>
      <c r="E130" s="214">
        <f t="shared" ref="E130:AA130" si="53">SUM(E131:E132)</f>
        <v>0</v>
      </c>
      <c r="F130" s="214">
        <f t="shared" si="53"/>
        <v>0</v>
      </c>
      <c r="G130" s="214">
        <f t="shared" si="53"/>
        <v>0</v>
      </c>
      <c r="H130" s="214">
        <f t="shared" si="53"/>
        <v>0</v>
      </c>
      <c r="I130" s="214">
        <f t="shared" si="53"/>
        <v>0</v>
      </c>
      <c r="J130" s="214">
        <f t="shared" si="53"/>
        <v>1</v>
      </c>
      <c r="K130" s="214">
        <f t="shared" si="53"/>
        <v>0</v>
      </c>
      <c r="L130" s="214">
        <f t="shared" si="53"/>
        <v>0</v>
      </c>
      <c r="M130" s="215">
        <f t="shared" si="53"/>
        <v>0</v>
      </c>
      <c r="N130" s="214">
        <f t="shared" si="53"/>
        <v>0</v>
      </c>
      <c r="O130" s="214">
        <f t="shared" si="53"/>
        <v>2</v>
      </c>
      <c r="P130" s="214">
        <f t="shared" si="53"/>
        <v>6</v>
      </c>
      <c r="Q130" s="214">
        <f t="shared" si="53"/>
        <v>8</v>
      </c>
      <c r="R130" s="214">
        <f t="shared" si="53"/>
        <v>6</v>
      </c>
      <c r="S130" s="214">
        <f t="shared" si="53"/>
        <v>15</v>
      </c>
      <c r="T130" s="214">
        <f t="shared" si="53"/>
        <v>28</v>
      </c>
      <c r="U130" s="214">
        <f t="shared" si="53"/>
        <v>25</v>
      </c>
      <c r="V130" s="214">
        <f t="shared" si="53"/>
        <v>45</v>
      </c>
      <c r="W130" s="214">
        <f t="shared" si="53"/>
        <v>52</v>
      </c>
      <c r="X130" s="214">
        <f t="shared" si="53"/>
        <v>40</v>
      </c>
      <c r="Y130" s="214">
        <f t="shared" si="53"/>
        <v>28</v>
      </c>
      <c r="Z130" s="214">
        <f t="shared" si="53"/>
        <v>5</v>
      </c>
      <c r="AA130" s="215">
        <f t="shared" si="53"/>
        <v>0</v>
      </c>
      <c r="AB130" s="1"/>
      <c r="AC130" s="245" t="s">
        <v>528</v>
      </c>
      <c r="AD130" s="211" t="s">
        <v>529</v>
      </c>
      <c r="AE130" s="1"/>
    </row>
    <row r="131" spans="1:31" x14ac:dyDescent="0.15">
      <c r="A131" s="228"/>
      <c r="B131" s="216"/>
      <c r="C131" s="216" t="s">
        <v>234</v>
      </c>
      <c r="D131" s="217">
        <f t="shared" si="30"/>
        <v>132</v>
      </c>
      <c r="E131" s="218">
        <f>SUM(E134,E137)</f>
        <v>0</v>
      </c>
      <c r="F131" s="218">
        <f t="shared" ref="F131:AA132" si="54">SUM(F134,F137)</f>
        <v>0</v>
      </c>
      <c r="G131" s="218">
        <f t="shared" si="54"/>
        <v>0</v>
      </c>
      <c r="H131" s="218">
        <f t="shared" si="54"/>
        <v>0</v>
      </c>
      <c r="I131" s="218">
        <f t="shared" si="54"/>
        <v>0</v>
      </c>
      <c r="J131" s="218">
        <f t="shared" si="54"/>
        <v>0</v>
      </c>
      <c r="K131" s="218">
        <f t="shared" si="54"/>
        <v>0</v>
      </c>
      <c r="L131" s="218">
        <f t="shared" si="54"/>
        <v>0</v>
      </c>
      <c r="M131" s="219">
        <f t="shared" si="54"/>
        <v>0</v>
      </c>
      <c r="N131" s="218">
        <f t="shared" si="54"/>
        <v>0</v>
      </c>
      <c r="O131" s="218">
        <f t="shared" si="54"/>
        <v>1</v>
      </c>
      <c r="P131" s="218">
        <f t="shared" si="54"/>
        <v>6</v>
      </c>
      <c r="Q131" s="218">
        <f t="shared" si="54"/>
        <v>6</v>
      </c>
      <c r="R131" s="218">
        <f t="shared" si="54"/>
        <v>4</v>
      </c>
      <c r="S131" s="218">
        <f t="shared" si="54"/>
        <v>10</v>
      </c>
      <c r="T131" s="218">
        <f t="shared" si="54"/>
        <v>19</v>
      </c>
      <c r="U131" s="218">
        <f t="shared" si="54"/>
        <v>14</v>
      </c>
      <c r="V131" s="218">
        <f t="shared" si="54"/>
        <v>28</v>
      </c>
      <c r="W131" s="218">
        <f t="shared" si="54"/>
        <v>21</v>
      </c>
      <c r="X131" s="218">
        <f t="shared" si="54"/>
        <v>19</v>
      </c>
      <c r="Y131" s="218">
        <f t="shared" si="54"/>
        <v>4</v>
      </c>
      <c r="Z131" s="218">
        <f t="shared" si="54"/>
        <v>0</v>
      </c>
      <c r="AA131" s="219">
        <f t="shared" si="54"/>
        <v>0</v>
      </c>
      <c r="AB131" s="1"/>
      <c r="AC131" s="210" t="s">
        <v>530</v>
      </c>
      <c r="AD131" s="211" t="s">
        <v>531</v>
      </c>
      <c r="AE131" s="1"/>
    </row>
    <row r="132" spans="1:31" x14ac:dyDescent="0.15">
      <c r="A132" s="229"/>
      <c r="B132" s="222"/>
      <c r="C132" s="216" t="s">
        <v>237</v>
      </c>
      <c r="D132" s="217">
        <f t="shared" si="30"/>
        <v>129</v>
      </c>
      <c r="E132" s="218">
        <f>SUM(E135,E138)</f>
        <v>0</v>
      </c>
      <c r="F132" s="218">
        <f t="shared" si="54"/>
        <v>0</v>
      </c>
      <c r="G132" s="218">
        <f t="shared" si="54"/>
        <v>0</v>
      </c>
      <c r="H132" s="218">
        <f t="shared" si="54"/>
        <v>0</v>
      </c>
      <c r="I132" s="218">
        <f t="shared" si="54"/>
        <v>0</v>
      </c>
      <c r="J132" s="218">
        <f t="shared" si="54"/>
        <v>1</v>
      </c>
      <c r="K132" s="218">
        <f t="shared" si="54"/>
        <v>0</v>
      </c>
      <c r="L132" s="218">
        <f t="shared" si="54"/>
        <v>0</v>
      </c>
      <c r="M132" s="219">
        <f t="shared" si="54"/>
        <v>0</v>
      </c>
      <c r="N132" s="218">
        <f t="shared" si="54"/>
        <v>0</v>
      </c>
      <c r="O132" s="218">
        <f t="shared" si="54"/>
        <v>1</v>
      </c>
      <c r="P132" s="218">
        <f t="shared" si="54"/>
        <v>0</v>
      </c>
      <c r="Q132" s="218">
        <f t="shared" si="54"/>
        <v>2</v>
      </c>
      <c r="R132" s="218">
        <f t="shared" si="54"/>
        <v>2</v>
      </c>
      <c r="S132" s="218">
        <f t="shared" si="54"/>
        <v>5</v>
      </c>
      <c r="T132" s="218">
        <f t="shared" si="54"/>
        <v>9</v>
      </c>
      <c r="U132" s="218">
        <f t="shared" si="54"/>
        <v>11</v>
      </c>
      <c r="V132" s="218">
        <f t="shared" si="54"/>
        <v>17</v>
      </c>
      <c r="W132" s="218">
        <f t="shared" si="54"/>
        <v>31</v>
      </c>
      <c r="X132" s="218">
        <f t="shared" si="54"/>
        <v>21</v>
      </c>
      <c r="Y132" s="218">
        <f t="shared" si="54"/>
        <v>24</v>
      </c>
      <c r="Z132" s="218">
        <f t="shared" si="54"/>
        <v>5</v>
      </c>
      <c r="AA132" s="219">
        <f t="shared" si="54"/>
        <v>0</v>
      </c>
      <c r="AB132" s="1"/>
      <c r="AC132" s="210" t="s">
        <v>532</v>
      </c>
      <c r="AD132" s="211" t="s">
        <v>533</v>
      </c>
      <c r="AE132" s="1"/>
    </row>
    <row r="133" spans="1:31" x14ac:dyDescent="0.15">
      <c r="A133" s="227" t="s">
        <v>534</v>
      </c>
      <c r="B133" s="348" t="str">
        <f>VLOOKUP(A133,$AC$5:$AD$135,2,FALSE)</f>
        <v>　糖尿病</v>
      </c>
      <c r="C133" s="349"/>
      <c r="D133" s="213">
        <f t="shared" ref="D133:D196" si="55">SUM(E133:AA133)</f>
        <v>148</v>
      </c>
      <c r="E133" s="214">
        <f t="shared" ref="E133:AA133" si="56">SUM(E134:E135)</f>
        <v>0</v>
      </c>
      <c r="F133" s="214">
        <f t="shared" si="56"/>
        <v>0</v>
      </c>
      <c r="G133" s="214">
        <f t="shared" si="56"/>
        <v>0</v>
      </c>
      <c r="H133" s="214">
        <f t="shared" si="56"/>
        <v>0</v>
      </c>
      <c r="I133" s="214">
        <f t="shared" si="56"/>
        <v>0</v>
      </c>
      <c r="J133" s="214">
        <f t="shared" si="56"/>
        <v>0</v>
      </c>
      <c r="K133" s="214">
        <f t="shared" si="56"/>
        <v>0</v>
      </c>
      <c r="L133" s="214">
        <f t="shared" si="56"/>
        <v>0</v>
      </c>
      <c r="M133" s="215">
        <f t="shared" si="56"/>
        <v>0</v>
      </c>
      <c r="N133" s="214">
        <f t="shared" si="56"/>
        <v>0</v>
      </c>
      <c r="O133" s="214">
        <f t="shared" si="56"/>
        <v>2</v>
      </c>
      <c r="P133" s="214">
        <f t="shared" si="56"/>
        <v>2</v>
      </c>
      <c r="Q133" s="214">
        <f t="shared" si="56"/>
        <v>7</v>
      </c>
      <c r="R133" s="214">
        <f t="shared" si="56"/>
        <v>5</v>
      </c>
      <c r="S133" s="214">
        <f t="shared" si="56"/>
        <v>9</v>
      </c>
      <c r="T133" s="214">
        <f t="shared" si="56"/>
        <v>22</v>
      </c>
      <c r="U133" s="214">
        <f t="shared" si="56"/>
        <v>13</v>
      </c>
      <c r="V133" s="214">
        <f t="shared" si="56"/>
        <v>27</v>
      </c>
      <c r="W133" s="214">
        <f t="shared" si="56"/>
        <v>28</v>
      </c>
      <c r="X133" s="214">
        <f t="shared" si="56"/>
        <v>19</v>
      </c>
      <c r="Y133" s="214">
        <f t="shared" si="56"/>
        <v>14</v>
      </c>
      <c r="Z133" s="214">
        <f t="shared" si="56"/>
        <v>0</v>
      </c>
      <c r="AA133" s="215">
        <f t="shared" si="56"/>
        <v>0</v>
      </c>
      <c r="AB133" s="1"/>
      <c r="AC133" s="210" t="s">
        <v>535</v>
      </c>
      <c r="AD133" s="211" t="s">
        <v>536</v>
      </c>
      <c r="AE133" s="1"/>
    </row>
    <row r="134" spans="1:31" x14ac:dyDescent="0.15">
      <c r="A134" s="228"/>
      <c r="B134" s="216"/>
      <c r="C134" s="216" t="s">
        <v>234</v>
      </c>
      <c r="D134" s="217">
        <f t="shared" si="55"/>
        <v>75</v>
      </c>
      <c r="E134" s="220">
        <v>0</v>
      </c>
      <c r="F134" s="220">
        <v>0</v>
      </c>
      <c r="G134" s="220">
        <v>0</v>
      </c>
      <c r="H134" s="220">
        <v>0</v>
      </c>
      <c r="I134" s="220">
        <v>0</v>
      </c>
      <c r="J134" s="220">
        <v>0</v>
      </c>
      <c r="K134" s="220">
        <v>0</v>
      </c>
      <c r="L134" s="220">
        <v>0</v>
      </c>
      <c r="M134" s="221">
        <v>0</v>
      </c>
      <c r="N134" s="220">
        <v>0</v>
      </c>
      <c r="O134" s="220">
        <v>1</v>
      </c>
      <c r="P134" s="220">
        <v>2</v>
      </c>
      <c r="Q134" s="220">
        <v>5</v>
      </c>
      <c r="R134" s="220">
        <v>4</v>
      </c>
      <c r="S134" s="220">
        <v>5</v>
      </c>
      <c r="T134" s="220">
        <v>16</v>
      </c>
      <c r="U134" s="220">
        <v>7</v>
      </c>
      <c r="V134" s="220">
        <v>18</v>
      </c>
      <c r="W134" s="220">
        <v>10</v>
      </c>
      <c r="X134" s="220">
        <v>5</v>
      </c>
      <c r="Y134" s="220">
        <v>2</v>
      </c>
      <c r="Z134" s="220">
        <v>0</v>
      </c>
      <c r="AA134" s="221">
        <v>0</v>
      </c>
      <c r="AB134" s="1"/>
      <c r="AC134" s="210" t="s">
        <v>537</v>
      </c>
      <c r="AD134" s="211" t="s">
        <v>538</v>
      </c>
      <c r="AE134" s="1"/>
    </row>
    <row r="135" spans="1:31" x14ac:dyDescent="0.15">
      <c r="A135" s="229"/>
      <c r="B135" s="222"/>
      <c r="C135" s="216" t="s">
        <v>237</v>
      </c>
      <c r="D135" s="217">
        <f t="shared" si="55"/>
        <v>73</v>
      </c>
      <c r="E135" s="220">
        <v>0</v>
      </c>
      <c r="F135" s="220">
        <v>0</v>
      </c>
      <c r="G135" s="220">
        <v>0</v>
      </c>
      <c r="H135" s="220">
        <v>0</v>
      </c>
      <c r="I135" s="220">
        <v>0</v>
      </c>
      <c r="J135" s="220">
        <v>0</v>
      </c>
      <c r="K135" s="220">
        <v>0</v>
      </c>
      <c r="L135" s="220">
        <v>0</v>
      </c>
      <c r="M135" s="221">
        <v>0</v>
      </c>
      <c r="N135" s="220">
        <v>0</v>
      </c>
      <c r="O135" s="220">
        <v>1</v>
      </c>
      <c r="P135" s="220">
        <v>0</v>
      </c>
      <c r="Q135" s="220">
        <v>2</v>
      </c>
      <c r="R135" s="220">
        <v>1</v>
      </c>
      <c r="S135" s="220">
        <v>4</v>
      </c>
      <c r="T135" s="220">
        <v>6</v>
      </c>
      <c r="U135" s="220">
        <v>6</v>
      </c>
      <c r="V135" s="220">
        <v>9</v>
      </c>
      <c r="W135" s="220">
        <v>18</v>
      </c>
      <c r="X135" s="220">
        <v>14</v>
      </c>
      <c r="Y135" s="220">
        <v>12</v>
      </c>
      <c r="Z135" s="220">
        <v>0</v>
      </c>
      <c r="AA135" s="221">
        <v>0</v>
      </c>
      <c r="AB135" s="1"/>
      <c r="AC135" s="223" t="s">
        <v>539</v>
      </c>
      <c r="AD135" s="224" t="s">
        <v>540</v>
      </c>
      <c r="AE135" s="1"/>
    </row>
    <row r="136" spans="1:31" x14ac:dyDescent="0.15">
      <c r="A136" s="227" t="s">
        <v>541</v>
      </c>
      <c r="B136" s="348" t="str">
        <f>VLOOKUP(A136,$AC$5:$AD$135,2,FALSE)</f>
        <v>　その他</v>
      </c>
      <c r="C136" s="349"/>
      <c r="D136" s="213">
        <f t="shared" si="55"/>
        <v>113</v>
      </c>
      <c r="E136" s="214">
        <f t="shared" ref="E136:AA136" si="57">SUM(E137:E138)</f>
        <v>0</v>
      </c>
      <c r="F136" s="214">
        <f t="shared" si="57"/>
        <v>0</v>
      </c>
      <c r="G136" s="214">
        <f t="shared" si="57"/>
        <v>0</v>
      </c>
      <c r="H136" s="214">
        <f t="shared" si="57"/>
        <v>0</v>
      </c>
      <c r="I136" s="214">
        <f t="shared" si="57"/>
        <v>0</v>
      </c>
      <c r="J136" s="214">
        <f t="shared" si="57"/>
        <v>1</v>
      </c>
      <c r="K136" s="214">
        <f t="shared" si="57"/>
        <v>0</v>
      </c>
      <c r="L136" s="214">
        <f t="shared" si="57"/>
        <v>0</v>
      </c>
      <c r="M136" s="215">
        <f t="shared" si="57"/>
        <v>0</v>
      </c>
      <c r="N136" s="214">
        <f t="shared" si="57"/>
        <v>0</v>
      </c>
      <c r="O136" s="214">
        <f t="shared" si="57"/>
        <v>0</v>
      </c>
      <c r="P136" s="214">
        <f t="shared" si="57"/>
        <v>4</v>
      </c>
      <c r="Q136" s="214">
        <f t="shared" si="57"/>
        <v>1</v>
      </c>
      <c r="R136" s="214">
        <f t="shared" si="57"/>
        <v>1</v>
      </c>
      <c r="S136" s="214">
        <f t="shared" si="57"/>
        <v>6</v>
      </c>
      <c r="T136" s="214">
        <f t="shared" si="57"/>
        <v>6</v>
      </c>
      <c r="U136" s="214">
        <f t="shared" si="57"/>
        <v>12</v>
      </c>
      <c r="V136" s="214">
        <f t="shared" si="57"/>
        <v>18</v>
      </c>
      <c r="W136" s="214">
        <f t="shared" si="57"/>
        <v>24</v>
      </c>
      <c r="X136" s="214">
        <f t="shared" si="57"/>
        <v>21</v>
      </c>
      <c r="Y136" s="214">
        <f t="shared" si="57"/>
        <v>14</v>
      </c>
      <c r="Z136" s="214">
        <f t="shared" si="57"/>
        <v>5</v>
      </c>
      <c r="AA136" s="215">
        <f t="shared" si="57"/>
        <v>0</v>
      </c>
      <c r="AB136" s="1"/>
      <c r="AC136" s="1"/>
      <c r="AD136" s="1"/>
      <c r="AE136" s="1"/>
    </row>
    <row r="137" spans="1:31" x14ac:dyDescent="0.15">
      <c r="A137" s="228"/>
      <c r="B137" s="216"/>
      <c r="C137" s="216" t="s">
        <v>234</v>
      </c>
      <c r="D137" s="217">
        <f t="shared" si="55"/>
        <v>57</v>
      </c>
      <c r="E137" s="220">
        <v>0</v>
      </c>
      <c r="F137" s="220">
        <v>0</v>
      </c>
      <c r="G137" s="220">
        <v>0</v>
      </c>
      <c r="H137" s="220">
        <v>0</v>
      </c>
      <c r="I137" s="220">
        <v>0</v>
      </c>
      <c r="J137" s="220">
        <v>0</v>
      </c>
      <c r="K137" s="220">
        <v>0</v>
      </c>
      <c r="L137" s="220">
        <v>0</v>
      </c>
      <c r="M137" s="221">
        <v>0</v>
      </c>
      <c r="N137" s="220">
        <v>0</v>
      </c>
      <c r="O137" s="220">
        <v>0</v>
      </c>
      <c r="P137" s="220">
        <v>4</v>
      </c>
      <c r="Q137" s="220">
        <v>1</v>
      </c>
      <c r="R137" s="220">
        <v>0</v>
      </c>
      <c r="S137" s="220">
        <v>5</v>
      </c>
      <c r="T137" s="220">
        <v>3</v>
      </c>
      <c r="U137" s="220">
        <v>7</v>
      </c>
      <c r="V137" s="220">
        <v>10</v>
      </c>
      <c r="W137" s="220">
        <v>11</v>
      </c>
      <c r="X137" s="220">
        <v>14</v>
      </c>
      <c r="Y137" s="220">
        <v>2</v>
      </c>
      <c r="Z137" s="220">
        <v>0</v>
      </c>
      <c r="AA137" s="221">
        <v>0</v>
      </c>
      <c r="AB137" s="1"/>
      <c r="AC137" s="1"/>
      <c r="AD137" s="1"/>
      <c r="AE137" s="1"/>
    </row>
    <row r="138" spans="1:31" x14ac:dyDescent="0.15">
      <c r="A138" s="229"/>
      <c r="B138" s="222"/>
      <c r="C138" s="216" t="s">
        <v>237</v>
      </c>
      <c r="D138" s="217">
        <f t="shared" si="55"/>
        <v>56</v>
      </c>
      <c r="E138" s="220">
        <v>0</v>
      </c>
      <c r="F138" s="220">
        <v>0</v>
      </c>
      <c r="G138" s="220">
        <v>0</v>
      </c>
      <c r="H138" s="220">
        <v>0</v>
      </c>
      <c r="I138" s="220">
        <v>0</v>
      </c>
      <c r="J138" s="220">
        <v>1</v>
      </c>
      <c r="K138" s="220">
        <v>0</v>
      </c>
      <c r="L138" s="220">
        <v>0</v>
      </c>
      <c r="M138" s="221">
        <v>0</v>
      </c>
      <c r="N138" s="220">
        <v>0</v>
      </c>
      <c r="O138" s="220">
        <v>0</v>
      </c>
      <c r="P138" s="220">
        <v>0</v>
      </c>
      <c r="Q138" s="220">
        <v>0</v>
      </c>
      <c r="R138" s="220">
        <v>1</v>
      </c>
      <c r="S138" s="220">
        <v>1</v>
      </c>
      <c r="T138" s="220">
        <v>3</v>
      </c>
      <c r="U138" s="220">
        <v>5</v>
      </c>
      <c r="V138" s="220">
        <v>8</v>
      </c>
      <c r="W138" s="220">
        <v>13</v>
      </c>
      <c r="X138" s="220">
        <v>7</v>
      </c>
      <c r="Y138" s="220">
        <v>12</v>
      </c>
      <c r="Z138" s="220">
        <v>5</v>
      </c>
      <c r="AA138" s="221">
        <v>0</v>
      </c>
      <c r="AB138" s="1"/>
      <c r="AC138" s="1"/>
      <c r="AD138" s="1"/>
      <c r="AE138" s="1"/>
    </row>
    <row r="139" spans="1:31" x14ac:dyDescent="0.15">
      <c r="A139" s="227" t="s">
        <v>542</v>
      </c>
      <c r="B139" s="348" t="str">
        <f>VLOOKUP(A139,$AC$5:$AD$135,2,FALSE)</f>
        <v>精神及び行動の障害</v>
      </c>
      <c r="C139" s="349"/>
      <c r="D139" s="213">
        <f t="shared" si="55"/>
        <v>247</v>
      </c>
      <c r="E139" s="214">
        <f t="shared" ref="E139:AA139" si="58">SUM(E140:E141)</f>
        <v>0</v>
      </c>
      <c r="F139" s="214">
        <f t="shared" si="58"/>
        <v>0</v>
      </c>
      <c r="G139" s="214">
        <f t="shared" si="58"/>
        <v>0</v>
      </c>
      <c r="H139" s="214">
        <f t="shared" si="58"/>
        <v>0</v>
      </c>
      <c r="I139" s="214">
        <f t="shared" si="58"/>
        <v>0</v>
      </c>
      <c r="J139" s="214">
        <f t="shared" si="58"/>
        <v>0</v>
      </c>
      <c r="K139" s="214">
        <f t="shared" si="58"/>
        <v>0</v>
      </c>
      <c r="L139" s="214">
        <f t="shared" si="58"/>
        <v>0</v>
      </c>
      <c r="M139" s="215">
        <f t="shared" si="58"/>
        <v>0</v>
      </c>
      <c r="N139" s="214">
        <f t="shared" si="58"/>
        <v>3</v>
      </c>
      <c r="O139" s="214">
        <f t="shared" si="58"/>
        <v>0</v>
      </c>
      <c r="P139" s="214">
        <f t="shared" si="58"/>
        <v>2</v>
      </c>
      <c r="Q139" s="214">
        <f t="shared" si="58"/>
        <v>2</v>
      </c>
      <c r="R139" s="214">
        <f t="shared" si="58"/>
        <v>2</v>
      </c>
      <c r="S139" s="214">
        <f t="shared" si="58"/>
        <v>6</v>
      </c>
      <c r="T139" s="214">
        <f t="shared" si="58"/>
        <v>13</v>
      </c>
      <c r="U139" s="214">
        <f t="shared" si="58"/>
        <v>21</v>
      </c>
      <c r="V139" s="214">
        <f t="shared" si="58"/>
        <v>23</v>
      </c>
      <c r="W139" s="214">
        <f t="shared" si="58"/>
        <v>58</v>
      </c>
      <c r="X139" s="214">
        <f t="shared" si="58"/>
        <v>55</v>
      </c>
      <c r="Y139" s="214">
        <f t="shared" si="58"/>
        <v>47</v>
      </c>
      <c r="Z139" s="214">
        <f t="shared" si="58"/>
        <v>15</v>
      </c>
      <c r="AA139" s="215">
        <f t="shared" si="58"/>
        <v>0</v>
      </c>
      <c r="AB139" s="1"/>
      <c r="AC139" s="1"/>
      <c r="AD139" s="1"/>
      <c r="AE139" s="1"/>
    </row>
    <row r="140" spans="1:31" x14ac:dyDescent="0.15">
      <c r="A140" s="228"/>
      <c r="B140" s="216"/>
      <c r="C140" s="216" t="s">
        <v>234</v>
      </c>
      <c r="D140" s="217">
        <f t="shared" si="55"/>
        <v>93</v>
      </c>
      <c r="E140" s="218">
        <f>SUM(E143,E146)</f>
        <v>0</v>
      </c>
      <c r="F140" s="218">
        <f t="shared" ref="F140:AA141" si="59">SUM(F143,F146)</f>
        <v>0</v>
      </c>
      <c r="G140" s="218">
        <f t="shared" si="59"/>
        <v>0</v>
      </c>
      <c r="H140" s="218">
        <f t="shared" si="59"/>
        <v>0</v>
      </c>
      <c r="I140" s="218">
        <f t="shared" si="59"/>
        <v>0</v>
      </c>
      <c r="J140" s="218">
        <f t="shared" si="59"/>
        <v>0</v>
      </c>
      <c r="K140" s="218">
        <f t="shared" si="59"/>
        <v>0</v>
      </c>
      <c r="L140" s="218">
        <f t="shared" si="59"/>
        <v>0</v>
      </c>
      <c r="M140" s="219">
        <f t="shared" si="59"/>
        <v>0</v>
      </c>
      <c r="N140" s="218">
        <f t="shared" si="59"/>
        <v>1</v>
      </c>
      <c r="O140" s="218">
        <f t="shared" si="59"/>
        <v>0</v>
      </c>
      <c r="P140" s="218">
        <f t="shared" si="59"/>
        <v>1</v>
      </c>
      <c r="Q140" s="218">
        <f t="shared" si="59"/>
        <v>1</v>
      </c>
      <c r="R140" s="218">
        <f t="shared" si="59"/>
        <v>1</v>
      </c>
      <c r="S140" s="218">
        <f t="shared" si="59"/>
        <v>4</v>
      </c>
      <c r="T140" s="218">
        <f t="shared" si="59"/>
        <v>6</v>
      </c>
      <c r="U140" s="218">
        <f t="shared" si="59"/>
        <v>15</v>
      </c>
      <c r="V140" s="218">
        <f t="shared" si="59"/>
        <v>15</v>
      </c>
      <c r="W140" s="218">
        <f t="shared" si="59"/>
        <v>21</v>
      </c>
      <c r="X140" s="218">
        <f t="shared" si="59"/>
        <v>17</v>
      </c>
      <c r="Y140" s="218">
        <f t="shared" si="59"/>
        <v>11</v>
      </c>
      <c r="Z140" s="218">
        <f t="shared" si="59"/>
        <v>0</v>
      </c>
      <c r="AA140" s="219">
        <f t="shared" si="59"/>
        <v>0</v>
      </c>
      <c r="AB140" s="1"/>
      <c r="AC140" s="1"/>
      <c r="AD140" s="1"/>
      <c r="AE140" s="1"/>
    </row>
    <row r="141" spans="1:31" x14ac:dyDescent="0.15">
      <c r="A141" s="229"/>
      <c r="B141" s="222"/>
      <c r="C141" s="216" t="s">
        <v>237</v>
      </c>
      <c r="D141" s="217">
        <f t="shared" si="55"/>
        <v>154</v>
      </c>
      <c r="E141" s="218">
        <f>SUM(E144,E147)</f>
        <v>0</v>
      </c>
      <c r="F141" s="218">
        <f t="shared" si="59"/>
        <v>0</v>
      </c>
      <c r="G141" s="218">
        <f t="shared" si="59"/>
        <v>0</v>
      </c>
      <c r="H141" s="218">
        <f t="shared" si="59"/>
        <v>0</v>
      </c>
      <c r="I141" s="218">
        <f t="shared" si="59"/>
        <v>0</v>
      </c>
      <c r="J141" s="218">
        <f t="shared" si="59"/>
        <v>0</v>
      </c>
      <c r="K141" s="218">
        <f t="shared" si="59"/>
        <v>0</v>
      </c>
      <c r="L141" s="218">
        <f t="shared" si="59"/>
        <v>0</v>
      </c>
      <c r="M141" s="219">
        <f t="shared" si="59"/>
        <v>0</v>
      </c>
      <c r="N141" s="218">
        <f t="shared" si="59"/>
        <v>2</v>
      </c>
      <c r="O141" s="218">
        <f t="shared" si="59"/>
        <v>0</v>
      </c>
      <c r="P141" s="218">
        <f t="shared" si="59"/>
        <v>1</v>
      </c>
      <c r="Q141" s="218">
        <f t="shared" si="59"/>
        <v>1</v>
      </c>
      <c r="R141" s="218">
        <f t="shared" si="59"/>
        <v>1</v>
      </c>
      <c r="S141" s="218">
        <f t="shared" si="59"/>
        <v>2</v>
      </c>
      <c r="T141" s="218">
        <f t="shared" si="59"/>
        <v>7</v>
      </c>
      <c r="U141" s="218">
        <f t="shared" si="59"/>
        <v>6</v>
      </c>
      <c r="V141" s="218">
        <f t="shared" si="59"/>
        <v>8</v>
      </c>
      <c r="W141" s="218">
        <f t="shared" si="59"/>
        <v>37</v>
      </c>
      <c r="X141" s="218">
        <f t="shared" si="59"/>
        <v>38</v>
      </c>
      <c r="Y141" s="218">
        <f t="shared" si="59"/>
        <v>36</v>
      </c>
      <c r="Z141" s="218">
        <f t="shared" si="59"/>
        <v>15</v>
      </c>
      <c r="AA141" s="219">
        <f t="shared" si="59"/>
        <v>0</v>
      </c>
      <c r="AB141" s="1"/>
      <c r="AC141" s="1"/>
      <c r="AD141" s="1"/>
      <c r="AE141" s="1"/>
    </row>
    <row r="142" spans="1:31" x14ac:dyDescent="0.15">
      <c r="A142" s="227" t="s">
        <v>543</v>
      </c>
      <c r="B142" s="348" t="str">
        <f>VLOOKUP(A142,$AC$5:$AD$135,2,FALSE)</f>
        <v>　血管性及び詳細不明の認知症</v>
      </c>
      <c r="C142" s="349"/>
      <c r="D142" s="213">
        <f t="shared" si="55"/>
        <v>222</v>
      </c>
      <c r="E142" s="214">
        <f t="shared" ref="E142:AA142" si="60">SUM(E143:E144)</f>
        <v>0</v>
      </c>
      <c r="F142" s="214">
        <f t="shared" si="60"/>
        <v>0</v>
      </c>
      <c r="G142" s="214">
        <f t="shared" si="60"/>
        <v>0</v>
      </c>
      <c r="H142" s="214">
        <f t="shared" si="60"/>
        <v>0</v>
      </c>
      <c r="I142" s="214">
        <f t="shared" si="60"/>
        <v>0</v>
      </c>
      <c r="J142" s="214">
        <f t="shared" si="60"/>
        <v>0</v>
      </c>
      <c r="K142" s="214">
        <f t="shared" si="60"/>
        <v>0</v>
      </c>
      <c r="L142" s="214">
        <f t="shared" si="60"/>
        <v>0</v>
      </c>
      <c r="M142" s="215">
        <f t="shared" si="60"/>
        <v>0</v>
      </c>
      <c r="N142" s="214">
        <f t="shared" si="60"/>
        <v>0</v>
      </c>
      <c r="O142" s="214">
        <f t="shared" si="60"/>
        <v>0</v>
      </c>
      <c r="P142" s="214">
        <f t="shared" si="60"/>
        <v>0</v>
      </c>
      <c r="Q142" s="214">
        <f t="shared" si="60"/>
        <v>0</v>
      </c>
      <c r="R142" s="214">
        <f t="shared" si="60"/>
        <v>2</v>
      </c>
      <c r="S142" s="214">
        <f t="shared" si="60"/>
        <v>2</v>
      </c>
      <c r="T142" s="214">
        <f t="shared" si="60"/>
        <v>10</v>
      </c>
      <c r="U142" s="214">
        <f t="shared" si="60"/>
        <v>19</v>
      </c>
      <c r="V142" s="214">
        <f t="shared" si="60"/>
        <v>20</v>
      </c>
      <c r="W142" s="214">
        <f t="shared" si="60"/>
        <v>54</v>
      </c>
      <c r="X142" s="214">
        <f t="shared" si="60"/>
        <v>53</v>
      </c>
      <c r="Y142" s="214">
        <f t="shared" si="60"/>
        <v>47</v>
      </c>
      <c r="Z142" s="214">
        <f t="shared" si="60"/>
        <v>15</v>
      </c>
      <c r="AA142" s="215">
        <f t="shared" si="60"/>
        <v>0</v>
      </c>
      <c r="AB142" s="1"/>
      <c r="AC142" s="1"/>
      <c r="AD142" s="1"/>
      <c r="AE142" s="1"/>
    </row>
    <row r="143" spans="1:31" x14ac:dyDescent="0.15">
      <c r="A143" s="228"/>
      <c r="B143" s="216"/>
      <c r="C143" s="216" t="s">
        <v>234</v>
      </c>
      <c r="D143" s="217">
        <f t="shared" si="55"/>
        <v>80</v>
      </c>
      <c r="E143" s="220">
        <v>0</v>
      </c>
      <c r="F143" s="220">
        <v>0</v>
      </c>
      <c r="G143" s="220">
        <v>0</v>
      </c>
      <c r="H143" s="220">
        <v>0</v>
      </c>
      <c r="I143" s="220">
        <v>0</v>
      </c>
      <c r="J143" s="220">
        <v>0</v>
      </c>
      <c r="K143" s="220">
        <v>0</v>
      </c>
      <c r="L143" s="220">
        <v>0</v>
      </c>
      <c r="M143" s="221">
        <v>0</v>
      </c>
      <c r="N143" s="220">
        <v>0</v>
      </c>
      <c r="O143" s="220">
        <v>0</v>
      </c>
      <c r="P143" s="220">
        <v>0</v>
      </c>
      <c r="Q143" s="220">
        <v>0</v>
      </c>
      <c r="R143" s="220">
        <v>1</v>
      </c>
      <c r="S143" s="220">
        <v>2</v>
      </c>
      <c r="T143" s="220">
        <v>4</v>
      </c>
      <c r="U143" s="220">
        <v>14</v>
      </c>
      <c r="V143" s="220">
        <v>12</v>
      </c>
      <c r="W143" s="220">
        <v>20</v>
      </c>
      <c r="X143" s="220">
        <v>16</v>
      </c>
      <c r="Y143" s="220">
        <v>11</v>
      </c>
      <c r="Z143" s="220">
        <v>0</v>
      </c>
      <c r="AA143" s="221">
        <v>0</v>
      </c>
      <c r="AB143" s="1"/>
      <c r="AC143" s="1"/>
      <c r="AD143" s="1"/>
      <c r="AE143" s="1"/>
    </row>
    <row r="144" spans="1:31" x14ac:dyDescent="0.15">
      <c r="A144" s="229"/>
      <c r="B144" s="222"/>
      <c r="C144" s="216" t="s">
        <v>237</v>
      </c>
      <c r="D144" s="217">
        <f t="shared" si="55"/>
        <v>142</v>
      </c>
      <c r="E144" s="220">
        <v>0</v>
      </c>
      <c r="F144" s="220">
        <v>0</v>
      </c>
      <c r="G144" s="220">
        <v>0</v>
      </c>
      <c r="H144" s="220">
        <v>0</v>
      </c>
      <c r="I144" s="220">
        <v>0</v>
      </c>
      <c r="J144" s="220">
        <v>0</v>
      </c>
      <c r="K144" s="220">
        <v>0</v>
      </c>
      <c r="L144" s="220">
        <v>0</v>
      </c>
      <c r="M144" s="221">
        <v>0</v>
      </c>
      <c r="N144" s="220">
        <v>0</v>
      </c>
      <c r="O144" s="220">
        <v>0</v>
      </c>
      <c r="P144" s="220">
        <v>0</v>
      </c>
      <c r="Q144" s="220">
        <v>0</v>
      </c>
      <c r="R144" s="220">
        <v>1</v>
      </c>
      <c r="S144" s="220">
        <v>0</v>
      </c>
      <c r="T144" s="220">
        <v>6</v>
      </c>
      <c r="U144" s="220">
        <v>5</v>
      </c>
      <c r="V144" s="220">
        <v>8</v>
      </c>
      <c r="W144" s="220">
        <v>34</v>
      </c>
      <c r="X144" s="220">
        <v>37</v>
      </c>
      <c r="Y144" s="220">
        <v>36</v>
      </c>
      <c r="Z144" s="220">
        <v>15</v>
      </c>
      <c r="AA144" s="221">
        <v>0</v>
      </c>
      <c r="AB144" s="1"/>
      <c r="AC144" s="1"/>
      <c r="AD144" s="1"/>
      <c r="AE144" s="1"/>
    </row>
    <row r="145" spans="1:31" x14ac:dyDescent="0.15">
      <c r="A145" s="227" t="s">
        <v>544</v>
      </c>
      <c r="B145" s="348" t="str">
        <f>VLOOKUP(A145,$AC$5:$AD$135,2,FALSE)</f>
        <v>　その他の障害</v>
      </c>
      <c r="C145" s="349"/>
      <c r="D145" s="213">
        <f t="shared" si="55"/>
        <v>25</v>
      </c>
      <c r="E145" s="214">
        <f t="shared" ref="E145:AA145" si="61">SUM(E146:E147)</f>
        <v>0</v>
      </c>
      <c r="F145" s="214">
        <f t="shared" si="61"/>
        <v>0</v>
      </c>
      <c r="G145" s="214">
        <f t="shared" si="61"/>
        <v>0</v>
      </c>
      <c r="H145" s="214">
        <f t="shared" si="61"/>
        <v>0</v>
      </c>
      <c r="I145" s="214">
        <f t="shared" si="61"/>
        <v>0</v>
      </c>
      <c r="J145" s="214">
        <f t="shared" si="61"/>
        <v>0</v>
      </c>
      <c r="K145" s="214">
        <f t="shared" si="61"/>
        <v>0</v>
      </c>
      <c r="L145" s="214">
        <f t="shared" si="61"/>
        <v>0</v>
      </c>
      <c r="M145" s="215">
        <f t="shared" si="61"/>
        <v>0</v>
      </c>
      <c r="N145" s="214">
        <f t="shared" si="61"/>
        <v>3</v>
      </c>
      <c r="O145" s="214">
        <f t="shared" si="61"/>
        <v>0</v>
      </c>
      <c r="P145" s="214">
        <f t="shared" si="61"/>
        <v>2</v>
      </c>
      <c r="Q145" s="214">
        <f t="shared" si="61"/>
        <v>2</v>
      </c>
      <c r="R145" s="214">
        <f t="shared" si="61"/>
        <v>0</v>
      </c>
      <c r="S145" s="214">
        <f t="shared" si="61"/>
        <v>4</v>
      </c>
      <c r="T145" s="214">
        <f t="shared" si="61"/>
        <v>3</v>
      </c>
      <c r="U145" s="214">
        <f t="shared" si="61"/>
        <v>2</v>
      </c>
      <c r="V145" s="214">
        <f t="shared" si="61"/>
        <v>3</v>
      </c>
      <c r="W145" s="214">
        <f t="shared" si="61"/>
        <v>4</v>
      </c>
      <c r="X145" s="214">
        <f t="shared" si="61"/>
        <v>2</v>
      </c>
      <c r="Y145" s="214">
        <f t="shared" si="61"/>
        <v>0</v>
      </c>
      <c r="Z145" s="214">
        <f t="shared" si="61"/>
        <v>0</v>
      </c>
      <c r="AA145" s="215">
        <f t="shared" si="61"/>
        <v>0</v>
      </c>
      <c r="AB145" s="1"/>
      <c r="AC145" s="1"/>
      <c r="AD145" s="1"/>
      <c r="AE145" s="1"/>
    </row>
    <row r="146" spans="1:31" x14ac:dyDescent="0.15">
      <c r="A146" s="228"/>
      <c r="B146" s="216"/>
      <c r="C146" s="216" t="s">
        <v>234</v>
      </c>
      <c r="D146" s="217">
        <f t="shared" si="55"/>
        <v>13</v>
      </c>
      <c r="E146" s="220">
        <v>0</v>
      </c>
      <c r="F146" s="220">
        <v>0</v>
      </c>
      <c r="G146" s="220">
        <v>0</v>
      </c>
      <c r="H146" s="220">
        <v>0</v>
      </c>
      <c r="I146" s="220">
        <v>0</v>
      </c>
      <c r="J146" s="220">
        <v>0</v>
      </c>
      <c r="K146" s="220">
        <v>0</v>
      </c>
      <c r="L146" s="220">
        <v>0</v>
      </c>
      <c r="M146" s="221">
        <v>0</v>
      </c>
      <c r="N146" s="220">
        <v>1</v>
      </c>
      <c r="O146" s="220">
        <v>0</v>
      </c>
      <c r="P146" s="220">
        <v>1</v>
      </c>
      <c r="Q146" s="220">
        <v>1</v>
      </c>
      <c r="R146" s="220">
        <v>0</v>
      </c>
      <c r="S146" s="220">
        <v>2</v>
      </c>
      <c r="T146" s="220">
        <v>2</v>
      </c>
      <c r="U146" s="220">
        <v>1</v>
      </c>
      <c r="V146" s="220">
        <v>3</v>
      </c>
      <c r="W146" s="220">
        <v>1</v>
      </c>
      <c r="X146" s="220">
        <v>1</v>
      </c>
      <c r="Y146" s="220">
        <v>0</v>
      </c>
      <c r="Z146" s="220">
        <v>0</v>
      </c>
      <c r="AA146" s="221">
        <v>0</v>
      </c>
      <c r="AB146" s="1"/>
      <c r="AC146" s="1"/>
      <c r="AD146" s="1"/>
      <c r="AE146" s="1"/>
    </row>
    <row r="147" spans="1:31" x14ac:dyDescent="0.15">
      <c r="A147" s="229"/>
      <c r="B147" s="222"/>
      <c r="C147" s="216" t="s">
        <v>237</v>
      </c>
      <c r="D147" s="217">
        <f t="shared" si="55"/>
        <v>12</v>
      </c>
      <c r="E147" s="220">
        <v>0</v>
      </c>
      <c r="F147" s="220">
        <v>0</v>
      </c>
      <c r="G147" s="220">
        <v>0</v>
      </c>
      <c r="H147" s="220">
        <v>0</v>
      </c>
      <c r="I147" s="220">
        <v>0</v>
      </c>
      <c r="J147" s="220">
        <v>0</v>
      </c>
      <c r="K147" s="220">
        <v>0</v>
      </c>
      <c r="L147" s="220">
        <v>0</v>
      </c>
      <c r="M147" s="221">
        <v>0</v>
      </c>
      <c r="N147" s="246">
        <v>2</v>
      </c>
      <c r="O147" s="246">
        <v>0</v>
      </c>
      <c r="P147" s="246">
        <v>1</v>
      </c>
      <c r="Q147" s="246">
        <v>1</v>
      </c>
      <c r="R147" s="220">
        <v>0</v>
      </c>
      <c r="S147" s="220">
        <v>2</v>
      </c>
      <c r="T147" s="220">
        <v>1</v>
      </c>
      <c r="U147" s="220">
        <v>1</v>
      </c>
      <c r="V147" s="220">
        <v>0</v>
      </c>
      <c r="W147" s="220">
        <v>3</v>
      </c>
      <c r="X147" s="220">
        <v>1</v>
      </c>
      <c r="Y147" s="220">
        <v>0</v>
      </c>
      <c r="Z147" s="220">
        <v>0</v>
      </c>
      <c r="AA147" s="221">
        <v>0</v>
      </c>
      <c r="AB147" s="1"/>
      <c r="AC147" s="1"/>
      <c r="AD147" s="1"/>
      <c r="AE147" s="1"/>
    </row>
    <row r="148" spans="1:31" x14ac:dyDescent="0.15">
      <c r="A148" s="227" t="s">
        <v>545</v>
      </c>
      <c r="B148" s="348" t="str">
        <f>VLOOKUP(A148,$AC$5:$AD$135,2,FALSE)</f>
        <v>神経系の疾患</v>
      </c>
      <c r="C148" s="349"/>
      <c r="D148" s="213">
        <f t="shared" si="55"/>
        <v>566</v>
      </c>
      <c r="E148" s="214">
        <f t="shared" ref="E148:AA148" si="62">SUM(E149:E150)</f>
        <v>0</v>
      </c>
      <c r="F148" s="214">
        <f t="shared" si="62"/>
        <v>0</v>
      </c>
      <c r="G148" s="214">
        <f t="shared" si="62"/>
        <v>1</v>
      </c>
      <c r="H148" s="214">
        <f t="shared" si="62"/>
        <v>0</v>
      </c>
      <c r="I148" s="214">
        <f t="shared" si="62"/>
        <v>1</v>
      </c>
      <c r="J148" s="214">
        <f t="shared" si="62"/>
        <v>1</v>
      </c>
      <c r="K148" s="214">
        <f t="shared" si="62"/>
        <v>0</v>
      </c>
      <c r="L148" s="214">
        <f t="shared" si="62"/>
        <v>0</v>
      </c>
      <c r="M148" s="215">
        <f t="shared" si="62"/>
        <v>2</v>
      </c>
      <c r="N148" s="214">
        <f t="shared" si="62"/>
        <v>2</v>
      </c>
      <c r="O148" s="214">
        <f t="shared" si="62"/>
        <v>4</v>
      </c>
      <c r="P148" s="214">
        <f t="shared" si="62"/>
        <v>3</v>
      </c>
      <c r="Q148" s="214">
        <f t="shared" si="62"/>
        <v>6</v>
      </c>
      <c r="R148" s="214">
        <f t="shared" si="62"/>
        <v>11</v>
      </c>
      <c r="S148" s="214">
        <f t="shared" si="62"/>
        <v>23</v>
      </c>
      <c r="T148" s="214">
        <f t="shared" si="62"/>
        <v>29</v>
      </c>
      <c r="U148" s="214">
        <f t="shared" si="62"/>
        <v>71</v>
      </c>
      <c r="V148" s="214">
        <f t="shared" si="62"/>
        <v>95</v>
      </c>
      <c r="W148" s="214">
        <f t="shared" si="62"/>
        <v>135</v>
      </c>
      <c r="X148" s="214">
        <f t="shared" si="62"/>
        <v>119</v>
      </c>
      <c r="Y148" s="214">
        <f t="shared" si="62"/>
        <v>51</v>
      </c>
      <c r="Z148" s="214">
        <f t="shared" si="62"/>
        <v>12</v>
      </c>
      <c r="AA148" s="215">
        <f t="shared" si="62"/>
        <v>0</v>
      </c>
      <c r="AB148" s="1"/>
      <c r="AC148" s="1"/>
      <c r="AD148" s="1"/>
      <c r="AE148" s="1"/>
    </row>
    <row r="149" spans="1:31" x14ac:dyDescent="0.15">
      <c r="A149" s="228"/>
      <c r="B149" s="216"/>
      <c r="C149" s="216" t="s">
        <v>234</v>
      </c>
      <c r="D149" s="217">
        <f t="shared" si="55"/>
        <v>254</v>
      </c>
      <c r="E149" s="218">
        <f>SUM(E152,E155,E158,E161,E164)</f>
        <v>0</v>
      </c>
      <c r="F149" s="218">
        <f t="shared" ref="F149:AA150" si="63">SUM(F152,F155,F158,F161,F164)</f>
        <v>0</v>
      </c>
      <c r="G149" s="218">
        <f t="shared" si="63"/>
        <v>0</v>
      </c>
      <c r="H149" s="218">
        <f t="shared" si="63"/>
        <v>0</v>
      </c>
      <c r="I149" s="218">
        <f t="shared" si="63"/>
        <v>1</v>
      </c>
      <c r="J149" s="218">
        <f t="shared" si="63"/>
        <v>0</v>
      </c>
      <c r="K149" s="218">
        <f t="shared" si="63"/>
        <v>0</v>
      </c>
      <c r="L149" s="218">
        <f t="shared" si="63"/>
        <v>0</v>
      </c>
      <c r="M149" s="219">
        <f t="shared" si="63"/>
        <v>2</v>
      </c>
      <c r="N149" s="218">
        <f t="shared" si="63"/>
        <v>2</v>
      </c>
      <c r="O149" s="218">
        <f t="shared" si="63"/>
        <v>2</v>
      </c>
      <c r="P149" s="218">
        <f t="shared" si="63"/>
        <v>2</v>
      </c>
      <c r="Q149" s="218">
        <f t="shared" si="63"/>
        <v>5</v>
      </c>
      <c r="R149" s="218">
        <f t="shared" si="63"/>
        <v>8</v>
      </c>
      <c r="S149" s="218">
        <f t="shared" si="63"/>
        <v>16</v>
      </c>
      <c r="T149" s="218">
        <f t="shared" si="63"/>
        <v>18</v>
      </c>
      <c r="U149" s="218">
        <f t="shared" si="63"/>
        <v>38</v>
      </c>
      <c r="V149" s="218">
        <f t="shared" si="63"/>
        <v>54</v>
      </c>
      <c r="W149" s="218">
        <f t="shared" si="63"/>
        <v>56</v>
      </c>
      <c r="X149" s="218">
        <f t="shared" si="63"/>
        <v>40</v>
      </c>
      <c r="Y149" s="218">
        <f t="shared" si="63"/>
        <v>10</v>
      </c>
      <c r="Z149" s="218">
        <f t="shared" si="63"/>
        <v>0</v>
      </c>
      <c r="AA149" s="219">
        <f t="shared" si="63"/>
        <v>0</v>
      </c>
      <c r="AB149" s="1"/>
      <c r="AC149" s="1"/>
      <c r="AD149" s="1"/>
      <c r="AE149" s="1"/>
    </row>
    <row r="150" spans="1:31" x14ac:dyDescent="0.15">
      <c r="A150" s="229"/>
      <c r="B150" s="222"/>
      <c r="C150" s="216" t="s">
        <v>237</v>
      </c>
      <c r="D150" s="217">
        <f t="shared" si="55"/>
        <v>312</v>
      </c>
      <c r="E150" s="218">
        <f>SUM(E153,E156,E159,E162,E165)</f>
        <v>0</v>
      </c>
      <c r="F150" s="218">
        <f t="shared" si="63"/>
        <v>0</v>
      </c>
      <c r="G150" s="218">
        <f t="shared" si="63"/>
        <v>1</v>
      </c>
      <c r="H150" s="218">
        <f t="shared" si="63"/>
        <v>0</v>
      </c>
      <c r="I150" s="218">
        <f t="shared" si="63"/>
        <v>0</v>
      </c>
      <c r="J150" s="218">
        <f t="shared" si="63"/>
        <v>1</v>
      </c>
      <c r="K150" s="218">
        <f t="shared" si="63"/>
        <v>0</v>
      </c>
      <c r="L150" s="218">
        <f t="shared" si="63"/>
        <v>0</v>
      </c>
      <c r="M150" s="219">
        <f t="shared" si="63"/>
        <v>0</v>
      </c>
      <c r="N150" s="218">
        <f t="shared" si="63"/>
        <v>0</v>
      </c>
      <c r="O150" s="218">
        <f t="shared" si="63"/>
        <v>2</v>
      </c>
      <c r="P150" s="218">
        <f t="shared" si="63"/>
        <v>1</v>
      </c>
      <c r="Q150" s="218">
        <f t="shared" si="63"/>
        <v>1</v>
      </c>
      <c r="R150" s="218">
        <f t="shared" si="63"/>
        <v>3</v>
      </c>
      <c r="S150" s="218">
        <f t="shared" si="63"/>
        <v>7</v>
      </c>
      <c r="T150" s="218">
        <f t="shared" si="63"/>
        <v>11</v>
      </c>
      <c r="U150" s="218">
        <f t="shared" si="63"/>
        <v>33</v>
      </c>
      <c r="V150" s="218">
        <f t="shared" si="63"/>
        <v>41</v>
      </c>
      <c r="W150" s="218">
        <f t="shared" si="63"/>
        <v>79</v>
      </c>
      <c r="X150" s="218">
        <f t="shared" si="63"/>
        <v>79</v>
      </c>
      <c r="Y150" s="218">
        <f t="shared" si="63"/>
        <v>41</v>
      </c>
      <c r="Z150" s="218">
        <f t="shared" si="63"/>
        <v>12</v>
      </c>
      <c r="AA150" s="219">
        <f t="shared" si="63"/>
        <v>0</v>
      </c>
      <c r="AB150" s="1"/>
      <c r="AC150" s="1"/>
      <c r="AD150" s="1"/>
      <c r="AE150" s="1"/>
    </row>
    <row r="151" spans="1:31" x14ac:dyDescent="0.15">
      <c r="A151" s="227" t="s">
        <v>546</v>
      </c>
      <c r="B151" s="348" t="str">
        <f>VLOOKUP(A151,$AC$5:$AD$135,2,FALSE)</f>
        <v>　髄膜炎</v>
      </c>
      <c r="C151" s="349"/>
      <c r="D151" s="213">
        <f t="shared" si="55"/>
        <v>1</v>
      </c>
      <c r="E151" s="214">
        <f t="shared" ref="E151:AA151" si="64">SUM(E152:E153)</f>
        <v>0</v>
      </c>
      <c r="F151" s="214">
        <f t="shared" si="64"/>
        <v>0</v>
      </c>
      <c r="G151" s="214">
        <f t="shared" si="64"/>
        <v>0</v>
      </c>
      <c r="H151" s="214">
        <f t="shared" si="64"/>
        <v>0</v>
      </c>
      <c r="I151" s="214">
        <f t="shared" si="64"/>
        <v>0</v>
      </c>
      <c r="J151" s="214">
        <f t="shared" si="64"/>
        <v>0</v>
      </c>
      <c r="K151" s="214">
        <f t="shared" si="64"/>
        <v>0</v>
      </c>
      <c r="L151" s="214">
        <f t="shared" si="64"/>
        <v>0</v>
      </c>
      <c r="M151" s="215">
        <f t="shared" si="64"/>
        <v>0</v>
      </c>
      <c r="N151" s="214">
        <f t="shared" si="64"/>
        <v>0</v>
      </c>
      <c r="O151" s="214">
        <f t="shared" si="64"/>
        <v>0</v>
      </c>
      <c r="P151" s="214">
        <f t="shared" si="64"/>
        <v>0</v>
      </c>
      <c r="Q151" s="214">
        <f t="shared" si="64"/>
        <v>0</v>
      </c>
      <c r="R151" s="214">
        <f t="shared" si="64"/>
        <v>0</v>
      </c>
      <c r="S151" s="214">
        <f t="shared" si="64"/>
        <v>0</v>
      </c>
      <c r="T151" s="214">
        <f t="shared" si="64"/>
        <v>0</v>
      </c>
      <c r="U151" s="214">
        <f t="shared" si="64"/>
        <v>0</v>
      </c>
      <c r="V151" s="214">
        <f t="shared" si="64"/>
        <v>0</v>
      </c>
      <c r="W151" s="214">
        <f t="shared" si="64"/>
        <v>0</v>
      </c>
      <c r="X151" s="214">
        <f t="shared" si="64"/>
        <v>1</v>
      </c>
      <c r="Y151" s="214">
        <f t="shared" si="64"/>
        <v>0</v>
      </c>
      <c r="Z151" s="214">
        <f t="shared" si="64"/>
        <v>0</v>
      </c>
      <c r="AA151" s="215">
        <f t="shared" si="64"/>
        <v>0</v>
      </c>
      <c r="AB151" s="1"/>
      <c r="AC151" s="1"/>
      <c r="AD151" s="1"/>
      <c r="AE151" s="1"/>
    </row>
    <row r="152" spans="1:31" x14ac:dyDescent="0.15">
      <c r="A152" s="228"/>
      <c r="B152" s="216"/>
      <c r="C152" s="216" t="s">
        <v>234</v>
      </c>
      <c r="D152" s="217">
        <f t="shared" si="55"/>
        <v>1</v>
      </c>
      <c r="E152" s="220">
        <v>0</v>
      </c>
      <c r="F152" s="220">
        <v>0</v>
      </c>
      <c r="G152" s="220">
        <v>0</v>
      </c>
      <c r="H152" s="220">
        <v>0</v>
      </c>
      <c r="I152" s="220">
        <v>0</v>
      </c>
      <c r="J152" s="220">
        <v>0</v>
      </c>
      <c r="K152" s="220">
        <v>0</v>
      </c>
      <c r="L152" s="220">
        <v>0</v>
      </c>
      <c r="M152" s="221">
        <v>0</v>
      </c>
      <c r="N152" s="220">
        <v>0</v>
      </c>
      <c r="O152" s="220">
        <v>0</v>
      </c>
      <c r="P152" s="220">
        <v>0</v>
      </c>
      <c r="Q152" s="220">
        <v>0</v>
      </c>
      <c r="R152" s="220">
        <v>0</v>
      </c>
      <c r="S152" s="220">
        <v>0</v>
      </c>
      <c r="T152" s="220">
        <v>0</v>
      </c>
      <c r="U152" s="220">
        <v>0</v>
      </c>
      <c r="V152" s="220">
        <v>0</v>
      </c>
      <c r="W152" s="220">
        <v>0</v>
      </c>
      <c r="X152" s="220">
        <v>1</v>
      </c>
      <c r="Y152" s="220">
        <v>0</v>
      </c>
      <c r="Z152" s="220">
        <v>0</v>
      </c>
      <c r="AA152" s="221">
        <v>0</v>
      </c>
      <c r="AB152" s="1"/>
      <c r="AC152" s="1"/>
      <c r="AD152" s="1"/>
      <c r="AE152" s="1"/>
    </row>
    <row r="153" spans="1:31" x14ac:dyDescent="0.15">
      <c r="A153" s="229"/>
      <c r="B153" s="222"/>
      <c r="C153" s="216" t="s">
        <v>237</v>
      </c>
      <c r="D153" s="217">
        <f t="shared" si="55"/>
        <v>0</v>
      </c>
      <c r="E153" s="220">
        <v>0</v>
      </c>
      <c r="F153" s="220">
        <v>0</v>
      </c>
      <c r="G153" s="220">
        <v>0</v>
      </c>
      <c r="H153" s="220">
        <v>0</v>
      </c>
      <c r="I153" s="220">
        <v>0</v>
      </c>
      <c r="J153" s="220">
        <v>0</v>
      </c>
      <c r="K153" s="220">
        <v>0</v>
      </c>
      <c r="L153" s="220">
        <v>0</v>
      </c>
      <c r="M153" s="221">
        <v>0</v>
      </c>
      <c r="N153" s="220">
        <v>0</v>
      </c>
      <c r="O153" s="220">
        <v>0</v>
      </c>
      <c r="P153" s="220">
        <v>0</v>
      </c>
      <c r="Q153" s="220">
        <v>0</v>
      </c>
      <c r="R153" s="220">
        <v>0</v>
      </c>
      <c r="S153" s="220">
        <v>0</v>
      </c>
      <c r="T153" s="220">
        <v>0</v>
      </c>
      <c r="U153" s="220">
        <v>0</v>
      </c>
      <c r="V153" s="220">
        <v>0</v>
      </c>
      <c r="W153" s="220">
        <v>0</v>
      </c>
      <c r="X153" s="220">
        <v>0</v>
      </c>
      <c r="Y153" s="220">
        <v>0</v>
      </c>
      <c r="Z153" s="220">
        <v>0</v>
      </c>
      <c r="AA153" s="221">
        <v>0</v>
      </c>
      <c r="AB153" s="1"/>
      <c r="AC153" s="1"/>
      <c r="AD153" s="1"/>
      <c r="AE153" s="1"/>
    </row>
    <row r="154" spans="1:31" x14ac:dyDescent="0.15">
      <c r="A154" s="227" t="s">
        <v>547</v>
      </c>
      <c r="B154" s="348" t="str">
        <f>VLOOKUP(A154,$AC$5:$AD$135,2,FALSE)</f>
        <v>　脊髄性筋萎縮症及び関連症候群</v>
      </c>
      <c r="C154" s="349"/>
      <c r="D154" s="213">
        <f t="shared" si="55"/>
        <v>26</v>
      </c>
      <c r="E154" s="214">
        <f t="shared" ref="E154:AA154" si="65">SUM(E155:E156)</f>
        <v>0</v>
      </c>
      <c r="F154" s="214">
        <f t="shared" si="65"/>
        <v>0</v>
      </c>
      <c r="G154" s="214">
        <f t="shared" si="65"/>
        <v>0</v>
      </c>
      <c r="H154" s="214">
        <f t="shared" si="65"/>
        <v>0</v>
      </c>
      <c r="I154" s="214">
        <f t="shared" si="65"/>
        <v>0</v>
      </c>
      <c r="J154" s="214">
        <f t="shared" si="65"/>
        <v>0</v>
      </c>
      <c r="K154" s="214">
        <f t="shared" si="65"/>
        <v>0</v>
      </c>
      <c r="L154" s="214">
        <f t="shared" si="65"/>
        <v>0</v>
      </c>
      <c r="M154" s="215">
        <f t="shared" si="65"/>
        <v>0</v>
      </c>
      <c r="N154" s="214">
        <f t="shared" si="65"/>
        <v>0</v>
      </c>
      <c r="O154" s="214">
        <f t="shared" si="65"/>
        <v>0</v>
      </c>
      <c r="P154" s="214">
        <f t="shared" si="65"/>
        <v>0</v>
      </c>
      <c r="Q154" s="214">
        <f t="shared" si="65"/>
        <v>0</v>
      </c>
      <c r="R154" s="214">
        <f t="shared" si="65"/>
        <v>1</v>
      </c>
      <c r="S154" s="214">
        <f t="shared" si="65"/>
        <v>6</v>
      </c>
      <c r="T154" s="214">
        <f t="shared" si="65"/>
        <v>3</v>
      </c>
      <c r="U154" s="214">
        <f t="shared" si="65"/>
        <v>6</v>
      </c>
      <c r="V154" s="214">
        <f t="shared" si="65"/>
        <v>5</v>
      </c>
      <c r="W154" s="214">
        <f t="shared" si="65"/>
        <v>5</v>
      </c>
      <c r="X154" s="214">
        <f t="shared" si="65"/>
        <v>0</v>
      </c>
      <c r="Y154" s="214">
        <f t="shared" si="65"/>
        <v>0</v>
      </c>
      <c r="Z154" s="214">
        <f t="shared" si="65"/>
        <v>0</v>
      </c>
      <c r="AA154" s="215">
        <f t="shared" si="65"/>
        <v>0</v>
      </c>
      <c r="AB154" s="1"/>
      <c r="AC154" s="1"/>
      <c r="AD154" s="1"/>
      <c r="AE154" s="1"/>
    </row>
    <row r="155" spans="1:31" x14ac:dyDescent="0.15">
      <c r="A155" s="228"/>
      <c r="B155" s="216"/>
      <c r="C155" s="216" t="s">
        <v>234</v>
      </c>
      <c r="D155" s="217">
        <f t="shared" si="55"/>
        <v>18</v>
      </c>
      <c r="E155" s="220">
        <v>0</v>
      </c>
      <c r="F155" s="220">
        <v>0</v>
      </c>
      <c r="G155" s="220">
        <v>0</v>
      </c>
      <c r="H155" s="220">
        <v>0</v>
      </c>
      <c r="I155" s="220">
        <v>0</v>
      </c>
      <c r="J155" s="220">
        <v>0</v>
      </c>
      <c r="K155" s="220">
        <v>0</v>
      </c>
      <c r="L155" s="220">
        <v>0</v>
      </c>
      <c r="M155" s="221">
        <v>0</v>
      </c>
      <c r="N155" s="220">
        <v>0</v>
      </c>
      <c r="O155" s="220">
        <v>0</v>
      </c>
      <c r="P155" s="220">
        <v>0</v>
      </c>
      <c r="Q155" s="220">
        <v>0</v>
      </c>
      <c r="R155" s="220">
        <v>1</v>
      </c>
      <c r="S155" s="220">
        <v>6</v>
      </c>
      <c r="T155" s="220">
        <v>3</v>
      </c>
      <c r="U155" s="220">
        <v>2</v>
      </c>
      <c r="V155" s="220">
        <v>4</v>
      </c>
      <c r="W155" s="220">
        <v>2</v>
      </c>
      <c r="X155" s="220">
        <v>0</v>
      </c>
      <c r="Y155" s="220">
        <v>0</v>
      </c>
      <c r="Z155" s="220">
        <v>0</v>
      </c>
      <c r="AA155" s="221">
        <v>0</v>
      </c>
      <c r="AB155" s="1"/>
      <c r="AC155" s="1"/>
      <c r="AD155" s="1"/>
      <c r="AE155" s="1"/>
    </row>
    <row r="156" spans="1:31" x14ac:dyDescent="0.15">
      <c r="A156" s="229"/>
      <c r="B156" s="222"/>
      <c r="C156" s="216" t="s">
        <v>237</v>
      </c>
      <c r="D156" s="217">
        <f t="shared" si="55"/>
        <v>8</v>
      </c>
      <c r="E156" s="220">
        <v>0</v>
      </c>
      <c r="F156" s="220">
        <v>0</v>
      </c>
      <c r="G156" s="220">
        <v>0</v>
      </c>
      <c r="H156" s="220">
        <v>0</v>
      </c>
      <c r="I156" s="220">
        <v>0</v>
      </c>
      <c r="J156" s="220">
        <v>0</v>
      </c>
      <c r="K156" s="220">
        <v>0</v>
      </c>
      <c r="L156" s="220">
        <v>0</v>
      </c>
      <c r="M156" s="221">
        <v>0</v>
      </c>
      <c r="N156" s="220">
        <v>0</v>
      </c>
      <c r="O156" s="220">
        <v>0</v>
      </c>
      <c r="P156" s="220">
        <v>0</v>
      </c>
      <c r="Q156" s="220">
        <v>0</v>
      </c>
      <c r="R156" s="220">
        <v>0</v>
      </c>
      <c r="S156" s="220">
        <v>0</v>
      </c>
      <c r="T156" s="220">
        <v>0</v>
      </c>
      <c r="U156" s="220">
        <v>4</v>
      </c>
      <c r="V156" s="220">
        <v>1</v>
      </c>
      <c r="W156" s="220">
        <v>3</v>
      </c>
      <c r="X156" s="220">
        <v>0</v>
      </c>
      <c r="Y156" s="220">
        <v>0</v>
      </c>
      <c r="Z156" s="220">
        <v>0</v>
      </c>
      <c r="AA156" s="221">
        <v>0</v>
      </c>
      <c r="AB156" s="1"/>
      <c r="AC156" s="1"/>
      <c r="AD156" s="1"/>
      <c r="AE156" s="1"/>
    </row>
    <row r="157" spans="1:31" x14ac:dyDescent="0.15">
      <c r="A157" s="227" t="s">
        <v>548</v>
      </c>
      <c r="B157" s="348" t="str">
        <f>VLOOKUP(A157,$AC$5:$AD$135,2,FALSE)</f>
        <v>　パーキンソン病</v>
      </c>
      <c r="C157" s="349"/>
      <c r="D157" s="213">
        <f t="shared" si="55"/>
        <v>131</v>
      </c>
      <c r="E157" s="214">
        <f t="shared" ref="E157:AA157" si="66">SUM(E158:E159)</f>
        <v>0</v>
      </c>
      <c r="F157" s="214">
        <f t="shared" si="66"/>
        <v>0</v>
      </c>
      <c r="G157" s="214">
        <f t="shared" si="66"/>
        <v>0</v>
      </c>
      <c r="H157" s="214">
        <f t="shared" si="66"/>
        <v>0</v>
      </c>
      <c r="I157" s="214">
        <f t="shared" si="66"/>
        <v>0</v>
      </c>
      <c r="J157" s="214">
        <f t="shared" si="66"/>
        <v>0</v>
      </c>
      <c r="K157" s="214">
        <f t="shared" si="66"/>
        <v>0</v>
      </c>
      <c r="L157" s="214">
        <f t="shared" si="66"/>
        <v>0</v>
      </c>
      <c r="M157" s="215">
        <f t="shared" si="66"/>
        <v>0</v>
      </c>
      <c r="N157" s="214">
        <f t="shared" si="66"/>
        <v>0</v>
      </c>
      <c r="O157" s="214">
        <f t="shared" si="66"/>
        <v>0</v>
      </c>
      <c r="P157" s="214">
        <f t="shared" si="66"/>
        <v>0</v>
      </c>
      <c r="Q157" s="214">
        <f t="shared" si="66"/>
        <v>1</v>
      </c>
      <c r="R157" s="214">
        <f t="shared" si="66"/>
        <v>1</v>
      </c>
      <c r="S157" s="214">
        <f t="shared" si="66"/>
        <v>7</v>
      </c>
      <c r="T157" s="214">
        <f t="shared" si="66"/>
        <v>8</v>
      </c>
      <c r="U157" s="214">
        <f t="shared" si="66"/>
        <v>24</v>
      </c>
      <c r="V157" s="214">
        <f t="shared" si="66"/>
        <v>29</v>
      </c>
      <c r="W157" s="214">
        <f t="shared" si="66"/>
        <v>39</v>
      </c>
      <c r="X157" s="214">
        <f t="shared" si="66"/>
        <v>17</v>
      </c>
      <c r="Y157" s="214">
        <f t="shared" si="66"/>
        <v>5</v>
      </c>
      <c r="Z157" s="214">
        <f t="shared" si="66"/>
        <v>0</v>
      </c>
      <c r="AA157" s="215">
        <f t="shared" si="66"/>
        <v>0</v>
      </c>
      <c r="AB157" s="1"/>
      <c r="AC157" s="1"/>
      <c r="AD157" s="1"/>
      <c r="AE157" s="1"/>
    </row>
    <row r="158" spans="1:31" x14ac:dyDescent="0.15">
      <c r="A158" s="228"/>
      <c r="B158" s="216"/>
      <c r="C158" s="216" t="s">
        <v>234</v>
      </c>
      <c r="D158" s="217">
        <f t="shared" si="55"/>
        <v>65</v>
      </c>
      <c r="E158" s="220">
        <v>0</v>
      </c>
      <c r="F158" s="220">
        <v>0</v>
      </c>
      <c r="G158" s="220">
        <v>0</v>
      </c>
      <c r="H158" s="220">
        <v>0</v>
      </c>
      <c r="I158" s="220">
        <v>0</v>
      </c>
      <c r="J158" s="220">
        <v>0</v>
      </c>
      <c r="K158" s="220">
        <v>0</v>
      </c>
      <c r="L158" s="220">
        <v>0</v>
      </c>
      <c r="M158" s="221">
        <v>0</v>
      </c>
      <c r="N158" s="220">
        <v>0</v>
      </c>
      <c r="O158" s="220">
        <v>0</v>
      </c>
      <c r="P158" s="220">
        <v>0</v>
      </c>
      <c r="Q158" s="220">
        <v>0</v>
      </c>
      <c r="R158" s="220">
        <v>0</v>
      </c>
      <c r="S158" s="220">
        <v>3</v>
      </c>
      <c r="T158" s="220">
        <v>6</v>
      </c>
      <c r="U158" s="220">
        <v>15</v>
      </c>
      <c r="V158" s="220">
        <v>16</v>
      </c>
      <c r="W158" s="220">
        <v>17</v>
      </c>
      <c r="X158" s="220">
        <v>7</v>
      </c>
      <c r="Y158" s="220">
        <v>1</v>
      </c>
      <c r="Z158" s="220">
        <v>0</v>
      </c>
      <c r="AA158" s="221">
        <v>0</v>
      </c>
      <c r="AB158" s="1"/>
      <c r="AC158" s="1"/>
      <c r="AD158" s="1"/>
      <c r="AE158" s="1"/>
    </row>
    <row r="159" spans="1:31" x14ac:dyDescent="0.15">
      <c r="A159" s="229"/>
      <c r="B159" s="222"/>
      <c r="C159" s="216" t="s">
        <v>237</v>
      </c>
      <c r="D159" s="217">
        <f t="shared" si="55"/>
        <v>66</v>
      </c>
      <c r="E159" s="220">
        <v>0</v>
      </c>
      <c r="F159" s="220">
        <v>0</v>
      </c>
      <c r="G159" s="220">
        <v>0</v>
      </c>
      <c r="H159" s="220">
        <v>0</v>
      </c>
      <c r="I159" s="220">
        <v>0</v>
      </c>
      <c r="J159" s="220">
        <v>0</v>
      </c>
      <c r="K159" s="220">
        <v>0</v>
      </c>
      <c r="L159" s="220">
        <v>0</v>
      </c>
      <c r="M159" s="221">
        <v>0</v>
      </c>
      <c r="N159" s="220">
        <v>0</v>
      </c>
      <c r="O159" s="220">
        <v>0</v>
      </c>
      <c r="P159" s="220">
        <v>0</v>
      </c>
      <c r="Q159" s="220">
        <v>1</v>
      </c>
      <c r="R159" s="220">
        <v>1</v>
      </c>
      <c r="S159" s="220">
        <v>4</v>
      </c>
      <c r="T159" s="220">
        <v>2</v>
      </c>
      <c r="U159" s="220">
        <v>9</v>
      </c>
      <c r="V159" s="220">
        <v>13</v>
      </c>
      <c r="W159" s="220">
        <v>22</v>
      </c>
      <c r="X159" s="220">
        <v>10</v>
      </c>
      <c r="Y159" s="220">
        <v>4</v>
      </c>
      <c r="Z159" s="220">
        <v>0</v>
      </c>
      <c r="AA159" s="221">
        <v>0</v>
      </c>
      <c r="AB159" s="1"/>
      <c r="AC159" s="1"/>
      <c r="AD159" s="1"/>
      <c r="AE159" s="1"/>
    </row>
    <row r="160" spans="1:31" x14ac:dyDescent="0.15">
      <c r="A160" s="227" t="s">
        <v>549</v>
      </c>
      <c r="B160" s="348" t="str">
        <f>VLOOKUP(A160,$AC$5:$AD$135,2,FALSE)</f>
        <v>　アルツハイマー病</v>
      </c>
      <c r="C160" s="349"/>
      <c r="D160" s="213">
        <f t="shared" si="55"/>
        <v>257</v>
      </c>
      <c r="E160" s="214">
        <f t="shared" ref="E160:AA160" si="67">SUM(E161:E162)</f>
        <v>0</v>
      </c>
      <c r="F160" s="214">
        <f t="shared" si="67"/>
        <v>0</v>
      </c>
      <c r="G160" s="214">
        <f t="shared" si="67"/>
        <v>0</v>
      </c>
      <c r="H160" s="214">
        <f t="shared" si="67"/>
        <v>0</v>
      </c>
      <c r="I160" s="214">
        <f t="shared" si="67"/>
        <v>0</v>
      </c>
      <c r="J160" s="214">
        <f t="shared" si="67"/>
        <v>0</v>
      </c>
      <c r="K160" s="214">
        <f t="shared" si="67"/>
        <v>0</v>
      </c>
      <c r="L160" s="214">
        <f t="shared" si="67"/>
        <v>0</v>
      </c>
      <c r="M160" s="215">
        <f t="shared" si="67"/>
        <v>0</v>
      </c>
      <c r="N160" s="214">
        <f t="shared" si="67"/>
        <v>0</v>
      </c>
      <c r="O160" s="214">
        <f t="shared" si="67"/>
        <v>0</v>
      </c>
      <c r="P160" s="214">
        <f t="shared" si="67"/>
        <v>0</v>
      </c>
      <c r="Q160" s="214">
        <f t="shared" si="67"/>
        <v>0</v>
      </c>
      <c r="R160" s="214">
        <f t="shared" si="67"/>
        <v>0</v>
      </c>
      <c r="S160" s="214">
        <f t="shared" si="67"/>
        <v>1</v>
      </c>
      <c r="T160" s="214">
        <f t="shared" si="67"/>
        <v>5</v>
      </c>
      <c r="U160" s="214">
        <f t="shared" si="67"/>
        <v>14</v>
      </c>
      <c r="V160" s="214">
        <f t="shared" si="67"/>
        <v>30</v>
      </c>
      <c r="W160" s="214">
        <f t="shared" si="67"/>
        <v>70</v>
      </c>
      <c r="X160" s="214">
        <f t="shared" si="67"/>
        <v>82</v>
      </c>
      <c r="Y160" s="214">
        <f t="shared" si="67"/>
        <v>44</v>
      </c>
      <c r="Z160" s="214">
        <f t="shared" si="67"/>
        <v>11</v>
      </c>
      <c r="AA160" s="215">
        <f t="shared" si="67"/>
        <v>0</v>
      </c>
      <c r="AB160" s="1"/>
      <c r="AC160" s="1"/>
      <c r="AD160" s="1"/>
      <c r="AE160" s="1"/>
    </row>
    <row r="161" spans="1:31" x14ac:dyDescent="0.15">
      <c r="A161" s="228"/>
      <c r="B161" s="216"/>
      <c r="C161" s="216" t="s">
        <v>234</v>
      </c>
      <c r="D161" s="217">
        <f t="shared" si="55"/>
        <v>88</v>
      </c>
      <c r="E161" s="220">
        <v>0</v>
      </c>
      <c r="F161" s="220">
        <v>0</v>
      </c>
      <c r="G161" s="220">
        <v>0</v>
      </c>
      <c r="H161" s="220">
        <v>0</v>
      </c>
      <c r="I161" s="220">
        <v>0</v>
      </c>
      <c r="J161" s="220">
        <v>0</v>
      </c>
      <c r="K161" s="220">
        <v>0</v>
      </c>
      <c r="L161" s="220">
        <v>0</v>
      </c>
      <c r="M161" s="221">
        <v>0</v>
      </c>
      <c r="N161" s="220">
        <v>0</v>
      </c>
      <c r="O161" s="220">
        <v>0</v>
      </c>
      <c r="P161" s="220">
        <v>0</v>
      </c>
      <c r="Q161" s="220">
        <v>0</v>
      </c>
      <c r="R161" s="220">
        <v>0</v>
      </c>
      <c r="S161" s="220">
        <v>1</v>
      </c>
      <c r="T161" s="220">
        <v>3</v>
      </c>
      <c r="U161" s="220">
        <v>8</v>
      </c>
      <c r="V161" s="220">
        <v>15</v>
      </c>
      <c r="W161" s="220">
        <v>28</v>
      </c>
      <c r="X161" s="220">
        <v>24</v>
      </c>
      <c r="Y161" s="220">
        <v>9</v>
      </c>
      <c r="Z161" s="220">
        <v>0</v>
      </c>
      <c r="AA161" s="221">
        <v>0</v>
      </c>
      <c r="AB161" s="1"/>
      <c r="AC161" s="1"/>
      <c r="AD161" s="1"/>
      <c r="AE161" s="1"/>
    </row>
    <row r="162" spans="1:31" x14ac:dyDescent="0.15">
      <c r="A162" s="229"/>
      <c r="B162" s="222"/>
      <c r="C162" s="216" t="s">
        <v>237</v>
      </c>
      <c r="D162" s="217">
        <f t="shared" si="55"/>
        <v>169</v>
      </c>
      <c r="E162" s="220">
        <v>0</v>
      </c>
      <c r="F162" s="220">
        <v>0</v>
      </c>
      <c r="G162" s="220">
        <v>0</v>
      </c>
      <c r="H162" s="220">
        <v>0</v>
      </c>
      <c r="I162" s="220">
        <v>0</v>
      </c>
      <c r="J162" s="220">
        <v>0</v>
      </c>
      <c r="K162" s="220">
        <v>0</v>
      </c>
      <c r="L162" s="220">
        <v>0</v>
      </c>
      <c r="M162" s="221">
        <v>0</v>
      </c>
      <c r="N162" s="220">
        <v>0</v>
      </c>
      <c r="O162" s="220">
        <v>0</v>
      </c>
      <c r="P162" s="220">
        <v>0</v>
      </c>
      <c r="Q162" s="220">
        <v>0</v>
      </c>
      <c r="R162" s="220">
        <v>0</v>
      </c>
      <c r="S162" s="220">
        <v>0</v>
      </c>
      <c r="T162" s="220">
        <v>2</v>
      </c>
      <c r="U162" s="220">
        <v>6</v>
      </c>
      <c r="V162" s="220">
        <v>15</v>
      </c>
      <c r="W162" s="220">
        <v>42</v>
      </c>
      <c r="X162" s="220">
        <v>58</v>
      </c>
      <c r="Y162" s="220">
        <v>35</v>
      </c>
      <c r="Z162" s="220">
        <v>11</v>
      </c>
      <c r="AA162" s="221">
        <v>0</v>
      </c>
      <c r="AB162" s="1"/>
      <c r="AC162" s="1"/>
      <c r="AD162" s="1"/>
      <c r="AE162" s="1"/>
    </row>
    <row r="163" spans="1:31" x14ac:dyDescent="0.15">
      <c r="A163" s="227" t="s">
        <v>550</v>
      </c>
      <c r="B163" s="348" t="str">
        <f>VLOOKUP(A163,$AC$5:$AD$135,2,FALSE)</f>
        <v>　その他の神経系の疾患</v>
      </c>
      <c r="C163" s="349"/>
      <c r="D163" s="213">
        <f t="shared" si="55"/>
        <v>151</v>
      </c>
      <c r="E163" s="214">
        <f>SUM(E164:E165)</f>
        <v>0</v>
      </c>
      <c r="F163" s="214">
        <f t="shared" ref="F163:AA163" si="68">SUM(F164:F165)</f>
        <v>0</v>
      </c>
      <c r="G163" s="214">
        <f t="shared" si="68"/>
        <v>1</v>
      </c>
      <c r="H163" s="214">
        <f t="shared" si="68"/>
        <v>0</v>
      </c>
      <c r="I163" s="214">
        <f t="shared" si="68"/>
        <v>1</v>
      </c>
      <c r="J163" s="214">
        <f t="shared" si="68"/>
        <v>1</v>
      </c>
      <c r="K163" s="214">
        <f t="shared" si="68"/>
        <v>0</v>
      </c>
      <c r="L163" s="214">
        <f t="shared" si="68"/>
        <v>0</v>
      </c>
      <c r="M163" s="215">
        <f t="shared" si="68"/>
        <v>2</v>
      </c>
      <c r="N163" s="214">
        <f t="shared" si="68"/>
        <v>2</v>
      </c>
      <c r="O163" s="214">
        <f t="shared" si="68"/>
        <v>4</v>
      </c>
      <c r="P163" s="214">
        <f t="shared" si="68"/>
        <v>3</v>
      </c>
      <c r="Q163" s="214">
        <f t="shared" si="68"/>
        <v>5</v>
      </c>
      <c r="R163" s="214">
        <f t="shared" si="68"/>
        <v>9</v>
      </c>
      <c r="S163" s="214">
        <f t="shared" si="68"/>
        <v>9</v>
      </c>
      <c r="T163" s="214">
        <f t="shared" si="68"/>
        <v>13</v>
      </c>
      <c r="U163" s="214">
        <f t="shared" si="68"/>
        <v>27</v>
      </c>
      <c r="V163" s="214">
        <f t="shared" si="68"/>
        <v>31</v>
      </c>
      <c r="W163" s="214">
        <f t="shared" si="68"/>
        <v>21</v>
      </c>
      <c r="X163" s="214">
        <f t="shared" si="68"/>
        <v>19</v>
      </c>
      <c r="Y163" s="214">
        <f t="shared" si="68"/>
        <v>2</v>
      </c>
      <c r="Z163" s="214">
        <f t="shared" si="68"/>
        <v>1</v>
      </c>
      <c r="AA163" s="215">
        <f t="shared" si="68"/>
        <v>0</v>
      </c>
      <c r="AB163" s="1"/>
      <c r="AC163" s="1"/>
      <c r="AD163" s="1"/>
      <c r="AE163" s="1"/>
    </row>
    <row r="164" spans="1:31" x14ac:dyDescent="0.15">
      <c r="A164" s="228"/>
      <c r="B164" s="216"/>
      <c r="C164" s="216" t="s">
        <v>234</v>
      </c>
      <c r="D164" s="217">
        <f t="shared" si="55"/>
        <v>82</v>
      </c>
      <c r="E164" s="220">
        <v>0</v>
      </c>
      <c r="F164" s="220">
        <v>0</v>
      </c>
      <c r="G164" s="220">
        <v>0</v>
      </c>
      <c r="H164" s="220">
        <v>0</v>
      </c>
      <c r="I164" s="220">
        <v>1</v>
      </c>
      <c r="J164" s="220">
        <v>0</v>
      </c>
      <c r="K164" s="220">
        <v>0</v>
      </c>
      <c r="L164" s="220">
        <v>0</v>
      </c>
      <c r="M164" s="221">
        <v>2</v>
      </c>
      <c r="N164" s="220">
        <v>2</v>
      </c>
      <c r="O164" s="220">
        <v>2</v>
      </c>
      <c r="P164" s="220">
        <v>2</v>
      </c>
      <c r="Q164" s="220">
        <v>5</v>
      </c>
      <c r="R164" s="220">
        <v>7</v>
      </c>
      <c r="S164" s="220">
        <v>6</v>
      </c>
      <c r="T164" s="220">
        <v>6</v>
      </c>
      <c r="U164" s="220">
        <v>13</v>
      </c>
      <c r="V164" s="220">
        <v>19</v>
      </c>
      <c r="W164" s="220">
        <v>9</v>
      </c>
      <c r="X164" s="220">
        <v>8</v>
      </c>
      <c r="Y164" s="220">
        <v>0</v>
      </c>
      <c r="Z164" s="220">
        <v>0</v>
      </c>
      <c r="AA164" s="221">
        <v>0</v>
      </c>
      <c r="AB164" s="1"/>
      <c r="AC164" s="1"/>
      <c r="AD164" s="1"/>
      <c r="AE164" s="1"/>
    </row>
    <row r="165" spans="1:31" x14ac:dyDescent="0.15">
      <c r="A165" s="229"/>
      <c r="B165" s="222"/>
      <c r="C165" s="216" t="s">
        <v>237</v>
      </c>
      <c r="D165" s="217">
        <f t="shared" si="55"/>
        <v>69</v>
      </c>
      <c r="E165" s="220">
        <v>0</v>
      </c>
      <c r="F165" s="220">
        <v>0</v>
      </c>
      <c r="G165" s="220">
        <v>1</v>
      </c>
      <c r="H165" s="220">
        <v>0</v>
      </c>
      <c r="I165" s="220">
        <v>0</v>
      </c>
      <c r="J165" s="220">
        <v>1</v>
      </c>
      <c r="K165" s="220">
        <v>0</v>
      </c>
      <c r="L165" s="220">
        <v>0</v>
      </c>
      <c r="M165" s="221">
        <v>0</v>
      </c>
      <c r="N165" s="220">
        <v>0</v>
      </c>
      <c r="O165" s="220">
        <v>2</v>
      </c>
      <c r="P165" s="220">
        <v>1</v>
      </c>
      <c r="Q165" s="220">
        <v>0</v>
      </c>
      <c r="R165" s="220">
        <v>2</v>
      </c>
      <c r="S165" s="220">
        <v>3</v>
      </c>
      <c r="T165" s="220">
        <v>7</v>
      </c>
      <c r="U165" s="220">
        <v>14</v>
      </c>
      <c r="V165" s="220">
        <v>12</v>
      </c>
      <c r="W165" s="220">
        <v>12</v>
      </c>
      <c r="X165" s="220">
        <v>11</v>
      </c>
      <c r="Y165" s="220">
        <v>2</v>
      </c>
      <c r="Z165" s="220">
        <v>1</v>
      </c>
      <c r="AA165" s="221">
        <v>0</v>
      </c>
      <c r="AB165" s="1"/>
      <c r="AC165" s="1"/>
      <c r="AD165" s="1"/>
      <c r="AE165" s="1"/>
    </row>
    <row r="166" spans="1:31" x14ac:dyDescent="0.15">
      <c r="A166" s="227" t="s">
        <v>551</v>
      </c>
      <c r="B166" s="348" t="str">
        <f>VLOOKUP(A166,$AC$5:$AD$135,2,FALSE)</f>
        <v>眼及び付属器の疾患</v>
      </c>
      <c r="C166" s="349"/>
      <c r="D166" s="213">
        <f t="shared" si="55"/>
        <v>0</v>
      </c>
      <c r="E166" s="214">
        <f t="shared" ref="E166:AA166" si="69">SUM(E167:E168)</f>
        <v>0</v>
      </c>
      <c r="F166" s="214">
        <f t="shared" si="69"/>
        <v>0</v>
      </c>
      <c r="G166" s="214">
        <f t="shared" si="69"/>
        <v>0</v>
      </c>
      <c r="H166" s="214">
        <f t="shared" si="69"/>
        <v>0</v>
      </c>
      <c r="I166" s="214">
        <f t="shared" si="69"/>
        <v>0</v>
      </c>
      <c r="J166" s="214">
        <f t="shared" si="69"/>
        <v>0</v>
      </c>
      <c r="K166" s="214">
        <f t="shared" si="69"/>
        <v>0</v>
      </c>
      <c r="L166" s="214">
        <f t="shared" si="69"/>
        <v>0</v>
      </c>
      <c r="M166" s="215">
        <f t="shared" si="69"/>
        <v>0</v>
      </c>
      <c r="N166" s="214">
        <f t="shared" si="69"/>
        <v>0</v>
      </c>
      <c r="O166" s="214">
        <f t="shared" si="69"/>
        <v>0</v>
      </c>
      <c r="P166" s="214">
        <f t="shared" si="69"/>
        <v>0</v>
      </c>
      <c r="Q166" s="214">
        <f t="shared" si="69"/>
        <v>0</v>
      </c>
      <c r="R166" s="214">
        <f t="shared" si="69"/>
        <v>0</v>
      </c>
      <c r="S166" s="214">
        <f t="shared" si="69"/>
        <v>0</v>
      </c>
      <c r="T166" s="214">
        <f t="shared" si="69"/>
        <v>0</v>
      </c>
      <c r="U166" s="214">
        <f t="shared" si="69"/>
        <v>0</v>
      </c>
      <c r="V166" s="214">
        <f t="shared" si="69"/>
        <v>0</v>
      </c>
      <c r="W166" s="214">
        <f t="shared" si="69"/>
        <v>0</v>
      </c>
      <c r="X166" s="214">
        <f t="shared" si="69"/>
        <v>0</v>
      </c>
      <c r="Y166" s="214">
        <f t="shared" si="69"/>
        <v>0</v>
      </c>
      <c r="Z166" s="214">
        <f t="shared" si="69"/>
        <v>0</v>
      </c>
      <c r="AA166" s="215">
        <f t="shared" si="69"/>
        <v>0</v>
      </c>
      <c r="AB166" s="1"/>
      <c r="AC166" s="1"/>
      <c r="AD166" s="1"/>
      <c r="AE166" s="1"/>
    </row>
    <row r="167" spans="1:31" x14ac:dyDescent="0.15">
      <c r="A167" s="228"/>
      <c r="B167" s="216"/>
      <c r="C167" s="216" t="s">
        <v>234</v>
      </c>
      <c r="D167" s="217">
        <f t="shared" si="55"/>
        <v>0</v>
      </c>
      <c r="E167" s="220">
        <v>0</v>
      </c>
      <c r="F167" s="220">
        <v>0</v>
      </c>
      <c r="G167" s="220">
        <v>0</v>
      </c>
      <c r="H167" s="220">
        <v>0</v>
      </c>
      <c r="I167" s="220">
        <v>0</v>
      </c>
      <c r="J167" s="220">
        <v>0</v>
      </c>
      <c r="K167" s="220">
        <v>0</v>
      </c>
      <c r="L167" s="220">
        <v>0</v>
      </c>
      <c r="M167" s="221">
        <v>0</v>
      </c>
      <c r="N167" s="220">
        <v>0</v>
      </c>
      <c r="O167" s="220">
        <v>0</v>
      </c>
      <c r="P167" s="220">
        <v>0</v>
      </c>
      <c r="Q167" s="220">
        <v>0</v>
      </c>
      <c r="R167" s="220">
        <v>0</v>
      </c>
      <c r="S167" s="220">
        <v>0</v>
      </c>
      <c r="T167" s="220">
        <v>0</v>
      </c>
      <c r="U167" s="220">
        <v>0</v>
      </c>
      <c r="V167" s="220">
        <v>0</v>
      </c>
      <c r="W167" s="220">
        <v>0</v>
      </c>
      <c r="X167" s="220">
        <v>0</v>
      </c>
      <c r="Y167" s="220">
        <v>0</v>
      </c>
      <c r="Z167" s="220">
        <v>0</v>
      </c>
      <c r="AA167" s="221">
        <v>0</v>
      </c>
      <c r="AB167" s="1"/>
      <c r="AC167" s="1"/>
      <c r="AD167" s="1"/>
      <c r="AE167" s="1"/>
    </row>
    <row r="168" spans="1:31" x14ac:dyDescent="0.15">
      <c r="A168" s="229"/>
      <c r="B168" s="222"/>
      <c r="C168" s="216" t="s">
        <v>237</v>
      </c>
      <c r="D168" s="217">
        <f t="shared" si="55"/>
        <v>0</v>
      </c>
      <c r="E168" s="220">
        <v>0</v>
      </c>
      <c r="F168" s="220">
        <v>0</v>
      </c>
      <c r="G168" s="220">
        <v>0</v>
      </c>
      <c r="H168" s="220">
        <v>0</v>
      </c>
      <c r="I168" s="220">
        <v>0</v>
      </c>
      <c r="J168" s="220">
        <v>0</v>
      </c>
      <c r="K168" s="220">
        <v>0</v>
      </c>
      <c r="L168" s="220">
        <v>0</v>
      </c>
      <c r="M168" s="221">
        <v>0</v>
      </c>
      <c r="N168" s="220">
        <v>0</v>
      </c>
      <c r="O168" s="220">
        <v>0</v>
      </c>
      <c r="P168" s="220">
        <v>0</v>
      </c>
      <c r="Q168" s="220">
        <v>0</v>
      </c>
      <c r="R168" s="220">
        <v>0</v>
      </c>
      <c r="S168" s="220">
        <v>0</v>
      </c>
      <c r="T168" s="220">
        <v>0</v>
      </c>
      <c r="U168" s="220">
        <v>0</v>
      </c>
      <c r="V168" s="220">
        <v>0</v>
      </c>
      <c r="W168" s="220">
        <v>0</v>
      </c>
      <c r="X168" s="220">
        <v>0</v>
      </c>
      <c r="Y168" s="220">
        <v>0</v>
      </c>
      <c r="Z168" s="220">
        <v>0</v>
      </c>
      <c r="AA168" s="221">
        <v>0</v>
      </c>
      <c r="AB168" s="1"/>
      <c r="AC168" s="1"/>
      <c r="AD168" s="1"/>
      <c r="AE168" s="1"/>
    </row>
    <row r="169" spans="1:31" x14ac:dyDescent="0.15">
      <c r="A169" s="212" t="s">
        <v>552</v>
      </c>
      <c r="B169" s="348" t="str">
        <f>VLOOKUP(A169,$AC$5:$AD$135,2,FALSE)</f>
        <v>耳及び乳様突起の疾患</v>
      </c>
      <c r="C169" s="349"/>
      <c r="D169" s="213">
        <f t="shared" si="55"/>
        <v>0</v>
      </c>
      <c r="E169" s="214">
        <f t="shared" ref="E169:AA169" si="70">SUM(E170:E171)</f>
        <v>0</v>
      </c>
      <c r="F169" s="214">
        <f t="shared" si="70"/>
        <v>0</v>
      </c>
      <c r="G169" s="214">
        <f t="shared" si="70"/>
        <v>0</v>
      </c>
      <c r="H169" s="214">
        <f t="shared" si="70"/>
        <v>0</v>
      </c>
      <c r="I169" s="214">
        <f t="shared" si="70"/>
        <v>0</v>
      </c>
      <c r="J169" s="214">
        <f t="shared" si="70"/>
        <v>0</v>
      </c>
      <c r="K169" s="214">
        <f t="shared" si="70"/>
        <v>0</v>
      </c>
      <c r="L169" s="214">
        <f t="shared" si="70"/>
        <v>0</v>
      </c>
      <c r="M169" s="215">
        <f t="shared" si="70"/>
        <v>0</v>
      </c>
      <c r="N169" s="214">
        <f t="shared" si="70"/>
        <v>0</v>
      </c>
      <c r="O169" s="214">
        <f t="shared" si="70"/>
        <v>0</v>
      </c>
      <c r="P169" s="214">
        <f t="shared" si="70"/>
        <v>0</v>
      </c>
      <c r="Q169" s="214">
        <f t="shared" si="70"/>
        <v>0</v>
      </c>
      <c r="R169" s="214">
        <f t="shared" si="70"/>
        <v>0</v>
      </c>
      <c r="S169" s="214">
        <f t="shared" si="70"/>
        <v>0</v>
      </c>
      <c r="T169" s="214">
        <f t="shared" si="70"/>
        <v>0</v>
      </c>
      <c r="U169" s="214">
        <f t="shared" si="70"/>
        <v>0</v>
      </c>
      <c r="V169" s="214">
        <f t="shared" si="70"/>
        <v>0</v>
      </c>
      <c r="W169" s="214">
        <f t="shared" si="70"/>
        <v>0</v>
      </c>
      <c r="X169" s="214">
        <f t="shared" si="70"/>
        <v>0</v>
      </c>
      <c r="Y169" s="214">
        <f t="shared" si="70"/>
        <v>0</v>
      </c>
      <c r="Z169" s="214">
        <f t="shared" si="70"/>
        <v>0</v>
      </c>
      <c r="AA169" s="215">
        <f t="shared" si="70"/>
        <v>0</v>
      </c>
      <c r="AB169" s="1"/>
      <c r="AC169" s="1"/>
      <c r="AD169" s="1"/>
      <c r="AE169" s="1"/>
    </row>
    <row r="170" spans="1:31" x14ac:dyDescent="0.15">
      <c r="A170" s="198"/>
      <c r="B170" s="216"/>
      <c r="C170" s="216" t="s">
        <v>234</v>
      </c>
      <c r="D170" s="217">
        <f t="shared" si="55"/>
        <v>0</v>
      </c>
      <c r="E170" s="220">
        <v>0</v>
      </c>
      <c r="F170" s="220">
        <v>0</v>
      </c>
      <c r="G170" s="220">
        <v>0</v>
      </c>
      <c r="H170" s="220">
        <v>0</v>
      </c>
      <c r="I170" s="220">
        <v>0</v>
      </c>
      <c r="J170" s="220">
        <v>0</v>
      </c>
      <c r="K170" s="220">
        <v>0</v>
      </c>
      <c r="L170" s="220">
        <v>0</v>
      </c>
      <c r="M170" s="221">
        <v>0</v>
      </c>
      <c r="N170" s="220">
        <v>0</v>
      </c>
      <c r="O170" s="220">
        <v>0</v>
      </c>
      <c r="P170" s="220">
        <v>0</v>
      </c>
      <c r="Q170" s="220">
        <v>0</v>
      </c>
      <c r="R170" s="220">
        <v>0</v>
      </c>
      <c r="S170" s="220">
        <v>0</v>
      </c>
      <c r="T170" s="220">
        <v>0</v>
      </c>
      <c r="U170" s="220">
        <v>0</v>
      </c>
      <c r="V170" s="220">
        <v>0</v>
      </c>
      <c r="W170" s="220">
        <v>0</v>
      </c>
      <c r="X170" s="220">
        <v>0</v>
      </c>
      <c r="Y170" s="220">
        <v>0</v>
      </c>
      <c r="Z170" s="220">
        <v>0</v>
      </c>
      <c r="AA170" s="221">
        <v>0</v>
      </c>
      <c r="AB170" s="1"/>
      <c r="AC170" s="1"/>
      <c r="AD170" s="1"/>
      <c r="AE170" s="1"/>
    </row>
    <row r="171" spans="1:31" x14ac:dyDescent="0.15">
      <c r="A171" s="205"/>
      <c r="B171" s="222"/>
      <c r="C171" s="216" t="s">
        <v>237</v>
      </c>
      <c r="D171" s="217">
        <f t="shared" si="55"/>
        <v>0</v>
      </c>
      <c r="E171" s="220">
        <v>0</v>
      </c>
      <c r="F171" s="220">
        <v>0</v>
      </c>
      <c r="G171" s="220">
        <v>0</v>
      </c>
      <c r="H171" s="220">
        <v>0</v>
      </c>
      <c r="I171" s="220">
        <v>0</v>
      </c>
      <c r="J171" s="220">
        <v>0</v>
      </c>
      <c r="K171" s="220">
        <v>0</v>
      </c>
      <c r="L171" s="220">
        <v>0</v>
      </c>
      <c r="M171" s="221">
        <v>0</v>
      </c>
      <c r="N171" s="220">
        <v>0</v>
      </c>
      <c r="O171" s="220">
        <v>0</v>
      </c>
      <c r="P171" s="220">
        <v>0</v>
      </c>
      <c r="Q171" s="220">
        <v>0</v>
      </c>
      <c r="R171" s="220">
        <v>0</v>
      </c>
      <c r="S171" s="220">
        <v>0</v>
      </c>
      <c r="T171" s="220">
        <v>0</v>
      </c>
      <c r="U171" s="220">
        <v>0</v>
      </c>
      <c r="V171" s="220">
        <v>0</v>
      </c>
      <c r="W171" s="220">
        <v>0</v>
      </c>
      <c r="X171" s="220">
        <v>0</v>
      </c>
      <c r="Y171" s="220">
        <v>0</v>
      </c>
      <c r="Z171" s="220">
        <v>0</v>
      </c>
      <c r="AA171" s="221">
        <v>0</v>
      </c>
      <c r="AB171" s="1"/>
      <c r="AC171" s="1"/>
      <c r="AD171" s="1"/>
      <c r="AE171" s="1"/>
    </row>
    <row r="172" spans="1:31" x14ac:dyDescent="0.15">
      <c r="A172" s="212" t="s">
        <v>553</v>
      </c>
      <c r="B172" s="348" t="str">
        <f>VLOOKUP(A172,$AC$5:$AD$135,2,FALSE)</f>
        <v>循環器系の疾患</v>
      </c>
      <c r="C172" s="349"/>
      <c r="D172" s="213">
        <f t="shared" si="55"/>
        <v>2567</v>
      </c>
      <c r="E172" s="214">
        <f t="shared" ref="E172:AA172" si="71">SUM(E173:E174)</f>
        <v>0</v>
      </c>
      <c r="F172" s="214">
        <f t="shared" si="71"/>
        <v>0</v>
      </c>
      <c r="G172" s="214">
        <f t="shared" si="71"/>
        <v>0</v>
      </c>
      <c r="H172" s="214">
        <f t="shared" si="71"/>
        <v>0</v>
      </c>
      <c r="I172" s="214">
        <f t="shared" si="71"/>
        <v>1</v>
      </c>
      <c r="J172" s="214">
        <f t="shared" si="71"/>
        <v>0</v>
      </c>
      <c r="K172" s="214">
        <f t="shared" si="71"/>
        <v>0</v>
      </c>
      <c r="L172" s="214">
        <f t="shared" si="71"/>
        <v>2</v>
      </c>
      <c r="M172" s="215">
        <f t="shared" si="71"/>
        <v>7</v>
      </c>
      <c r="N172" s="214">
        <f t="shared" si="71"/>
        <v>10</v>
      </c>
      <c r="O172" s="214">
        <f t="shared" si="71"/>
        <v>21</v>
      </c>
      <c r="P172" s="214">
        <f t="shared" si="71"/>
        <v>34</v>
      </c>
      <c r="Q172" s="214">
        <f t="shared" si="71"/>
        <v>35</v>
      </c>
      <c r="R172" s="214">
        <f t="shared" si="71"/>
        <v>50</v>
      </c>
      <c r="S172" s="214">
        <f t="shared" si="71"/>
        <v>86</v>
      </c>
      <c r="T172" s="214">
        <f t="shared" si="71"/>
        <v>208</v>
      </c>
      <c r="U172" s="214">
        <f t="shared" si="71"/>
        <v>228</v>
      </c>
      <c r="V172" s="214">
        <f t="shared" si="71"/>
        <v>406</v>
      </c>
      <c r="W172" s="214">
        <f t="shared" si="71"/>
        <v>548</v>
      </c>
      <c r="X172" s="214">
        <f t="shared" si="71"/>
        <v>547</v>
      </c>
      <c r="Y172" s="214">
        <f t="shared" si="71"/>
        <v>314</v>
      </c>
      <c r="Z172" s="214">
        <f t="shared" si="71"/>
        <v>70</v>
      </c>
      <c r="AA172" s="215">
        <f t="shared" si="71"/>
        <v>0</v>
      </c>
      <c r="AB172" s="1"/>
      <c r="AC172" s="1"/>
      <c r="AD172" s="1"/>
      <c r="AE172" s="1"/>
    </row>
    <row r="173" spans="1:31" x14ac:dyDescent="0.15">
      <c r="A173" s="198"/>
      <c r="B173" s="216"/>
      <c r="C173" s="216" t="s">
        <v>234</v>
      </c>
      <c r="D173" s="217">
        <f t="shared" si="55"/>
        <v>1157</v>
      </c>
      <c r="E173" s="218">
        <f>SUM(E230,E227,E212,E185,E176)</f>
        <v>0</v>
      </c>
      <c r="F173" s="218">
        <f t="shared" ref="F173:AA174" si="72">SUM(F230,F227,F212,F185,F176)</f>
        <v>0</v>
      </c>
      <c r="G173" s="218">
        <f t="shared" si="72"/>
        <v>0</v>
      </c>
      <c r="H173" s="218">
        <f t="shared" si="72"/>
        <v>0</v>
      </c>
      <c r="I173" s="218">
        <f t="shared" si="72"/>
        <v>1</v>
      </c>
      <c r="J173" s="218">
        <f t="shared" si="72"/>
        <v>0</v>
      </c>
      <c r="K173" s="218">
        <f t="shared" si="72"/>
        <v>0</v>
      </c>
      <c r="L173" s="218">
        <f t="shared" si="72"/>
        <v>2</v>
      </c>
      <c r="M173" s="219">
        <f t="shared" si="72"/>
        <v>6</v>
      </c>
      <c r="N173" s="218">
        <f t="shared" si="72"/>
        <v>8</v>
      </c>
      <c r="O173" s="218">
        <f t="shared" si="72"/>
        <v>13</v>
      </c>
      <c r="P173" s="218">
        <f t="shared" si="72"/>
        <v>26</v>
      </c>
      <c r="Q173" s="218">
        <f t="shared" si="72"/>
        <v>25</v>
      </c>
      <c r="R173" s="218">
        <f t="shared" si="72"/>
        <v>39</v>
      </c>
      <c r="S173" s="218">
        <f t="shared" si="72"/>
        <v>66</v>
      </c>
      <c r="T173" s="218">
        <f t="shared" si="72"/>
        <v>149</v>
      </c>
      <c r="U173" s="218">
        <f t="shared" si="72"/>
        <v>144</v>
      </c>
      <c r="V173" s="218">
        <f t="shared" si="72"/>
        <v>220</v>
      </c>
      <c r="W173" s="218">
        <f t="shared" si="72"/>
        <v>227</v>
      </c>
      <c r="X173" s="218">
        <f t="shared" si="72"/>
        <v>167</v>
      </c>
      <c r="Y173" s="218">
        <f t="shared" si="72"/>
        <v>56</v>
      </c>
      <c r="Z173" s="218">
        <f t="shared" si="72"/>
        <v>8</v>
      </c>
      <c r="AA173" s="219">
        <f t="shared" si="72"/>
        <v>0</v>
      </c>
      <c r="AB173" s="1"/>
      <c r="AC173" s="1"/>
      <c r="AD173" s="1"/>
      <c r="AE173" s="1"/>
    </row>
    <row r="174" spans="1:31" x14ac:dyDescent="0.15">
      <c r="A174" s="247"/>
      <c r="B174" s="233"/>
      <c r="C174" s="234" t="s">
        <v>237</v>
      </c>
      <c r="D174" s="235">
        <f t="shared" si="55"/>
        <v>1410</v>
      </c>
      <c r="E174" s="248">
        <f>SUM(E231,E228,E213,E186,E177)</f>
        <v>0</v>
      </c>
      <c r="F174" s="248">
        <f t="shared" si="72"/>
        <v>0</v>
      </c>
      <c r="G174" s="248">
        <f t="shared" si="72"/>
        <v>0</v>
      </c>
      <c r="H174" s="248">
        <f t="shared" si="72"/>
        <v>0</v>
      </c>
      <c r="I174" s="248">
        <f t="shared" si="72"/>
        <v>0</v>
      </c>
      <c r="J174" s="248">
        <f t="shared" si="72"/>
        <v>0</v>
      </c>
      <c r="K174" s="248">
        <f t="shared" si="72"/>
        <v>0</v>
      </c>
      <c r="L174" s="248">
        <f t="shared" si="72"/>
        <v>0</v>
      </c>
      <c r="M174" s="249">
        <f t="shared" si="72"/>
        <v>1</v>
      </c>
      <c r="N174" s="248">
        <f t="shared" si="72"/>
        <v>2</v>
      </c>
      <c r="O174" s="248">
        <f t="shared" si="72"/>
        <v>8</v>
      </c>
      <c r="P174" s="248">
        <f t="shared" si="72"/>
        <v>8</v>
      </c>
      <c r="Q174" s="248">
        <f t="shared" si="72"/>
        <v>10</v>
      </c>
      <c r="R174" s="248">
        <f t="shared" si="72"/>
        <v>11</v>
      </c>
      <c r="S174" s="248">
        <f t="shared" si="72"/>
        <v>20</v>
      </c>
      <c r="T174" s="248">
        <f t="shared" si="72"/>
        <v>59</v>
      </c>
      <c r="U174" s="248">
        <f t="shared" si="72"/>
        <v>84</v>
      </c>
      <c r="V174" s="248">
        <f t="shared" si="72"/>
        <v>186</v>
      </c>
      <c r="W174" s="248">
        <f t="shared" si="72"/>
        <v>321</v>
      </c>
      <c r="X174" s="248">
        <f t="shared" si="72"/>
        <v>380</v>
      </c>
      <c r="Y174" s="248">
        <f t="shared" si="72"/>
        <v>258</v>
      </c>
      <c r="Z174" s="248">
        <f t="shared" si="72"/>
        <v>62</v>
      </c>
      <c r="AA174" s="249">
        <f t="shared" si="72"/>
        <v>0</v>
      </c>
      <c r="AB174" s="1"/>
      <c r="AC174" s="1"/>
      <c r="AD174" s="1"/>
      <c r="AE174" s="1"/>
    </row>
    <row r="175" spans="1:31" x14ac:dyDescent="0.15">
      <c r="A175" s="198" t="s">
        <v>554</v>
      </c>
      <c r="B175" s="354" t="str">
        <f>VLOOKUP(A175,$AC$5:$AD$135,2,FALSE)</f>
        <v>　高血圧性疾患</v>
      </c>
      <c r="C175" s="355"/>
      <c r="D175" s="217">
        <f t="shared" si="55"/>
        <v>123</v>
      </c>
      <c r="E175" s="218">
        <f t="shared" ref="E175:AA175" si="73">SUM(E176:E177)</f>
        <v>0</v>
      </c>
      <c r="F175" s="218">
        <f t="shared" si="73"/>
        <v>0</v>
      </c>
      <c r="G175" s="218">
        <f t="shared" si="73"/>
        <v>0</v>
      </c>
      <c r="H175" s="218">
        <f t="shared" si="73"/>
        <v>0</v>
      </c>
      <c r="I175" s="218">
        <f t="shared" si="73"/>
        <v>0</v>
      </c>
      <c r="J175" s="218">
        <f t="shared" si="73"/>
        <v>0</v>
      </c>
      <c r="K175" s="218">
        <f t="shared" si="73"/>
        <v>0</v>
      </c>
      <c r="L175" s="218">
        <f t="shared" si="73"/>
        <v>0</v>
      </c>
      <c r="M175" s="219">
        <f t="shared" si="73"/>
        <v>0</v>
      </c>
      <c r="N175" s="218">
        <f t="shared" si="73"/>
        <v>0</v>
      </c>
      <c r="O175" s="218">
        <f t="shared" si="73"/>
        <v>0</v>
      </c>
      <c r="P175" s="218">
        <f t="shared" si="73"/>
        <v>2</v>
      </c>
      <c r="Q175" s="218">
        <f t="shared" si="73"/>
        <v>2</v>
      </c>
      <c r="R175" s="218">
        <f t="shared" si="73"/>
        <v>4</v>
      </c>
      <c r="S175" s="218">
        <f t="shared" si="73"/>
        <v>5</v>
      </c>
      <c r="T175" s="218">
        <f t="shared" si="73"/>
        <v>15</v>
      </c>
      <c r="U175" s="218">
        <f t="shared" si="73"/>
        <v>5</v>
      </c>
      <c r="V175" s="218">
        <f t="shared" si="73"/>
        <v>18</v>
      </c>
      <c r="W175" s="218">
        <f t="shared" si="73"/>
        <v>27</v>
      </c>
      <c r="X175" s="218">
        <f t="shared" si="73"/>
        <v>19</v>
      </c>
      <c r="Y175" s="218">
        <f t="shared" si="73"/>
        <v>21</v>
      </c>
      <c r="Z175" s="218">
        <f t="shared" si="73"/>
        <v>5</v>
      </c>
      <c r="AA175" s="219">
        <f t="shared" si="73"/>
        <v>0</v>
      </c>
      <c r="AB175" s="1"/>
      <c r="AC175" s="1"/>
      <c r="AD175" s="1"/>
      <c r="AE175" s="1"/>
    </row>
    <row r="176" spans="1:31" x14ac:dyDescent="0.15">
      <c r="A176" s="198"/>
      <c r="B176" s="216"/>
      <c r="C176" s="216" t="s">
        <v>234</v>
      </c>
      <c r="D176" s="217">
        <f t="shared" si="55"/>
        <v>57</v>
      </c>
      <c r="E176" s="218">
        <f>SUM(E179,E182)</f>
        <v>0</v>
      </c>
      <c r="F176" s="218">
        <f t="shared" ref="F176:AA177" si="74">SUM(F179,F182)</f>
        <v>0</v>
      </c>
      <c r="G176" s="218">
        <f t="shared" si="74"/>
        <v>0</v>
      </c>
      <c r="H176" s="218">
        <f t="shared" si="74"/>
        <v>0</v>
      </c>
      <c r="I176" s="218">
        <f t="shared" si="74"/>
        <v>0</v>
      </c>
      <c r="J176" s="218">
        <f t="shared" si="74"/>
        <v>0</v>
      </c>
      <c r="K176" s="218">
        <f t="shared" si="74"/>
        <v>0</v>
      </c>
      <c r="L176" s="218">
        <f t="shared" si="74"/>
        <v>0</v>
      </c>
      <c r="M176" s="219">
        <f t="shared" si="74"/>
        <v>0</v>
      </c>
      <c r="N176" s="218">
        <f t="shared" si="74"/>
        <v>0</v>
      </c>
      <c r="O176" s="218">
        <f t="shared" si="74"/>
        <v>0</v>
      </c>
      <c r="P176" s="218">
        <f t="shared" si="74"/>
        <v>2</v>
      </c>
      <c r="Q176" s="218">
        <f t="shared" si="74"/>
        <v>2</v>
      </c>
      <c r="R176" s="218">
        <f t="shared" si="74"/>
        <v>3</v>
      </c>
      <c r="S176" s="218">
        <f t="shared" si="74"/>
        <v>5</v>
      </c>
      <c r="T176" s="218">
        <f t="shared" si="74"/>
        <v>13</v>
      </c>
      <c r="U176" s="218">
        <f t="shared" si="74"/>
        <v>3</v>
      </c>
      <c r="V176" s="218">
        <f t="shared" si="74"/>
        <v>12</v>
      </c>
      <c r="W176" s="218">
        <f t="shared" si="74"/>
        <v>8</v>
      </c>
      <c r="X176" s="218">
        <f t="shared" si="74"/>
        <v>6</v>
      </c>
      <c r="Y176" s="218">
        <f t="shared" si="74"/>
        <v>3</v>
      </c>
      <c r="Z176" s="218">
        <f t="shared" si="74"/>
        <v>0</v>
      </c>
      <c r="AA176" s="219">
        <f t="shared" si="74"/>
        <v>0</v>
      </c>
      <c r="AB176" s="1"/>
      <c r="AC176" s="1"/>
      <c r="AD176" s="1"/>
      <c r="AE176" s="1"/>
    </row>
    <row r="177" spans="1:31" x14ac:dyDescent="0.15">
      <c r="A177" s="205"/>
      <c r="B177" s="222"/>
      <c r="C177" s="216" t="s">
        <v>237</v>
      </c>
      <c r="D177" s="217">
        <f t="shared" si="55"/>
        <v>66</v>
      </c>
      <c r="E177" s="218">
        <f>SUM(E180,E183)</f>
        <v>0</v>
      </c>
      <c r="F177" s="218">
        <f t="shared" si="74"/>
        <v>0</v>
      </c>
      <c r="G177" s="218">
        <f t="shared" si="74"/>
        <v>0</v>
      </c>
      <c r="H177" s="218">
        <f t="shared" si="74"/>
        <v>0</v>
      </c>
      <c r="I177" s="218">
        <f t="shared" si="74"/>
        <v>0</v>
      </c>
      <c r="J177" s="218">
        <f t="shared" si="74"/>
        <v>0</v>
      </c>
      <c r="K177" s="218">
        <f t="shared" si="74"/>
        <v>0</v>
      </c>
      <c r="L177" s="218">
        <f t="shared" si="74"/>
        <v>0</v>
      </c>
      <c r="M177" s="219">
        <f t="shared" si="74"/>
        <v>0</v>
      </c>
      <c r="N177" s="218">
        <f t="shared" si="74"/>
        <v>0</v>
      </c>
      <c r="O177" s="218">
        <f t="shared" si="74"/>
        <v>0</v>
      </c>
      <c r="P177" s="218">
        <f t="shared" si="74"/>
        <v>0</v>
      </c>
      <c r="Q177" s="218">
        <f t="shared" si="74"/>
        <v>0</v>
      </c>
      <c r="R177" s="218">
        <f t="shared" si="74"/>
        <v>1</v>
      </c>
      <c r="S177" s="218">
        <f t="shared" si="74"/>
        <v>0</v>
      </c>
      <c r="T177" s="218">
        <f t="shared" si="74"/>
        <v>2</v>
      </c>
      <c r="U177" s="218">
        <f t="shared" si="74"/>
        <v>2</v>
      </c>
      <c r="V177" s="218">
        <f t="shared" si="74"/>
        <v>6</v>
      </c>
      <c r="W177" s="218">
        <f t="shared" si="74"/>
        <v>19</v>
      </c>
      <c r="X177" s="218">
        <f t="shared" si="74"/>
        <v>13</v>
      </c>
      <c r="Y177" s="218">
        <f t="shared" si="74"/>
        <v>18</v>
      </c>
      <c r="Z177" s="218">
        <f t="shared" si="74"/>
        <v>5</v>
      </c>
      <c r="AA177" s="219">
        <f t="shared" si="74"/>
        <v>0</v>
      </c>
      <c r="AB177" s="1"/>
      <c r="AC177" s="1"/>
      <c r="AD177" s="1"/>
      <c r="AE177" s="1"/>
    </row>
    <row r="178" spans="1:31" x14ac:dyDescent="0.15">
      <c r="A178" s="250" t="s">
        <v>555</v>
      </c>
      <c r="B178" s="348" t="str">
        <f>VLOOKUP(A178,$AC$5:$AD$135,2,FALSE)</f>
        <v>　　高血圧性心疾患及び心腎疾患</v>
      </c>
      <c r="C178" s="349"/>
      <c r="D178" s="213">
        <f t="shared" si="55"/>
        <v>55</v>
      </c>
      <c r="E178" s="214">
        <f t="shared" ref="E178:AA178" si="75">SUM(E179:E180)</f>
        <v>0</v>
      </c>
      <c r="F178" s="214">
        <f t="shared" si="75"/>
        <v>0</v>
      </c>
      <c r="G178" s="214">
        <f t="shared" si="75"/>
        <v>0</v>
      </c>
      <c r="H178" s="214">
        <f t="shared" si="75"/>
        <v>0</v>
      </c>
      <c r="I178" s="214">
        <f t="shared" si="75"/>
        <v>0</v>
      </c>
      <c r="J178" s="214">
        <f t="shared" si="75"/>
        <v>0</v>
      </c>
      <c r="K178" s="214">
        <f t="shared" si="75"/>
        <v>0</v>
      </c>
      <c r="L178" s="214">
        <f t="shared" si="75"/>
        <v>0</v>
      </c>
      <c r="M178" s="215">
        <f t="shared" si="75"/>
        <v>0</v>
      </c>
      <c r="N178" s="214">
        <f t="shared" si="75"/>
        <v>0</v>
      </c>
      <c r="O178" s="214">
        <f t="shared" si="75"/>
        <v>0</v>
      </c>
      <c r="P178" s="214">
        <f t="shared" si="75"/>
        <v>1</v>
      </c>
      <c r="Q178" s="214">
        <f t="shared" si="75"/>
        <v>1</v>
      </c>
      <c r="R178" s="214">
        <f t="shared" si="75"/>
        <v>0</v>
      </c>
      <c r="S178" s="214">
        <f t="shared" si="75"/>
        <v>2</v>
      </c>
      <c r="T178" s="214">
        <f t="shared" si="75"/>
        <v>4</v>
      </c>
      <c r="U178" s="214">
        <f t="shared" si="75"/>
        <v>1</v>
      </c>
      <c r="V178" s="214">
        <f t="shared" si="75"/>
        <v>5</v>
      </c>
      <c r="W178" s="214">
        <f t="shared" si="75"/>
        <v>13</v>
      </c>
      <c r="X178" s="214">
        <f t="shared" si="75"/>
        <v>13</v>
      </c>
      <c r="Y178" s="214">
        <f t="shared" si="75"/>
        <v>10</v>
      </c>
      <c r="Z178" s="214">
        <f t="shared" si="75"/>
        <v>5</v>
      </c>
      <c r="AA178" s="215">
        <f t="shared" si="75"/>
        <v>0</v>
      </c>
      <c r="AB178" s="1"/>
      <c r="AC178" s="1"/>
      <c r="AD178" s="1"/>
      <c r="AE178" s="1"/>
    </row>
    <row r="179" spans="1:31" x14ac:dyDescent="0.15">
      <c r="A179" s="251"/>
      <c r="B179" s="216"/>
      <c r="C179" s="216" t="s">
        <v>234</v>
      </c>
      <c r="D179" s="217">
        <f t="shared" si="55"/>
        <v>22</v>
      </c>
      <c r="E179" s="220">
        <v>0</v>
      </c>
      <c r="F179" s="220">
        <v>0</v>
      </c>
      <c r="G179" s="220">
        <v>0</v>
      </c>
      <c r="H179" s="220">
        <v>0</v>
      </c>
      <c r="I179" s="220">
        <v>0</v>
      </c>
      <c r="J179" s="220">
        <v>0</v>
      </c>
      <c r="K179" s="220">
        <v>0</v>
      </c>
      <c r="L179" s="220">
        <v>0</v>
      </c>
      <c r="M179" s="221">
        <v>0</v>
      </c>
      <c r="N179" s="220">
        <v>0</v>
      </c>
      <c r="O179" s="220">
        <v>0</v>
      </c>
      <c r="P179" s="220">
        <v>1</v>
      </c>
      <c r="Q179" s="220">
        <v>1</v>
      </c>
      <c r="R179" s="220">
        <v>0</v>
      </c>
      <c r="S179" s="220">
        <v>2</v>
      </c>
      <c r="T179" s="220">
        <v>4</v>
      </c>
      <c r="U179" s="220">
        <v>1</v>
      </c>
      <c r="V179" s="220">
        <v>4</v>
      </c>
      <c r="W179" s="220">
        <v>3</v>
      </c>
      <c r="X179" s="220">
        <v>4</v>
      </c>
      <c r="Y179" s="220">
        <v>2</v>
      </c>
      <c r="Z179" s="220">
        <v>0</v>
      </c>
      <c r="AA179" s="221">
        <v>0</v>
      </c>
      <c r="AB179" s="1"/>
      <c r="AC179" s="1"/>
      <c r="AD179" s="1"/>
      <c r="AE179" s="1"/>
    </row>
    <row r="180" spans="1:31" x14ac:dyDescent="0.15">
      <c r="A180" s="252"/>
      <c r="B180" s="222"/>
      <c r="C180" s="216" t="s">
        <v>237</v>
      </c>
      <c r="D180" s="217">
        <f t="shared" si="55"/>
        <v>33</v>
      </c>
      <c r="E180" s="220">
        <v>0</v>
      </c>
      <c r="F180" s="220">
        <v>0</v>
      </c>
      <c r="G180" s="220">
        <v>0</v>
      </c>
      <c r="H180" s="220">
        <v>0</v>
      </c>
      <c r="I180" s="220">
        <v>0</v>
      </c>
      <c r="J180" s="220">
        <v>0</v>
      </c>
      <c r="K180" s="220">
        <v>0</v>
      </c>
      <c r="L180" s="220">
        <v>0</v>
      </c>
      <c r="M180" s="221">
        <v>0</v>
      </c>
      <c r="N180" s="220">
        <v>0</v>
      </c>
      <c r="O180" s="220">
        <v>0</v>
      </c>
      <c r="P180" s="220">
        <v>0</v>
      </c>
      <c r="Q180" s="220">
        <v>0</v>
      </c>
      <c r="R180" s="220">
        <v>0</v>
      </c>
      <c r="S180" s="220">
        <v>0</v>
      </c>
      <c r="T180" s="220">
        <v>0</v>
      </c>
      <c r="U180" s="220">
        <v>0</v>
      </c>
      <c r="V180" s="220">
        <v>1</v>
      </c>
      <c r="W180" s="220">
        <v>10</v>
      </c>
      <c r="X180" s="220">
        <v>9</v>
      </c>
      <c r="Y180" s="220">
        <v>8</v>
      </c>
      <c r="Z180" s="220">
        <v>5</v>
      </c>
      <c r="AA180" s="221">
        <v>0</v>
      </c>
      <c r="AB180" s="1"/>
      <c r="AC180" s="1"/>
      <c r="AD180" s="1"/>
      <c r="AE180" s="1"/>
    </row>
    <row r="181" spans="1:31" x14ac:dyDescent="0.15">
      <c r="A181" s="227" t="s">
        <v>556</v>
      </c>
      <c r="B181" s="348" t="str">
        <f>VLOOKUP(A181,$AC$5:$AD$135,2,FALSE)</f>
        <v>　　その他</v>
      </c>
      <c r="C181" s="349"/>
      <c r="D181" s="213">
        <f t="shared" si="55"/>
        <v>68</v>
      </c>
      <c r="E181" s="214">
        <f t="shared" ref="E181:AA181" si="76">SUM(E182:E183)</f>
        <v>0</v>
      </c>
      <c r="F181" s="214">
        <f t="shared" si="76"/>
        <v>0</v>
      </c>
      <c r="G181" s="214">
        <f t="shared" si="76"/>
        <v>0</v>
      </c>
      <c r="H181" s="214">
        <f t="shared" si="76"/>
        <v>0</v>
      </c>
      <c r="I181" s="214">
        <f t="shared" si="76"/>
        <v>0</v>
      </c>
      <c r="J181" s="214">
        <f t="shared" si="76"/>
        <v>0</v>
      </c>
      <c r="K181" s="214">
        <f t="shared" si="76"/>
        <v>0</v>
      </c>
      <c r="L181" s="214">
        <f t="shared" si="76"/>
        <v>0</v>
      </c>
      <c r="M181" s="215">
        <f t="shared" si="76"/>
        <v>0</v>
      </c>
      <c r="N181" s="214">
        <f t="shared" si="76"/>
        <v>0</v>
      </c>
      <c r="O181" s="214">
        <f t="shared" si="76"/>
        <v>0</v>
      </c>
      <c r="P181" s="214">
        <f t="shared" si="76"/>
        <v>1</v>
      </c>
      <c r="Q181" s="214">
        <f t="shared" si="76"/>
        <v>1</v>
      </c>
      <c r="R181" s="214">
        <f t="shared" si="76"/>
        <v>4</v>
      </c>
      <c r="S181" s="214">
        <f t="shared" si="76"/>
        <v>3</v>
      </c>
      <c r="T181" s="214">
        <f t="shared" si="76"/>
        <v>11</v>
      </c>
      <c r="U181" s="214">
        <f t="shared" si="76"/>
        <v>4</v>
      </c>
      <c r="V181" s="214">
        <f t="shared" si="76"/>
        <v>13</v>
      </c>
      <c r="W181" s="214">
        <f t="shared" si="76"/>
        <v>14</v>
      </c>
      <c r="X181" s="214">
        <f t="shared" si="76"/>
        <v>6</v>
      </c>
      <c r="Y181" s="214">
        <f t="shared" si="76"/>
        <v>11</v>
      </c>
      <c r="Z181" s="214">
        <f t="shared" si="76"/>
        <v>0</v>
      </c>
      <c r="AA181" s="215">
        <f t="shared" si="76"/>
        <v>0</v>
      </c>
      <c r="AB181" s="1"/>
      <c r="AC181" s="1"/>
      <c r="AD181" s="1"/>
      <c r="AE181" s="1"/>
    </row>
    <row r="182" spans="1:31" x14ac:dyDescent="0.15">
      <c r="A182" s="228"/>
      <c r="B182" s="216"/>
      <c r="C182" s="216" t="s">
        <v>234</v>
      </c>
      <c r="D182" s="217">
        <f t="shared" si="55"/>
        <v>35</v>
      </c>
      <c r="E182" s="220">
        <v>0</v>
      </c>
      <c r="F182" s="220">
        <v>0</v>
      </c>
      <c r="G182" s="220">
        <v>0</v>
      </c>
      <c r="H182" s="220">
        <v>0</v>
      </c>
      <c r="I182" s="220">
        <v>0</v>
      </c>
      <c r="J182" s="220">
        <v>0</v>
      </c>
      <c r="K182" s="220">
        <v>0</v>
      </c>
      <c r="L182" s="220">
        <v>0</v>
      </c>
      <c r="M182" s="221">
        <v>0</v>
      </c>
      <c r="N182" s="220">
        <v>0</v>
      </c>
      <c r="O182" s="220">
        <v>0</v>
      </c>
      <c r="P182" s="220">
        <v>1</v>
      </c>
      <c r="Q182" s="220">
        <v>1</v>
      </c>
      <c r="R182" s="220">
        <v>3</v>
      </c>
      <c r="S182" s="220">
        <v>3</v>
      </c>
      <c r="T182" s="220">
        <v>9</v>
      </c>
      <c r="U182" s="220">
        <v>2</v>
      </c>
      <c r="V182" s="220">
        <v>8</v>
      </c>
      <c r="W182" s="220">
        <v>5</v>
      </c>
      <c r="X182" s="220">
        <v>2</v>
      </c>
      <c r="Y182" s="220">
        <v>1</v>
      </c>
      <c r="Z182" s="220">
        <v>0</v>
      </c>
      <c r="AA182" s="221">
        <v>0</v>
      </c>
      <c r="AB182" s="1"/>
      <c r="AC182" s="1"/>
      <c r="AD182" s="1"/>
      <c r="AE182" s="1"/>
    </row>
    <row r="183" spans="1:31" x14ac:dyDescent="0.15">
      <c r="A183" s="229"/>
      <c r="B183" s="222"/>
      <c r="C183" s="216" t="s">
        <v>237</v>
      </c>
      <c r="D183" s="217">
        <f t="shared" si="55"/>
        <v>33</v>
      </c>
      <c r="E183" s="220">
        <v>0</v>
      </c>
      <c r="F183" s="220">
        <v>0</v>
      </c>
      <c r="G183" s="220">
        <v>0</v>
      </c>
      <c r="H183" s="220">
        <v>0</v>
      </c>
      <c r="I183" s="220">
        <v>0</v>
      </c>
      <c r="J183" s="220">
        <v>0</v>
      </c>
      <c r="K183" s="220">
        <v>0</v>
      </c>
      <c r="L183" s="220">
        <v>0</v>
      </c>
      <c r="M183" s="221">
        <v>0</v>
      </c>
      <c r="N183" s="220">
        <v>0</v>
      </c>
      <c r="O183" s="220">
        <v>0</v>
      </c>
      <c r="P183" s="220">
        <v>0</v>
      </c>
      <c r="Q183" s="220">
        <v>0</v>
      </c>
      <c r="R183" s="220">
        <v>1</v>
      </c>
      <c r="S183" s="220">
        <v>0</v>
      </c>
      <c r="T183" s="220">
        <v>2</v>
      </c>
      <c r="U183" s="220">
        <v>2</v>
      </c>
      <c r="V183" s="220">
        <v>5</v>
      </c>
      <c r="W183" s="220">
        <v>9</v>
      </c>
      <c r="X183" s="220">
        <v>4</v>
      </c>
      <c r="Y183" s="220">
        <v>10</v>
      </c>
      <c r="Z183" s="220">
        <v>0</v>
      </c>
      <c r="AA183" s="221">
        <v>0</v>
      </c>
      <c r="AB183" s="1"/>
      <c r="AC183" s="1"/>
      <c r="AD183" s="1"/>
      <c r="AE183" s="1"/>
    </row>
    <row r="184" spans="1:31" x14ac:dyDescent="0.15">
      <c r="A184" s="227" t="s">
        <v>557</v>
      </c>
      <c r="B184" s="348" t="str">
        <f>VLOOKUP(A184,$AC$5:$AD$135,2,FALSE)</f>
        <v>　心疾患（高血圧性を除く）</v>
      </c>
      <c r="C184" s="349"/>
      <c r="D184" s="213">
        <f t="shared" si="55"/>
        <v>1386</v>
      </c>
      <c r="E184" s="214">
        <f t="shared" ref="E184:AA184" si="77">SUM(E185:E186)</f>
        <v>0</v>
      </c>
      <c r="F184" s="214">
        <f t="shared" si="77"/>
        <v>0</v>
      </c>
      <c r="G184" s="214">
        <f t="shared" si="77"/>
        <v>0</v>
      </c>
      <c r="H184" s="214">
        <f t="shared" si="77"/>
        <v>0</v>
      </c>
      <c r="I184" s="214">
        <f t="shared" si="77"/>
        <v>1</v>
      </c>
      <c r="J184" s="214">
        <f t="shared" si="77"/>
        <v>0</v>
      </c>
      <c r="K184" s="214">
        <f t="shared" si="77"/>
        <v>0</v>
      </c>
      <c r="L184" s="214">
        <f t="shared" si="77"/>
        <v>2</v>
      </c>
      <c r="M184" s="215">
        <f t="shared" si="77"/>
        <v>4</v>
      </c>
      <c r="N184" s="214">
        <f t="shared" si="77"/>
        <v>4</v>
      </c>
      <c r="O184" s="214">
        <f t="shared" si="77"/>
        <v>9</v>
      </c>
      <c r="P184" s="214">
        <f t="shared" si="77"/>
        <v>16</v>
      </c>
      <c r="Q184" s="214">
        <f t="shared" si="77"/>
        <v>19</v>
      </c>
      <c r="R184" s="214">
        <f t="shared" si="77"/>
        <v>21</v>
      </c>
      <c r="S184" s="214">
        <f t="shared" si="77"/>
        <v>48</v>
      </c>
      <c r="T184" s="214">
        <f t="shared" si="77"/>
        <v>99</v>
      </c>
      <c r="U184" s="214">
        <f t="shared" si="77"/>
        <v>99</v>
      </c>
      <c r="V184" s="214">
        <f t="shared" si="77"/>
        <v>195</v>
      </c>
      <c r="W184" s="214">
        <f t="shared" si="77"/>
        <v>323</v>
      </c>
      <c r="X184" s="214">
        <f t="shared" si="77"/>
        <v>316</v>
      </c>
      <c r="Y184" s="214">
        <f t="shared" si="77"/>
        <v>185</v>
      </c>
      <c r="Z184" s="214">
        <f t="shared" si="77"/>
        <v>45</v>
      </c>
      <c r="AA184" s="215">
        <f t="shared" si="77"/>
        <v>0</v>
      </c>
      <c r="AB184" s="1"/>
      <c r="AC184" s="1"/>
      <c r="AD184" s="1"/>
      <c r="AE184" s="1"/>
    </row>
    <row r="185" spans="1:31" x14ac:dyDescent="0.15">
      <c r="A185" s="228"/>
      <c r="B185" s="216"/>
      <c r="C185" s="216" t="s">
        <v>234</v>
      </c>
      <c r="D185" s="217">
        <f t="shared" si="55"/>
        <v>593</v>
      </c>
      <c r="E185" s="218">
        <f>SUM(E188,E191,E194,E197,E200,E203,E206,E209)</f>
        <v>0</v>
      </c>
      <c r="F185" s="218">
        <f t="shared" ref="F185:AA186" si="78">SUM(F188,F191,F194,F197,F200,F203,F206,F209)</f>
        <v>0</v>
      </c>
      <c r="G185" s="218">
        <f t="shared" si="78"/>
        <v>0</v>
      </c>
      <c r="H185" s="218">
        <f t="shared" si="78"/>
        <v>0</v>
      </c>
      <c r="I185" s="218">
        <f t="shared" si="78"/>
        <v>1</v>
      </c>
      <c r="J185" s="218">
        <f t="shared" si="78"/>
        <v>0</v>
      </c>
      <c r="K185" s="218">
        <f t="shared" si="78"/>
        <v>0</v>
      </c>
      <c r="L185" s="218">
        <f t="shared" si="78"/>
        <v>2</v>
      </c>
      <c r="M185" s="219">
        <f t="shared" si="78"/>
        <v>3</v>
      </c>
      <c r="N185" s="218">
        <f t="shared" si="78"/>
        <v>3</v>
      </c>
      <c r="O185" s="218">
        <f t="shared" si="78"/>
        <v>4</v>
      </c>
      <c r="P185" s="218">
        <f t="shared" si="78"/>
        <v>13</v>
      </c>
      <c r="Q185" s="218">
        <f t="shared" si="78"/>
        <v>16</v>
      </c>
      <c r="R185" s="218">
        <f t="shared" si="78"/>
        <v>19</v>
      </c>
      <c r="S185" s="218">
        <f t="shared" si="78"/>
        <v>35</v>
      </c>
      <c r="T185" s="218">
        <f t="shared" si="78"/>
        <v>62</v>
      </c>
      <c r="U185" s="218">
        <f t="shared" si="78"/>
        <v>64</v>
      </c>
      <c r="V185" s="218">
        <f t="shared" si="78"/>
        <v>101</v>
      </c>
      <c r="W185" s="218">
        <f t="shared" si="78"/>
        <v>141</v>
      </c>
      <c r="X185" s="218">
        <f t="shared" si="78"/>
        <v>91</v>
      </c>
      <c r="Y185" s="218">
        <f t="shared" si="78"/>
        <v>35</v>
      </c>
      <c r="Z185" s="218">
        <f t="shared" si="78"/>
        <v>3</v>
      </c>
      <c r="AA185" s="219">
        <f t="shared" si="78"/>
        <v>0</v>
      </c>
      <c r="AB185" s="1"/>
      <c r="AC185" s="1"/>
      <c r="AD185" s="1"/>
      <c r="AE185" s="1"/>
    </row>
    <row r="186" spans="1:31" x14ac:dyDescent="0.15">
      <c r="A186" s="229"/>
      <c r="B186" s="222"/>
      <c r="C186" s="216" t="s">
        <v>237</v>
      </c>
      <c r="D186" s="217">
        <f t="shared" si="55"/>
        <v>793</v>
      </c>
      <c r="E186" s="218">
        <f>SUM(E189,E192,E195,E198,E201,E204,E207,E210)</f>
        <v>0</v>
      </c>
      <c r="F186" s="218">
        <f t="shared" si="78"/>
        <v>0</v>
      </c>
      <c r="G186" s="218">
        <f t="shared" si="78"/>
        <v>0</v>
      </c>
      <c r="H186" s="218">
        <f t="shared" si="78"/>
        <v>0</v>
      </c>
      <c r="I186" s="218">
        <f t="shared" si="78"/>
        <v>0</v>
      </c>
      <c r="J186" s="218">
        <f t="shared" si="78"/>
        <v>0</v>
      </c>
      <c r="K186" s="218">
        <f t="shared" si="78"/>
        <v>0</v>
      </c>
      <c r="L186" s="218">
        <f t="shared" si="78"/>
        <v>0</v>
      </c>
      <c r="M186" s="219">
        <f t="shared" si="78"/>
        <v>1</v>
      </c>
      <c r="N186" s="218">
        <f t="shared" si="78"/>
        <v>1</v>
      </c>
      <c r="O186" s="218">
        <f t="shared" si="78"/>
        <v>5</v>
      </c>
      <c r="P186" s="218">
        <f t="shared" si="78"/>
        <v>3</v>
      </c>
      <c r="Q186" s="218">
        <f t="shared" si="78"/>
        <v>3</v>
      </c>
      <c r="R186" s="218">
        <f t="shared" si="78"/>
        <v>2</v>
      </c>
      <c r="S186" s="218">
        <f t="shared" si="78"/>
        <v>13</v>
      </c>
      <c r="T186" s="218">
        <f t="shared" si="78"/>
        <v>37</v>
      </c>
      <c r="U186" s="218">
        <f t="shared" si="78"/>
        <v>35</v>
      </c>
      <c r="V186" s="218">
        <f t="shared" si="78"/>
        <v>94</v>
      </c>
      <c r="W186" s="218">
        <f t="shared" si="78"/>
        <v>182</v>
      </c>
      <c r="X186" s="218">
        <f t="shared" si="78"/>
        <v>225</v>
      </c>
      <c r="Y186" s="218">
        <f t="shared" si="78"/>
        <v>150</v>
      </c>
      <c r="Z186" s="218">
        <f t="shared" si="78"/>
        <v>42</v>
      </c>
      <c r="AA186" s="219">
        <f t="shared" si="78"/>
        <v>0</v>
      </c>
      <c r="AB186" s="1"/>
      <c r="AC186" s="1"/>
      <c r="AD186" s="1"/>
      <c r="AE186" s="1"/>
    </row>
    <row r="187" spans="1:31" x14ac:dyDescent="0.15">
      <c r="A187" s="227" t="s">
        <v>558</v>
      </c>
      <c r="B187" s="348" t="str">
        <f>VLOOKUP(A187,$AC$5:$AD$135,2,FALSE)</f>
        <v>　　慢性リウマチ性心疾患</v>
      </c>
      <c r="C187" s="349"/>
      <c r="D187" s="213">
        <f t="shared" si="55"/>
        <v>19</v>
      </c>
      <c r="E187" s="214">
        <f t="shared" ref="E187:AA187" si="79">SUM(E188:E189)</f>
        <v>0</v>
      </c>
      <c r="F187" s="214">
        <f t="shared" si="79"/>
        <v>0</v>
      </c>
      <c r="G187" s="214">
        <f t="shared" si="79"/>
        <v>0</v>
      </c>
      <c r="H187" s="214">
        <f t="shared" si="79"/>
        <v>0</v>
      </c>
      <c r="I187" s="214">
        <f t="shared" si="79"/>
        <v>0</v>
      </c>
      <c r="J187" s="214">
        <f t="shared" si="79"/>
        <v>0</v>
      </c>
      <c r="K187" s="214">
        <f t="shared" si="79"/>
        <v>0</v>
      </c>
      <c r="L187" s="214">
        <f t="shared" si="79"/>
        <v>0</v>
      </c>
      <c r="M187" s="215">
        <f t="shared" si="79"/>
        <v>0</v>
      </c>
      <c r="N187" s="214">
        <f t="shared" si="79"/>
        <v>0</v>
      </c>
      <c r="O187" s="214">
        <f t="shared" si="79"/>
        <v>0</v>
      </c>
      <c r="P187" s="214">
        <f t="shared" si="79"/>
        <v>0</v>
      </c>
      <c r="Q187" s="214">
        <f t="shared" si="79"/>
        <v>0</v>
      </c>
      <c r="R187" s="214">
        <f t="shared" si="79"/>
        <v>0</v>
      </c>
      <c r="S187" s="214">
        <f t="shared" si="79"/>
        <v>0</v>
      </c>
      <c r="T187" s="214">
        <f t="shared" si="79"/>
        <v>1</v>
      </c>
      <c r="U187" s="214">
        <f t="shared" si="79"/>
        <v>2</v>
      </c>
      <c r="V187" s="214">
        <f t="shared" si="79"/>
        <v>2</v>
      </c>
      <c r="W187" s="214">
        <f t="shared" si="79"/>
        <v>7</v>
      </c>
      <c r="X187" s="214">
        <f t="shared" si="79"/>
        <v>3</v>
      </c>
      <c r="Y187" s="214">
        <f t="shared" si="79"/>
        <v>4</v>
      </c>
      <c r="Z187" s="214">
        <f t="shared" si="79"/>
        <v>0</v>
      </c>
      <c r="AA187" s="215">
        <f t="shared" si="79"/>
        <v>0</v>
      </c>
      <c r="AB187" s="1"/>
      <c r="AC187" s="1"/>
      <c r="AD187" s="1"/>
      <c r="AE187" s="1"/>
    </row>
    <row r="188" spans="1:31" x14ac:dyDescent="0.15">
      <c r="A188" s="228"/>
      <c r="B188" s="216"/>
      <c r="C188" s="216" t="s">
        <v>234</v>
      </c>
      <c r="D188" s="217">
        <f t="shared" si="55"/>
        <v>4</v>
      </c>
      <c r="E188" s="220">
        <v>0</v>
      </c>
      <c r="F188" s="220">
        <v>0</v>
      </c>
      <c r="G188" s="220">
        <v>0</v>
      </c>
      <c r="H188" s="220">
        <v>0</v>
      </c>
      <c r="I188" s="220">
        <v>0</v>
      </c>
      <c r="J188" s="220">
        <v>0</v>
      </c>
      <c r="K188" s="220">
        <v>0</v>
      </c>
      <c r="L188" s="220">
        <v>0</v>
      </c>
      <c r="M188" s="221">
        <v>0</v>
      </c>
      <c r="N188" s="220">
        <v>0</v>
      </c>
      <c r="O188" s="220">
        <v>0</v>
      </c>
      <c r="P188" s="220">
        <v>0</v>
      </c>
      <c r="Q188" s="220">
        <v>0</v>
      </c>
      <c r="R188" s="220">
        <v>0</v>
      </c>
      <c r="S188" s="220">
        <v>0</v>
      </c>
      <c r="T188" s="220">
        <v>0</v>
      </c>
      <c r="U188" s="220">
        <v>1</v>
      </c>
      <c r="V188" s="220">
        <v>0</v>
      </c>
      <c r="W188" s="220">
        <v>3</v>
      </c>
      <c r="X188" s="220">
        <v>0</v>
      </c>
      <c r="Y188" s="220">
        <v>0</v>
      </c>
      <c r="Z188" s="220">
        <v>0</v>
      </c>
      <c r="AA188" s="221">
        <v>0</v>
      </c>
      <c r="AB188" s="1"/>
      <c r="AC188" s="1"/>
      <c r="AD188" s="1"/>
      <c r="AE188" s="1"/>
    </row>
    <row r="189" spans="1:31" x14ac:dyDescent="0.15">
      <c r="A189" s="229"/>
      <c r="B189" s="222"/>
      <c r="C189" s="216" t="s">
        <v>237</v>
      </c>
      <c r="D189" s="217">
        <f t="shared" si="55"/>
        <v>15</v>
      </c>
      <c r="E189" s="220">
        <v>0</v>
      </c>
      <c r="F189" s="220">
        <v>0</v>
      </c>
      <c r="G189" s="220">
        <v>0</v>
      </c>
      <c r="H189" s="220">
        <v>0</v>
      </c>
      <c r="I189" s="220">
        <v>0</v>
      </c>
      <c r="J189" s="220">
        <v>0</v>
      </c>
      <c r="K189" s="220">
        <v>0</v>
      </c>
      <c r="L189" s="220">
        <v>0</v>
      </c>
      <c r="M189" s="221">
        <v>0</v>
      </c>
      <c r="N189" s="220">
        <v>0</v>
      </c>
      <c r="O189" s="220">
        <v>0</v>
      </c>
      <c r="P189" s="220">
        <v>0</v>
      </c>
      <c r="Q189" s="220">
        <v>0</v>
      </c>
      <c r="R189" s="220">
        <v>0</v>
      </c>
      <c r="S189" s="220">
        <v>0</v>
      </c>
      <c r="T189" s="220">
        <v>1</v>
      </c>
      <c r="U189" s="220">
        <v>1</v>
      </c>
      <c r="V189" s="220">
        <v>2</v>
      </c>
      <c r="W189" s="220">
        <v>4</v>
      </c>
      <c r="X189" s="220">
        <v>3</v>
      </c>
      <c r="Y189" s="220">
        <v>4</v>
      </c>
      <c r="Z189" s="220">
        <v>0</v>
      </c>
      <c r="AA189" s="221">
        <v>0</v>
      </c>
      <c r="AB189" s="1"/>
      <c r="AC189" s="1"/>
      <c r="AD189" s="1"/>
      <c r="AE189" s="1"/>
    </row>
    <row r="190" spans="1:31" x14ac:dyDescent="0.15">
      <c r="A190" s="227" t="s">
        <v>559</v>
      </c>
      <c r="B190" s="348" t="str">
        <f>VLOOKUP(A190,$AC$5:$AD$135,2,FALSE)</f>
        <v>　　急性心筋梗塞</v>
      </c>
      <c r="C190" s="349"/>
      <c r="D190" s="213">
        <f t="shared" si="55"/>
        <v>328</v>
      </c>
      <c r="E190" s="214">
        <f t="shared" ref="E190:AA190" si="80">SUM(E191:E192)</f>
        <v>0</v>
      </c>
      <c r="F190" s="214">
        <f t="shared" si="80"/>
        <v>0</v>
      </c>
      <c r="G190" s="214">
        <f t="shared" si="80"/>
        <v>0</v>
      </c>
      <c r="H190" s="214">
        <f t="shared" si="80"/>
        <v>0</v>
      </c>
      <c r="I190" s="214">
        <f t="shared" si="80"/>
        <v>0</v>
      </c>
      <c r="J190" s="214">
        <f t="shared" si="80"/>
        <v>0</v>
      </c>
      <c r="K190" s="214">
        <f t="shared" si="80"/>
        <v>0</v>
      </c>
      <c r="L190" s="214">
        <f t="shared" si="80"/>
        <v>0</v>
      </c>
      <c r="M190" s="215">
        <f t="shared" si="80"/>
        <v>3</v>
      </c>
      <c r="N190" s="214">
        <f t="shared" si="80"/>
        <v>2</v>
      </c>
      <c r="O190" s="214">
        <f t="shared" si="80"/>
        <v>6</v>
      </c>
      <c r="P190" s="214">
        <f t="shared" si="80"/>
        <v>3</v>
      </c>
      <c r="Q190" s="214">
        <f t="shared" si="80"/>
        <v>11</v>
      </c>
      <c r="R190" s="214">
        <f t="shared" si="80"/>
        <v>8</v>
      </c>
      <c r="S190" s="214">
        <f t="shared" si="80"/>
        <v>19</v>
      </c>
      <c r="T190" s="214">
        <f t="shared" si="80"/>
        <v>52</v>
      </c>
      <c r="U190" s="214">
        <f t="shared" si="80"/>
        <v>42</v>
      </c>
      <c r="V190" s="214">
        <f t="shared" si="80"/>
        <v>55</v>
      </c>
      <c r="W190" s="214">
        <f t="shared" si="80"/>
        <v>64</v>
      </c>
      <c r="X190" s="214">
        <f t="shared" si="80"/>
        <v>41</v>
      </c>
      <c r="Y190" s="214">
        <f t="shared" si="80"/>
        <v>17</v>
      </c>
      <c r="Z190" s="214">
        <f t="shared" si="80"/>
        <v>5</v>
      </c>
      <c r="AA190" s="215">
        <f t="shared" si="80"/>
        <v>0</v>
      </c>
      <c r="AB190" s="1"/>
      <c r="AC190" s="1"/>
      <c r="AD190" s="1"/>
      <c r="AE190" s="1"/>
    </row>
    <row r="191" spans="1:31" x14ac:dyDescent="0.15">
      <c r="A191" s="228"/>
      <c r="B191" s="216"/>
      <c r="C191" s="216" t="s">
        <v>234</v>
      </c>
      <c r="D191" s="217">
        <f t="shared" si="55"/>
        <v>190</v>
      </c>
      <c r="E191" s="220">
        <v>0</v>
      </c>
      <c r="F191" s="220">
        <v>0</v>
      </c>
      <c r="G191" s="220">
        <v>0</v>
      </c>
      <c r="H191" s="220">
        <v>0</v>
      </c>
      <c r="I191" s="220">
        <v>0</v>
      </c>
      <c r="J191" s="220">
        <v>0</v>
      </c>
      <c r="K191" s="220">
        <v>0</v>
      </c>
      <c r="L191" s="220">
        <v>0</v>
      </c>
      <c r="M191" s="221">
        <v>3</v>
      </c>
      <c r="N191" s="220">
        <v>1</v>
      </c>
      <c r="O191" s="220">
        <v>3</v>
      </c>
      <c r="P191" s="220">
        <v>3</v>
      </c>
      <c r="Q191" s="220">
        <v>10</v>
      </c>
      <c r="R191" s="220">
        <v>7</v>
      </c>
      <c r="S191" s="220">
        <v>13</v>
      </c>
      <c r="T191" s="220">
        <v>32</v>
      </c>
      <c r="U191" s="220">
        <v>27</v>
      </c>
      <c r="V191" s="220">
        <v>32</v>
      </c>
      <c r="W191" s="220">
        <v>36</v>
      </c>
      <c r="X191" s="220">
        <v>16</v>
      </c>
      <c r="Y191" s="220">
        <v>7</v>
      </c>
      <c r="Z191" s="220">
        <v>0</v>
      </c>
      <c r="AA191" s="221">
        <v>0</v>
      </c>
      <c r="AB191" s="1"/>
      <c r="AC191" s="1"/>
      <c r="AD191" s="1"/>
      <c r="AE191" s="1"/>
    </row>
    <row r="192" spans="1:31" x14ac:dyDescent="0.15">
      <c r="A192" s="229"/>
      <c r="B192" s="222"/>
      <c r="C192" s="216" t="s">
        <v>237</v>
      </c>
      <c r="D192" s="217">
        <f t="shared" si="55"/>
        <v>138</v>
      </c>
      <c r="E192" s="220">
        <v>0</v>
      </c>
      <c r="F192" s="220">
        <v>0</v>
      </c>
      <c r="G192" s="220">
        <v>0</v>
      </c>
      <c r="H192" s="220">
        <v>0</v>
      </c>
      <c r="I192" s="220">
        <v>0</v>
      </c>
      <c r="J192" s="220">
        <v>0</v>
      </c>
      <c r="K192" s="220">
        <v>0</v>
      </c>
      <c r="L192" s="220">
        <v>0</v>
      </c>
      <c r="M192" s="221">
        <v>0</v>
      </c>
      <c r="N192" s="220">
        <v>1</v>
      </c>
      <c r="O192" s="220">
        <v>3</v>
      </c>
      <c r="P192" s="220">
        <v>0</v>
      </c>
      <c r="Q192" s="220">
        <v>1</v>
      </c>
      <c r="R192" s="220">
        <v>1</v>
      </c>
      <c r="S192" s="220">
        <v>6</v>
      </c>
      <c r="T192" s="220">
        <v>20</v>
      </c>
      <c r="U192" s="220">
        <v>15</v>
      </c>
      <c r="V192" s="220">
        <v>23</v>
      </c>
      <c r="W192" s="220">
        <v>28</v>
      </c>
      <c r="X192" s="220">
        <v>25</v>
      </c>
      <c r="Y192" s="220">
        <v>10</v>
      </c>
      <c r="Z192" s="220">
        <v>5</v>
      </c>
      <c r="AA192" s="221">
        <v>0</v>
      </c>
      <c r="AB192" s="1"/>
      <c r="AC192" s="1"/>
      <c r="AD192" s="1"/>
      <c r="AE192" s="1"/>
    </row>
    <row r="193" spans="1:31" x14ac:dyDescent="0.15">
      <c r="A193" s="227" t="s">
        <v>560</v>
      </c>
      <c r="B193" s="348" t="str">
        <f>VLOOKUP(A193,$AC$5:$AD$135,2,FALSE)</f>
        <v>　　その他の虚血性心疾患</v>
      </c>
      <c r="C193" s="349"/>
      <c r="D193" s="213">
        <f t="shared" si="55"/>
        <v>149</v>
      </c>
      <c r="E193" s="214">
        <f t="shared" ref="E193:AA193" si="81">SUM(E194:E195)</f>
        <v>0</v>
      </c>
      <c r="F193" s="214">
        <f t="shared" si="81"/>
        <v>0</v>
      </c>
      <c r="G193" s="214">
        <f t="shared" si="81"/>
        <v>0</v>
      </c>
      <c r="H193" s="214">
        <f t="shared" si="81"/>
        <v>0</v>
      </c>
      <c r="I193" s="214">
        <f t="shared" si="81"/>
        <v>0</v>
      </c>
      <c r="J193" s="214">
        <f t="shared" si="81"/>
        <v>0</v>
      </c>
      <c r="K193" s="214">
        <f t="shared" si="81"/>
        <v>0</v>
      </c>
      <c r="L193" s="214">
        <f t="shared" si="81"/>
        <v>1</v>
      </c>
      <c r="M193" s="215">
        <f t="shared" si="81"/>
        <v>0</v>
      </c>
      <c r="N193" s="214">
        <f t="shared" si="81"/>
        <v>0</v>
      </c>
      <c r="O193" s="214">
        <f t="shared" si="81"/>
        <v>0</v>
      </c>
      <c r="P193" s="214">
        <f t="shared" si="81"/>
        <v>5</v>
      </c>
      <c r="Q193" s="214">
        <f t="shared" si="81"/>
        <v>3</v>
      </c>
      <c r="R193" s="214">
        <f t="shared" si="81"/>
        <v>4</v>
      </c>
      <c r="S193" s="214">
        <f t="shared" si="81"/>
        <v>10</v>
      </c>
      <c r="T193" s="214">
        <f t="shared" si="81"/>
        <v>13</v>
      </c>
      <c r="U193" s="214">
        <f t="shared" si="81"/>
        <v>12</v>
      </c>
      <c r="V193" s="214">
        <f t="shared" si="81"/>
        <v>24</v>
      </c>
      <c r="W193" s="214">
        <f t="shared" si="81"/>
        <v>38</v>
      </c>
      <c r="X193" s="214">
        <f t="shared" si="81"/>
        <v>27</v>
      </c>
      <c r="Y193" s="214">
        <f t="shared" si="81"/>
        <v>9</v>
      </c>
      <c r="Z193" s="214">
        <f t="shared" si="81"/>
        <v>3</v>
      </c>
      <c r="AA193" s="215">
        <f t="shared" si="81"/>
        <v>0</v>
      </c>
      <c r="AB193" s="1"/>
      <c r="AC193" s="1"/>
      <c r="AD193" s="1"/>
      <c r="AE193" s="1"/>
    </row>
    <row r="194" spans="1:31" x14ac:dyDescent="0.15">
      <c r="A194" s="228"/>
      <c r="B194" s="216"/>
      <c r="C194" s="216" t="s">
        <v>234</v>
      </c>
      <c r="D194" s="217">
        <f t="shared" si="55"/>
        <v>88</v>
      </c>
      <c r="E194" s="220">
        <v>0</v>
      </c>
      <c r="F194" s="220">
        <v>0</v>
      </c>
      <c r="G194" s="220">
        <v>0</v>
      </c>
      <c r="H194" s="220">
        <v>0</v>
      </c>
      <c r="I194" s="220">
        <v>0</v>
      </c>
      <c r="J194" s="220">
        <v>0</v>
      </c>
      <c r="K194" s="220">
        <v>0</v>
      </c>
      <c r="L194" s="220">
        <v>1</v>
      </c>
      <c r="M194" s="221">
        <v>0</v>
      </c>
      <c r="N194" s="220">
        <v>0</v>
      </c>
      <c r="O194" s="220">
        <v>0</v>
      </c>
      <c r="P194" s="220">
        <v>4</v>
      </c>
      <c r="Q194" s="220">
        <v>1</v>
      </c>
      <c r="R194" s="220">
        <v>4</v>
      </c>
      <c r="S194" s="220">
        <v>8</v>
      </c>
      <c r="T194" s="220">
        <v>12</v>
      </c>
      <c r="U194" s="220">
        <v>8</v>
      </c>
      <c r="V194" s="220">
        <v>16</v>
      </c>
      <c r="W194" s="220">
        <v>20</v>
      </c>
      <c r="X194" s="220">
        <v>13</v>
      </c>
      <c r="Y194" s="220">
        <v>1</v>
      </c>
      <c r="Z194" s="220">
        <v>0</v>
      </c>
      <c r="AA194" s="221">
        <v>0</v>
      </c>
      <c r="AB194" s="1"/>
      <c r="AC194" s="1"/>
      <c r="AD194" s="1"/>
      <c r="AE194" s="1"/>
    </row>
    <row r="195" spans="1:31" x14ac:dyDescent="0.15">
      <c r="A195" s="229"/>
      <c r="B195" s="222"/>
      <c r="C195" s="216" t="s">
        <v>237</v>
      </c>
      <c r="D195" s="217">
        <f t="shared" si="55"/>
        <v>61</v>
      </c>
      <c r="E195" s="220">
        <v>0</v>
      </c>
      <c r="F195" s="220">
        <v>0</v>
      </c>
      <c r="G195" s="220">
        <v>0</v>
      </c>
      <c r="H195" s="220">
        <v>0</v>
      </c>
      <c r="I195" s="220">
        <v>0</v>
      </c>
      <c r="J195" s="220">
        <v>0</v>
      </c>
      <c r="K195" s="220">
        <v>0</v>
      </c>
      <c r="L195" s="220">
        <v>0</v>
      </c>
      <c r="M195" s="221">
        <v>0</v>
      </c>
      <c r="N195" s="220">
        <v>0</v>
      </c>
      <c r="O195" s="220">
        <v>0</v>
      </c>
      <c r="P195" s="220">
        <v>1</v>
      </c>
      <c r="Q195" s="220">
        <v>2</v>
      </c>
      <c r="R195" s="220">
        <v>0</v>
      </c>
      <c r="S195" s="220">
        <v>2</v>
      </c>
      <c r="T195" s="220">
        <v>1</v>
      </c>
      <c r="U195" s="220">
        <v>4</v>
      </c>
      <c r="V195" s="220">
        <v>8</v>
      </c>
      <c r="W195" s="220">
        <v>18</v>
      </c>
      <c r="X195" s="220">
        <v>14</v>
      </c>
      <c r="Y195" s="220">
        <v>8</v>
      </c>
      <c r="Z195" s="220">
        <v>3</v>
      </c>
      <c r="AA195" s="221">
        <v>0</v>
      </c>
      <c r="AB195" s="1"/>
      <c r="AC195" s="1"/>
      <c r="AD195" s="1"/>
      <c r="AE195" s="1"/>
    </row>
    <row r="196" spans="1:31" x14ac:dyDescent="0.15">
      <c r="A196" s="227" t="s">
        <v>561</v>
      </c>
      <c r="B196" s="348" t="str">
        <f>VLOOKUP(A196,$AC$5:$AD$135,2,FALSE)</f>
        <v>　　慢性非ﾘｳﾏﾁ性心内膜疾患</v>
      </c>
      <c r="C196" s="349"/>
      <c r="D196" s="213">
        <f t="shared" si="55"/>
        <v>101</v>
      </c>
      <c r="E196" s="214">
        <f t="shared" ref="E196:AA196" si="82">SUM(E197:E198)</f>
        <v>0</v>
      </c>
      <c r="F196" s="214">
        <f t="shared" si="82"/>
        <v>0</v>
      </c>
      <c r="G196" s="214">
        <f t="shared" si="82"/>
        <v>0</v>
      </c>
      <c r="H196" s="214">
        <f t="shared" si="82"/>
        <v>0</v>
      </c>
      <c r="I196" s="214">
        <f t="shared" si="82"/>
        <v>0</v>
      </c>
      <c r="J196" s="214">
        <f t="shared" si="82"/>
        <v>0</v>
      </c>
      <c r="K196" s="214">
        <f t="shared" si="82"/>
        <v>0</v>
      </c>
      <c r="L196" s="214">
        <f t="shared" si="82"/>
        <v>0</v>
      </c>
      <c r="M196" s="215">
        <f t="shared" si="82"/>
        <v>0</v>
      </c>
      <c r="N196" s="214">
        <f t="shared" si="82"/>
        <v>0</v>
      </c>
      <c r="O196" s="214">
        <f t="shared" si="82"/>
        <v>0</v>
      </c>
      <c r="P196" s="214">
        <f t="shared" si="82"/>
        <v>0</v>
      </c>
      <c r="Q196" s="214">
        <f t="shared" si="82"/>
        <v>0</v>
      </c>
      <c r="R196" s="214">
        <f t="shared" si="82"/>
        <v>1</v>
      </c>
      <c r="S196" s="214">
        <f t="shared" si="82"/>
        <v>1</v>
      </c>
      <c r="T196" s="214">
        <f t="shared" si="82"/>
        <v>2</v>
      </c>
      <c r="U196" s="214">
        <f t="shared" si="82"/>
        <v>7</v>
      </c>
      <c r="V196" s="214">
        <f t="shared" si="82"/>
        <v>6</v>
      </c>
      <c r="W196" s="214">
        <f t="shared" si="82"/>
        <v>23</v>
      </c>
      <c r="X196" s="214">
        <f t="shared" si="82"/>
        <v>36</v>
      </c>
      <c r="Y196" s="214">
        <f t="shared" si="82"/>
        <v>21</v>
      </c>
      <c r="Z196" s="214">
        <f t="shared" si="82"/>
        <v>4</v>
      </c>
      <c r="AA196" s="215">
        <f t="shared" si="82"/>
        <v>0</v>
      </c>
      <c r="AB196" s="1"/>
      <c r="AC196" s="1"/>
      <c r="AD196" s="1"/>
      <c r="AE196" s="1"/>
    </row>
    <row r="197" spans="1:31" x14ac:dyDescent="0.15">
      <c r="A197" s="228"/>
      <c r="B197" s="216"/>
      <c r="C197" s="216" t="s">
        <v>234</v>
      </c>
      <c r="D197" s="217">
        <f t="shared" ref="D197:D260" si="83">SUM(E197:AA197)</f>
        <v>29</v>
      </c>
      <c r="E197" s="220">
        <v>0</v>
      </c>
      <c r="F197" s="220">
        <v>0</v>
      </c>
      <c r="G197" s="220">
        <v>0</v>
      </c>
      <c r="H197" s="220">
        <v>0</v>
      </c>
      <c r="I197" s="220">
        <v>0</v>
      </c>
      <c r="J197" s="220">
        <v>0</v>
      </c>
      <c r="K197" s="220">
        <v>0</v>
      </c>
      <c r="L197" s="220">
        <v>0</v>
      </c>
      <c r="M197" s="221">
        <v>0</v>
      </c>
      <c r="N197" s="220">
        <v>0</v>
      </c>
      <c r="O197" s="220">
        <v>0</v>
      </c>
      <c r="P197" s="220">
        <v>0</v>
      </c>
      <c r="Q197" s="220">
        <v>0</v>
      </c>
      <c r="R197" s="220">
        <v>1</v>
      </c>
      <c r="S197" s="220">
        <v>1</v>
      </c>
      <c r="T197" s="220">
        <v>1</v>
      </c>
      <c r="U197" s="220">
        <v>6</v>
      </c>
      <c r="V197" s="220">
        <v>2</v>
      </c>
      <c r="W197" s="220">
        <v>6</v>
      </c>
      <c r="X197" s="220">
        <v>10</v>
      </c>
      <c r="Y197" s="220">
        <v>2</v>
      </c>
      <c r="Z197" s="220">
        <v>0</v>
      </c>
      <c r="AA197" s="221">
        <v>0</v>
      </c>
      <c r="AB197" s="1"/>
      <c r="AC197" s="1"/>
      <c r="AD197" s="1"/>
      <c r="AE197" s="1"/>
    </row>
    <row r="198" spans="1:31" x14ac:dyDescent="0.15">
      <c r="A198" s="229"/>
      <c r="B198" s="222"/>
      <c r="C198" s="216" t="s">
        <v>237</v>
      </c>
      <c r="D198" s="217">
        <f t="shared" si="83"/>
        <v>72</v>
      </c>
      <c r="E198" s="220">
        <v>0</v>
      </c>
      <c r="F198" s="220">
        <v>0</v>
      </c>
      <c r="G198" s="220">
        <v>0</v>
      </c>
      <c r="H198" s="220">
        <v>0</v>
      </c>
      <c r="I198" s="220">
        <v>0</v>
      </c>
      <c r="J198" s="220">
        <v>0</v>
      </c>
      <c r="K198" s="220">
        <v>0</v>
      </c>
      <c r="L198" s="220">
        <v>0</v>
      </c>
      <c r="M198" s="221">
        <v>0</v>
      </c>
      <c r="N198" s="220">
        <v>0</v>
      </c>
      <c r="O198" s="220">
        <v>0</v>
      </c>
      <c r="P198" s="220">
        <v>0</v>
      </c>
      <c r="Q198" s="220">
        <v>0</v>
      </c>
      <c r="R198" s="220">
        <v>0</v>
      </c>
      <c r="S198" s="220">
        <v>0</v>
      </c>
      <c r="T198" s="220">
        <v>1</v>
      </c>
      <c r="U198" s="220">
        <v>1</v>
      </c>
      <c r="V198" s="220">
        <v>4</v>
      </c>
      <c r="W198" s="220">
        <v>17</v>
      </c>
      <c r="X198" s="220">
        <v>26</v>
      </c>
      <c r="Y198" s="220">
        <v>19</v>
      </c>
      <c r="Z198" s="220">
        <v>4</v>
      </c>
      <c r="AA198" s="221">
        <v>0</v>
      </c>
      <c r="AB198" s="1"/>
      <c r="AC198" s="1"/>
      <c r="AD198" s="1"/>
      <c r="AE198" s="1"/>
    </row>
    <row r="199" spans="1:31" x14ac:dyDescent="0.15">
      <c r="A199" s="227" t="s">
        <v>562</v>
      </c>
      <c r="B199" s="348" t="str">
        <f>VLOOKUP(A199,$AC$5:$AD$135,2,FALSE)</f>
        <v>　　心筋症</v>
      </c>
      <c r="C199" s="349"/>
      <c r="D199" s="213">
        <f t="shared" si="83"/>
        <v>30</v>
      </c>
      <c r="E199" s="214">
        <f t="shared" ref="E199:AA199" si="84">SUM(E200:E201)</f>
        <v>0</v>
      </c>
      <c r="F199" s="214">
        <f t="shared" si="84"/>
        <v>0</v>
      </c>
      <c r="G199" s="214">
        <f t="shared" si="84"/>
        <v>0</v>
      </c>
      <c r="H199" s="214">
        <f t="shared" si="84"/>
        <v>0</v>
      </c>
      <c r="I199" s="214">
        <f t="shared" si="84"/>
        <v>0</v>
      </c>
      <c r="J199" s="214">
        <f t="shared" si="84"/>
        <v>0</v>
      </c>
      <c r="K199" s="214">
        <f t="shared" si="84"/>
        <v>0</v>
      </c>
      <c r="L199" s="214">
        <f t="shared" si="84"/>
        <v>0</v>
      </c>
      <c r="M199" s="215">
        <f t="shared" si="84"/>
        <v>0</v>
      </c>
      <c r="N199" s="214">
        <f t="shared" si="84"/>
        <v>1</v>
      </c>
      <c r="O199" s="214">
        <f t="shared" si="84"/>
        <v>0</v>
      </c>
      <c r="P199" s="214">
        <f t="shared" si="84"/>
        <v>1</v>
      </c>
      <c r="Q199" s="214">
        <f t="shared" si="84"/>
        <v>0</v>
      </c>
      <c r="R199" s="214">
        <f t="shared" si="84"/>
        <v>0</v>
      </c>
      <c r="S199" s="214">
        <f t="shared" si="84"/>
        <v>2</v>
      </c>
      <c r="T199" s="214">
        <f t="shared" si="84"/>
        <v>3</v>
      </c>
      <c r="U199" s="214">
        <f t="shared" si="84"/>
        <v>2</v>
      </c>
      <c r="V199" s="214">
        <f t="shared" si="84"/>
        <v>9</v>
      </c>
      <c r="W199" s="214">
        <f t="shared" si="84"/>
        <v>5</v>
      </c>
      <c r="X199" s="214">
        <f t="shared" si="84"/>
        <v>3</v>
      </c>
      <c r="Y199" s="214">
        <f t="shared" si="84"/>
        <v>4</v>
      </c>
      <c r="Z199" s="214">
        <f t="shared" si="84"/>
        <v>0</v>
      </c>
      <c r="AA199" s="215">
        <f t="shared" si="84"/>
        <v>0</v>
      </c>
      <c r="AB199" s="1"/>
      <c r="AC199" s="1"/>
      <c r="AD199" s="1"/>
      <c r="AE199" s="1"/>
    </row>
    <row r="200" spans="1:31" x14ac:dyDescent="0.15">
      <c r="A200" s="228"/>
      <c r="B200" s="216"/>
      <c r="C200" s="216" t="s">
        <v>234</v>
      </c>
      <c r="D200" s="217">
        <f t="shared" si="83"/>
        <v>13</v>
      </c>
      <c r="E200" s="220">
        <v>0</v>
      </c>
      <c r="F200" s="220">
        <v>0</v>
      </c>
      <c r="G200" s="220">
        <v>0</v>
      </c>
      <c r="H200" s="220">
        <v>0</v>
      </c>
      <c r="I200" s="220">
        <v>0</v>
      </c>
      <c r="J200" s="220">
        <v>0</v>
      </c>
      <c r="K200" s="220">
        <v>0</v>
      </c>
      <c r="L200" s="220">
        <v>0</v>
      </c>
      <c r="M200" s="221">
        <v>0</v>
      </c>
      <c r="N200" s="220">
        <v>1</v>
      </c>
      <c r="O200" s="220">
        <v>0</v>
      </c>
      <c r="P200" s="220">
        <v>1</v>
      </c>
      <c r="Q200" s="220">
        <v>0</v>
      </c>
      <c r="R200" s="220">
        <v>0</v>
      </c>
      <c r="S200" s="220">
        <v>1</v>
      </c>
      <c r="T200" s="220">
        <v>3</v>
      </c>
      <c r="U200" s="220">
        <v>1</v>
      </c>
      <c r="V200" s="220">
        <v>2</v>
      </c>
      <c r="W200" s="220">
        <v>1</v>
      </c>
      <c r="X200" s="220">
        <v>1</v>
      </c>
      <c r="Y200" s="220">
        <v>2</v>
      </c>
      <c r="Z200" s="220">
        <v>0</v>
      </c>
      <c r="AA200" s="221">
        <v>0</v>
      </c>
      <c r="AB200" s="1"/>
      <c r="AC200" s="1"/>
      <c r="AD200" s="1"/>
      <c r="AE200" s="1"/>
    </row>
    <row r="201" spans="1:31" x14ac:dyDescent="0.15">
      <c r="A201" s="229"/>
      <c r="B201" s="222"/>
      <c r="C201" s="216" t="s">
        <v>237</v>
      </c>
      <c r="D201" s="217">
        <f t="shared" si="83"/>
        <v>17</v>
      </c>
      <c r="E201" s="220">
        <v>0</v>
      </c>
      <c r="F201" s="220">
        <v>0</v>
      </c>
      <c r="G201" s="220">
        <v>0</v>
      </c>
      <c r="H201" s="220">
        <v>0</v>
      </c>
      <c r="I201" s="220">
        <v>0</v>
      </c>
      <c r="J201" s="220">
        <v>0</v>
      </c>
      <c r="K201" s="220">
        <v>0</v>
      </c>
      <c r="L201" s="220">
        <v>0</v>
      </c>
      <c r="M201" s="221">
        <v>0</v>
      </c>
      <c r="N201" s="220">
        <v>0</v>
      </c>
      <c r="O201" s="220">
        <v>0</v>
      </c>
      <c r="P201" s="220">
        <v>0</v>
      </c>
      <c r="Q201" s="220">
        <v>0</v>
      </c>
      <c r="R201" s="220">
        <v>0</v>
      </c>
      <c r="S201" s="220">
        <v>1</v>
      </c>
      <c r="T201" s="220">
        <v>0</v>
      </c>
      <c r="U201" s="220">
        <v>1</v>
      </c>
      <c r="V201" s="220">
        <v>7</v>
      </c>
      <c r="W201" s="220">
        <v>4</v>
      </c>
      <c r="X201" s="220">
        <v>2</v>
      </c>
      <c r="Y201" s="220">
        <v>2</v>
      </c>
      <c r="Z201" s="220">
        <v>0</v>
      </c>
      <c r="AA201" s="221">
        <v>0</v>
      </c>
      <c r="AB201" s="1"/>
      <c r="AC201" s="1"/>
      <c r="AD201" s="1"/>
      <c r="AE201" s="1"/>
    </row>
    <row r="202" spans="1:31" x14ac:dyDescent="0.15">
      <c r="A202" s="227" t="s">
        <v>563</v>
      </c>
      <c r="B202" s="348" t="str">
        <f>VLOOKUP(A202,$AC$5:$AD$135,2,FALSE)</f>
        <v>　　不整脈及び伝導障害</v>
      </c>
      <c r="C202" s="349"/>
      <c r="D202" s="213">
        <f t="shared" si="83"/>
        <v>191</v>
      </c>
      <c r="E202" s="214">
        <f t="shared" ref="E202:AA202" si="85">SUM(E203:E204)</f>
        <v>0</v>
      </c>
      <c r="F202" s="214">
        <f t="shared" si="85"/>
        <v>0</v>
      </c>
      <c r="G202" s="214">
        <f t="shared" si="85"/>
        <v>0</v>
      </c>
      <c r="H202" s="214">
        <f t="shared" si="85"/>
        <v>0</v>
      </c>
      <c r="I202" s="214">
        <f t="shared" si="85"/>
        <v>0</v>
      </c>
      <c r="J202" s="214">
        <f t="shared" si="85"/>
        <v>0</v>
      </c>
      <c r="K202" s="214">
        <f t="shared" si="85"/>
        <v>0</v>
      </c>
      <c r="L202" s="214">
        <f t="shared" si="85"/>
        <v>1</v>
      </c>
      <c r="M202" s="215">
        <f t="shared" si="85"/>
        <v>0</v>
      </c>
      <c r="N202" s="214">
        <f t="shared" si="85"/>
        <v>1</v>
      </c>
      <c r="O202" s="214">
        <f t="shared" si="85"/>
        <v>1</v>
      </c>
      <c r="P202" s="214">
        <f t="shared" si="85"/>
        <v>4</v>
      </c>
      <c r="Q202" s="214">
        <f t="shared" si="85"/>
        <v>2</v>
      </c>
      <c r="R202" s="214">
        <f t="shared" si="85"/>
        <v>1</v>
      </c>
      <c r="S202" s="214">
        <f t="shared" si="85"/>
        <v>8</v>
      </c>
      <c r="T202" s="214">
        <f t="shared" si="85"/>
        <v>9</v>
      </c>
      <c r="U202" s="214">
        <f t="shared" si="85"/>
        <v>13</v>
      </c>
      <c r="V202" s="214">
        <f t="shared" si="85"/>
        <v>28</v>
      </c>
      <c r="W202" s="214">
        <f t="shared" si="85"/>
        <v>35</v>
      </c>
      <c r="X202" s="214">
        <f t="shared" si="85"/>
        <v>50</v>
      </c>
      <c r="Y202" s="214">
        <f t="shared" si="85"/>
        <v>29</v>
      </c>
      <c r="Z202" s="214">
        <f t="shared" si="85"/>
        <v>9</v>
      </c>
      <c r="AA202" s="215">
        <f t="shared" si="85"/>
        <v>0</v>
      </c>
      <c r="AB202" s="1"/>
      <c r="AC202" s="1"/>
      <c r="AD202" s="1"/>
      <c r="AE202" s="1"/>
    </row>
    <row r="203" spans="1:31" x14ac:dyDescent="0.15">
      <c r="A203" s="228"/>
      <c r="B203" s="216"/>
      <c r="C203" s="216" t="s">
        <v>234</v>
      </c>
      <c r="D203" s="217">
        <f t="shared" si="83"/>
        <v>72</v>
      </c>
      <c r="E203" s="220">
        <v>0</v>
      </c>
      <c r="F203" s="220">
        <v>0</v>
      </c>
      <c r="G203" s="220">
        <v>0</v>
      </c>
      <c r="H203" s="220">
        <v>0</v>
      </c>
      <c r="I203" s="220">
        <v>0</v>
      </c>
      <c r="J203" s="220">
        <v>0</v>
      </c>
      <c r="K203" s="220">
        <v>0</v>
      </c>
      <c r="L203" s="220">
        <v>1</v>
      </c>
      <c r="M203" s="221">
        <v>0</v>
      </c>
      <c r="N203" s="220">
        <v>1</v>
      </c>
      <c r="O203" s="220">
        <v>1</v>
      </c>
      <c r="P203" s="220">
        <v>2</v>
      </c>
      <c r="Q203" s="220">
        <v>2</v>
      </c>
      <c r="R203" s="220">
        <v>1</v>
      </c>
      <c r="S203" s="220">
        <v>6</v>
      </c>
      <c r="T203" s="220">
        <v>4</v>
      </c>
      <c r="U203" s="220">
        <v>9</v>
      </c>
      <c r="V203" s="220">
        <v>14</v>
      </c>
      <c r="W203" s="220">
        <v>12</v>
      </c>
      <c r="X203" s="220">
        <v>17</v>
      </c>
      <c r="Y203" s="220">
        <v>2</v>
      </c>
      <c r="Z203" s="220">
        <v>0</v>
      </c>
      <c r="AA203" s="221">
        <v>0</v>
      </c>
      <c r="AB203" s="1"/>
      <c r="AC203" s="1"/>
      <c r="AD203" s="1"/>
      <c r="AE203" s="1"/>
    </row>
    <row r="204" spans="1:31" x14ac:dyDescent="0.15">
      <c r="A204" s="229"/>
      <c r="B204" s="222"/>
      <c r="C204" s="216" t="s">
        <v>237</v>
      </c>
      <c r="D204" s="217">
        <f t="shared" si="83"/>
        <v>119</v>
      </c>
      <c r="E204" s="220">
        <v>0</v>
      </c>
      <c r="F204" s="220">
        <v>0</v>
      </c>
      <c r="G204" s="220">
        <v>0</v>
      </c>
      <c r="H204" s="220">
        <v>0</v>
      </c>
      <c r="I204" s="220">
        <v>0</v>
      </c>
      <c r="J204" s="220">
        <v>0</v>
      </c>
      <c r="K204" s="220">
        <v>0</v>
      </c>
      <c r="L204" s="220">
        <v>0</v>
      </c>
      <c r="M204" s="221">
        <v>0</v>
      </c>
      <c r="N204" s="220">
        <v>0</v>
      </c>
      <c r="O204" s="220">
        <v>0</v>
      </c>
      <c r="P204" s="220">
        <v>2</v>
      </c>
      <c r="Q204" s="220">
        <v>0</v>
      </c>
      <c r="R204" s="220">
        <v>0</v>
      </c>
      <c r="S204" s="220">
        <v>2</v>
      </c>
      <c r="T204" s="220">
        <v>5</v>
      </c>
      <c r="U204" s="220">
        <v>4</v>
      </c>
      <c r="V204" s="220">
        <v>14</v>
      </c>
      <c r="W204" s="220">
        <v>23</v>
      </c>
      <c r="X204" s="220">
        <v>33</v>
      </c>
      <c r="Y204" s="220">
        <v>27</v>
      </c>
      <c r="Z204" s="220">
        <v>9</v>
      </c>
      <c r="AA204" s="221">
        <v>0</v>
      </c>
      <c r="AB204" s="1"/>
      <c r="AC204" s="1"/>
      <c r="AD204" s="1"/>
      <c r="AE204" s="1"/>
    </row>
    <row r="205" spans="1:31" x14ac:dyDescent="0.15">
      <c r="A205" s="227" t="s">
        <v>564</v>
      </c>
      <c r="B205" s="348" t="str">
        <f>VLOOKUP(A205,$AC$5:$AD$135,2,FALSE)</f>
        <v>　　心不全</v>
      </c>
      <c r="C205" s="349"/>
      <c r="D205" s="213">
        <f t="shared" si="83"/>
        <v>524</v>
      </c>
      <c r="E205" s="214">
        <f t="shared" ref="E205:AA205" si="86">SUM(E206:E207)</f>
        <v>0</v>
      </c>
      <c r="F205" s="214">
        <f t="shared" si="86"/>
        <v>0</v>
      </c>
      <c r="G205" s="214">
        <f t="shared" si="86"/>
        <v>0</v>
      </c>
      <c r="H205" s="214">
        <f t="shared" si="86"/>
        <v>0</v>
      </c>
      <c r="I205" s="214">
        <f t="shared" si="86"/>
        <v>1</v>
      </c>
      <c r="J205" s="214">
        <f t="shared" si="86"/>
        <v>0</v>
      </c>
      <c r="K205" s="214">
        <f t="shared" si="86"/>
        <v>0</v>
      </c>
      <c r="L205" s="214">
        <f t="shared" si="86"/>
        <v>0</v>
      </c>
      <c r="M205" s="215">
        <f t="shared" si="86"/>
        <v>0</v>
      </c>
      <c r="N205" s="214">
        <f t="shared" si="86"/>
        <v>0</v>
      </c>
      <c r="O205" s="214">
        <f t="shared" si="86"/>
        <v>0</v>
      </c>
      <c r="P205" s="214">
        <f t="shared" si="86"/>
        <v>2</v>
      </c>
      <c r="Q205" s="214">
        <f t="shared" si="86"/>
        <v>3</v>
      </c>
      <c r="R205" s="214">
        <f t="shared" si="86"/>
        <v>4</v>
      </c>
      <c r="S205" s="214">
        <f t="shared" si="86"/>
        <v>6</v>
      </c>
      <c r="T205" s="214">
        <f t="shared" si="86"/>
        <v>13</v>
      </c>
      <c r="U205" s="214">
        <f t="shared" si="86"/>
        <v>18</v>
      </c>
      <c r="V205" s="214">
        <f t="shared" si="86"/>
        <v>66</v>
      </c>
      <c r="W205" s="214">
        <f t="shared" si="86"/>
        <v>143</v>
      </c>
      <c r="X205" s="214">
        <f t="shared" si="86"/>
        <v>148</v>
      </c>
      <c r="Y205" s="214">
        <f t="shared" si="86"/>
        <v>97</v>
      </c>
      <c r="Z205" s="214">
        <f>SUM(Z206:Z207)</f>
        <v>23</v>
      </c>
      <c r="AA205" s="215">
        <f t="shared" si="86"/>
        <v>0</v>
      </c>
      <c r="AB205" s="1"/>
      <c r="AC205" s="1"/>
      <c r="AD205" s="1"/>
      <c r="AE205" s="1"/>
    </row>
    <row r="206" spans="1:31" x14ac:dyDescent="0.15">
      <c r="A206" s="228"/>
      <c r="B206" s="216"/>
      <c r="C206" s="216" t="s">
        <v>234</v>
      </c>
      <c r="D206" s="217">
        <f t="shared" si="83"/>
        <v>180</v>
      </c>
      <c r="E206" s="220">
        <v>0</v>
      </c>
      <c r="F206" s="220">
        <v>0</v>
      </c>
      <c r="G206" s="220">
        <v>0</v>
      </c>
      <c r="H206" s="220">
        <v>0</v>
      </c>
      <c r="I206" s="220">
        <v>1</v>
      </c>
      <c r="J206" s="220">
        <v>0</v>
      </c>
      <c r="K206" s="220">
        <v>0</v>
      </c>
      <c r="L206" s="220">
        <v>0</v>
      </c>
      <c r="M206" s="221">
        <v>0</v>
      </c>
      <c r="N206" s="220">
        <v>0</v>
      </c>
      <c r="O206" s="220">
        <v>0</v>
      </c>
      <c r="P206" s="220">
        <v>2</v>
      </c>
      <c r="Q206" s="220">
        <v>3</v>
      </c>
      <c r="R206" s="220">
        <v>4</v>
      </c>
      <c r="S206" s="220">
        <v>4</v>
      </c>
      <c r="T206" s="220">
        <v>7</v>
      </c>
      <c r="U206" s="220">
        <v>10</v>
      </c>
      <c r="V206" s="220">
        <v>33</v>
      </c>
      <c r="W206" s="220">
        <v>60</v>
      </c>
      <c r="X206" s="220">
        <v>32</v>
      </c>
      <c r="Y206" s="220">
        <v>21</v>
      </c>
      <c r="Z206" s="220">
        <v>3</v>
      </c>
      <c r="AA206" s="221">
        <v>0</v>
      </c>
      <c r="AB206" s="1"/>
      <c r="AC206" s="1"/>
      <c r="AD206" s="1"/>
      <c r="AE206" s="1"/>
    </row>
    <row r="207" spans="1:31" x14ac:dyDescent="0.15">
      <c r="A207" s="229"/>
      <c r="B207" s="222"/>
      <c r="C207" s="216" t="s">
        <v>237</v>
      </c>
      <c r="D207" s="217">
        <f t="shared" si="83"/>
        <v>344</v>
      </c>
      <c r="E207" s="220">
        <v>0</v>
      </c>
      <c r="F207" s="220">
        <v>0</v>
      </c>
      <c r="G207" s="220">
        <v>0</v>
      </c>
      <c r="H207" s="220">
        <v>0</v>
      </c>
      <c r="I207" s="220">
        <v>0</v>
      </c>
      <c r="J207" s="220">
        <v>0</v>
      </c>
      <c r="K207" s="220">
        <v>0</v>
      </c>
      <c r="L207" s="220">
        <v>0</v>
      </c>
      <c r="M207" s="221">
        <v>0</v>
      </c>
      <c r="N207" s="220">
        <v>0</v>
      </c>
      <c r="O207" s="220">
        <v>0</v>
      </c>
      <c r="P207" s="220">
        <v>0</v>
      </c>
      <c r="Q207" s="220">
        <v>0</v>
      </c>
      <c r="R207" s="220">
        <v>0</v>
      </c>
      <c r="S207" s="220">
        <v>2</v>
      </c>
      <c r="T207" s="220">
        <v>6</v>
      </c>
      <c r="U207" s="220">
        <v>8</v>
      </c>
      <c r="V207" s="220">
        <v>33</v>
      </c>
      <c r="W207" s="220">
        <v>83</v>
      </c>
      <c r="X207" s="220">
        <v>116</v>
      </c>
      <c r="Y207" s="220">
        <v>76</v>
      </c>
      <c r="Z207" s="220">
        <v>20</v>
      </c>
      <c r="AA207" s="221">
        <v>0</v>
      </c>
      <c r="AB207" s="1"/>
      <c r="AC207" s="1"/>
      <c r="AD207" s="1"/>
      <c r="AE207" s="1"/>
    </row>
    <row r="208" spans="1:31" x14ac:dyDescent="0.15">
      <c r="A208" s="227" t="s">
        <v>565</v>
      </c>
      <c r="B208" s="348" t="str">
        <f>VLOOKUP(A208,$AC$5:$AD$135,2,FALSE)</f>
        <v>　　その他の心疾患</v>
      </c>
      <c r="C208" s="349"/>
      <c r="D208" s="213">
        <f t="shared" si="83"/>
        <v>44</v>
      </c>
      <c r="E208" s="214">
        <f t="shared" ref="E208:AA208" si="87">SUM(E209:E210)</f>
        <v>0</v>
      </c>
      <c r="F208" s="214">
        <f t="shared" si="87"/>
        <v>0</v>
      </c>
      <c r="G208" s="214">
        <f t="shared" si="87"/>
        <v>0</v>
      </c>
      <c r="H208" s="214">
        <f t="shared" si="87"/>
        <v>0</v>
      </c>
      <c r="I208" s="214">
        <f t="shared" si="87"/>
        <v>0</v>
      </c>
      <c r="J208" s="214">
        <f t="shared" si="87"/>
        <v>0</v>
      </c>
      <c r="K208" s="214">
        <f t="shared" si="87"/>
        <v>0</v>
      </c>
      <c r="L208" s="214">
        <f t="shared" si="87"/>
        <v>0</v>
      </c>
      <c r="M208" s="215">
        <f t="shared" si="87"/>
        <v>1</v>
      </c>
      <c r="N208" s="214">
        <f t="shared" si="87"/>
        <v>0</v>
      </c>
      <c r="O208" s="214">
        <f t="shared" si="87"/>
        <v>2</v>
      </c>
      <c r="P208" s="214">
        <f t="shared" si="87"/>
        <v>1</v>
      </c>
      <c r="Q208" s="214">
        <f t="shared" si="87"/>
        <v>0</v>
      </c>
      <c r="R208" s="214">
        <f t="shared" si="87"/>
        <v>3</v>
      </c>
      <c r="S208" s="214">
        <f t="shared" si="87"/>
        <v>2</v>
      </c>
      <c r="T208" s="214">
        <f t="shared" si="87"/>
        <v>6</v>
      </c>
      <c r="U208" s="214">
        <f t="shared" si="87"/>
        <v>3</v>
      </c>
      <c r="V208" s="214">
        <f t="shared" si="87"/>
        <v>5</v>
      </c>
      <c r="W208" s="214">
        <f t="shared" si="87"/>
        <v>8</v>
      </c>
      <c r="X208" s="214">
        <f t="shared" si="87"/>
        <v>8</v>
      </c>
      <c r="Y208" s="214">
        <f t="shared" si="87"/>
        <v>4</v>
      </c>
      <c r="Z208" s="214">
        <f t="shared" si="87"/>
        <v>1</v>
      </c>
      <c r="AA208" s="215">
        <f t="shared" si="87"/>
        <v>0</v>
      </c>
      <c r="AB208" s="1"/>
      <c r="AC208" s="1"/>
      <c r="AD208" s="1"/>
      <c r="AE208" s="1"/>
    </row>
    <row r="209" spans="1:31" x14ac:dyDescent="0.15">
      <c r="A209" s="228"/>
      <c r="B209" s="216"/>
      <c r="C209" s="216" t="s">
        <v>234</v>
      </c>
      <c r="D209" s="217">
        <f t="shared" si="83"/>
        <v>17</v>
      </c>
      <c r="E209" s="220">
        <v>0</v>
      </c>
      <c r="F209" s="220">
        <v>0</v>
      </c>
      <c r="G209" s="220">
        <v>0</v>
      </c>
      <c r="H209" s="220">
        <v>0</v>
      </c>
      <c r="I209" s="220">
        <v>0</v>
      </c>
      <c r="J209" s="220">
        <v>0</v>
      </c>
      <c r="K209" s="220">
        <v>0</v>
      </c>
      <c r="L209" s="220">
        <v>0</v>
      </c>
      <c r="M209" s="221">
        <v>0</v>
      </c>
      <c r="N209" s="220">
        <v>0</v>
      </c>
      <c r="O209" s="220">
        <v>0</v>
      </c>
      <c r="P209" s="220">
        <v>1</v>
      </c>
      <c r="Q209" s="220">
        <v>0</v>
      </c>
      <c r="R209" s="220">
        <v>2</v>
      </c>
      <c r="S209" s="220">
        <v>2</v>
      </c>
      <c r="T209" s="220">
        <v>3</v>
      </c>
      <c r="U209" s="220">
        <v>2</v>
      </c>
      <c r="V209" s="220">
        <v>2</v>
      </c>
      <c r="W209" s="220">
        <v>3</v>
      </c>
      <c r="X209" s="220">
        <v>2</v>
      </c>
      <c r="Y209" s="220">
        <v>0</v>
      </c>
      <c r="Z209" s="220">
        <v>0</v>
      </c>
      <c r="AA209" s="221">
        <v>0</v>
      </c>
      <c r="AB209" s="1"/>
      <c r="AC209" s="1"/>
      <c r="AD209" s="1"/>
      <c r="AE209" s="1"/>
    </row>
    <row r="210" spans="1:31" x14ac:dyDescent="0.15">
      <c r="A210" s="229"/>
      <c r="B210" s="222"/>
      <c r="C210" s="216" t="s">
        <v>237</v>
      </c>
      <c r="D210" s="217">
        <f t="shared" si="83"/>
        <v>27</v>
      </c>
      <c r="E210" s="220">
        <v>0</v>
      </c>
      <c r="F210" s="220">
        <v>0</v>
      </c>
      <c r="G210" s="220">
        <v>0</v>
      </c>
      <c r="H210" s="220">
        <v>0</v>
      </c>
      <c r="I210" s="220">
        <v>0</v>
      </c>
      <c r="J210" s="220">
        <v>0</v>
      </c>
      <c r="K210" s="220">
        <v>0</v>
      </c>
      <c r="L210" s="220">
        <v>0</v>
      </c>
      <c r="M210" s="221">
        <v>1</v>
      </c>
      <c r="N210" s="220">
        <v>0</v>
      </c>
      <c r="O210" s="220">
        <v>2</v>
      </c>
      <c r="P210" s="220">
        <v>0</v>
      </c>
      <c r="Q210" s="220">
        <v>0</v>
      </c>
      <c r="R210" s="220">
        <v>1</v>
      </c>
      <c r="S210" s="220">
        <v>0</v>
      </c>
      <c r="T210" s="220">
        <v>3</v>
      </c>
      <c r="U210" s="220">
        <v>1</v>
      </c>
      <c r="V210" s="220">
        <v>3</v>
      </c>
      <c r="W210" s="220">
        <v>5</v>
      </c>
      <c r="X210" s="220">
        <v>6</v>
      </c>
      <c r="Y210" s="220">
        <v>4</v>
      </c>
      <c r="Z210" s="220">
        <v>1</v>
      </c>
      <c r="AA210" s="221">
        <v>0</v>
      </c>
      <c r="AB210" s="1"/>
      <c r="AC210" s="1"/>
      <c r="AD210" s="1"/>
      <c r="AE210" s="1"/>
    </row>
    <row r="211" spans="1:31" x14ac:dyDescent="0.15">
      <c r="A211" s="227" t="s">
        <v>566</v>
      </c>
      <c r="B211" s="348" t="str">
        <f>VLOOKUP(A211,$AC$5:$AD$135,2,FALSE)</f>
        <v>　脳血管疾患</v>
      </c>
      <c r="C211" s="349"/>
      <c r="D211" s="213">
        <f t="shared" si="83"/>
        <v>812</v>
      </c>
      <c r="E211" s="214">
        <f t="shared" ref="E211:AA211" si="88">SUM(E212:E213)</f>
        <v>0</v>
      </c>
      <c r="F211" s="214">
        <f t="shared" si="88"/>
        <v>0</v>
      </c>
      <c r="G211" s="214">
        <f t="shared" si="88"/>
        <v>0</v>
      </c>
      <c r="H211" s="214">
        <f t="shared" si="88"/>
        <v>0</v>
      </c>
      <c r="I211" s="214">
        <f t="shared" si="88"/>
        <v>0</v>
      </c>
      <c r="J211" s="214">
        <f t="shared" si="88"/>
        <v>0</v>
      </c>
      <c r="K211" s="214">
        <f t="shared" si="88"/>
        <v>0</v>
      </c>
      <c r="L211" s="214">
        <f t="shared" si="88"/>
        <v>0</v>
      </c>
      <c r="M211" s="215">
        <f t="shared" si="88"/>
        <v>2</v>
      </c>
      <c r="N211" s="214">
        <f t="shared" si="88"/>
        <v>4</v>
      </c>
      <c r="O211" s="214">
        <f t="shared" si="88"/>
        <v>8</v>
      </c>
      <c r="P211" s="214">
        <f t="shared" si="88"/>
        <v>13</v>
      </c>
      <c r="Q211" s="214">
        <f t="shared" si="88"/>
        <v>10</v>
      </c>
      <c r="R211" s="214">
        <f t="shared" si="88"/>
        <v>16</v>
      </c>
      <c r="S211" s="214">
        <f t="shared" si="88"/>
        <v>25</v>
      </c>
      <c r="T211" s="214">
        <f t="shared" si="88"/>
        <v>74</v>
      </c>
      <c r="U211" s="214">
        <f t="shared" si="88"/>
        <v>92</v>
      </c>
      <c r="V211" s="214">
        <f t="shared" si="88"/>
        <v>150</v>
      </c>
      <c r="W211" s="214">
        <f t="shared" si="88"/>
        <v>146</v>
      </c>
      <c r="X211" s="214">
        <f t="shared" si="88"/>
        <v>165</v>
      </c>
      <c r="Y211" s="214">
        <f t="shared" si="88"/>
        <v>90</v>
      </c>
      <c r="Z211" s="214">
        <f t="shared" si="88"/>
        <v>17</v>
      </c>
      <c r="AA211" s="215">
        <f t="shared" si="88"/>
        <v>0</v>
      </c>
      <c r="AB211" s="1"/>
      <c r="AC211" s="1"/>
      <c r="AD211" s="1"/>
      <c r="AE211" s="1"/>
    </row>
    <row r="212" spans="1:31" x14ac:dyDescent="0.15">
      <c r="A212" s="228"/>
      <c r="B212" s="216"/>
      <c r="C212" s="216" t="s">
        <v>234</v>
      </c>
      <c r="D212" s="217">
        <f t="shared" si="83"/>
        <v>393</v>
      </c>
      <c r="E212" s="218">
        <f>SUM(E215,E218,E221,E224)</f>
        <v>0</v>
      </c>
      <c r="F212" s="218">
        <f t="shared" ref="F212:AA213" si="89">SUM(F215,F218,F221,F224)</f>
        <v>0</v>
      </c>
      <c r="G212" s="218">
        <f t="shared" si="89"/>
        <v>0</v>
      </c>
      <c r="H212" s="218">
        <f t="shared" si="89"/>
        <v>0</v>
      </c>
      <c r="I212" s="218">
        <f t="shared" si="89"/>
        <v>0</v>
      </c>
      <c r="J212" s="218">
        <f t="shared" si="89"/>
        <v>0</v>
      </c>
      <c r="K212" s="218">
        <f t="shared" si="89"/>
        <v>0</v>
      </c>
      <c r="L212" s="218">
        <f t="shared" si="89"/>
        <v>0</v>
      </c>
      <c r="M212" s="219">
        <f t="shared" si="89"/>
        <v>2</v>
      </c>
      <c r="N212" s="218">
        <f t="shared" si="89"/>
        <v>3</v>
      </c>
      <c r="O212" s="218">
        <f t="shared" si="89"/>
        <v>5</v>
      </c>
      <c r="P212" s="218">
        <f t="shared" si="89"/>
        <v>9</v>
      </c>
      <c r="Q212" s="218">
        <f t="shared" si="89"/>
        <v>4</v>
      </c>
      <c r="R212" s="218">
        <f t="shared" si="89"/>
        <v>12</v>
      </c>
      <c r="S212" s="218">
        <f t="shared" si="89"/>
        <v>21</v>
      </c>
      <c r="T212" s="218">
        <f t="shared" si="89"/>
        <v>58</v>
      </c>
      <c r="U212" s="218">
        <f t="shared" si="89"/>
        <v>57</v>
      </c>
      <c r="V212" s="218">
        <f t="shared" si="89"/>
        <v>86</v>
      </c>
      <c r="W212" s="218">
        <f t="shared" si="89"/>
        <v>59</v>
      </c>
      <c r="X212" s="218">
        <f t="shared" si="89"/>
        <v>57</v>
      </c>
      <c r="Y212" s="218">
        <f t="shared" si="89"/>
        <v>18</v>
      </c>
      <c r="Z212" s="218">
        <f t="shared" si="89"/>
        <v>2</v>
      </c>
      <c r="AA212" s="219">
        <f t="shared" si="89"/>
        <v>0</v>
      </c>
      <c r="AB212" s="1"/>
      <c r="AC212" s="1"/>
      <c r="AD212" s="1"/>
      <c r="AE212" s="1"/>
    </row>
    <row r="213" spans="1:31" x14ac:dyDescent="0.15">
      <c r="A213" s="229"/>
      <c r="B213" s="222"/>
      <c r="C213" s="216" t="s">
        <v>237</v>
      </c>
      <c r="D213" s="217">
        <f t="shared" si="83"/>
        <v>419</v>
      </c>
      <c r="E213" s="218">
        <f>SUM(E216,E219,E222,E225)</f>
        <v>0</v>
      </c>
      <c r="F213" s="218">
        <f t="shared" si="89"/>
        <v>0</v>
      </c>
      <c r="G213" s="218">
        <f t="shared" si="89"/>
        <v>0</v>
      </c>
      <c r="H213" s="218">
        <f t="shared" si="89"/>
        <v>0</v>
      </c>
      <c r="I213" s="218">
        <f t="shared" si="89"/>
        <v>0</v>
      </c>
      <c r="J213" s="218">
        <f t="shared" si="89"/>
        <v>0</v>
      </c>
      <c r="K213" s="218">
        <f t="shared" si="89"/>
        <v>0</v>
      </c>
      <c r="L213" s="218">
        <f t="shared" si="89"/>
        <v>0</v>
      </c>
      <c r="M213" s="219">
        <f t="shared" si="89"/>
        <v>0</v>
      </c>
      <c r="N213" s="218">
        <f t="shared" si="89"/>
        <v>1</v>
      </c>
      <c r="O213" s="218">
        <f t="shared" si="89"/>
        <v>3</v>
      </c>
      <c r="P213" s="218">
        <f t="shared" si="89"/>
        <v>4</v>
      </c>
      <c r="Q213" s="218">
        <f t="shared" si="89"/>
        <v>6</v>
      </c>
      <c r="R213" s="218">
        <f t="shared" si="89"/>
        <v>4</v>
      </c>
      <c r="S213" s="218">
        <f t="shared" si="89"/>
        <v>4</v>
      </c>
      <c r="T213" s="218">
        <f t="shared" si="89"/>
        <v>16</v>
      </c>
      <c r="U213" s="218">
        <f t="shared" si="89"/>
        <v>35</v>
      </c>
      <c r="V213" s="218">
        <f t="shared" si="89"/>
        <v>64</v>
      </c>
      <c r="W213" s="218">
        <f t="shared" si="89"/>
        <v>87</v>
      </c>
      <c r="X213" s="218">
        <f t="shared" si="89"/>
        <v>108</v>
      </c>
      <c r="Y213" s="218">
        <f t="shared" si="89"/>
        <v>72</v>
      </c>
      <c r="Z213" s="218">
        <f t="shared" si="89"/>
        <v>15</v>
      </c>
      <c r="AA213" s="219">
        <f t="shared" si="89"/>
        <v>0</v>
      </c>
      <c r="AB213" s="1"/>
      <c r="AC213" s="1"/>
      <c r="AD213" s="1"/>
      <c r="AE213" s="1"/>
    </row>
    <row r="214" spans="1:31" x14ac:dyDescent="0.15">
      <c r="A214" s="227" t="s">
        <v>567</v>
      </c>
      <c r="B214" s="348" t="str">
        <f>VLOOKUP(A214,$AC$5:$AD$135,2,FALSE)</f>
        <v>　　くも膜下出血</v>
      </c>
      <c r="C214" s="349"/>
      <c r="D214" s="213">
        <f t="shared" si="83"/>
        <v>56</v>
      </c>
      <c r="E214" s="214">
        <f t="shared" ref="E214:AA214" si="90">SUM(E215:E216)</f>
        <v>0</v>
      </c>
      <c r="F214" s="214">
        <f t="shared" si="90"/>
        <v>0</v>
      </c>
      <c r="G214" s="214">
        <f t="shared" si="90"/>
        <v>0</v>
      </c>
      <c r="H214" s="214">
        <f t="shared" si="90"/>
        <v>0</v>
      </c>
      <c r="I214" s="214">
        <f t="shared" si="90"/>
        <v>0</v>
      </c>
      <c r="J214" s="214">
        <f t="shared" si="90"/>
        <v>0</v>
      </c>
      <c r="K214" s="214">
        <f t="shared" si="90"/>
        <v>0</v>
      </c>
      <c r="L214" s="214">
        <f t="shared" si="90"/>
        <v>0</v>
      </c>
      <c r="M214" s="215">
        <f t="shared" si="90"/>
        <v>1</v>
      </c>
      <c r="N214" s="214">
        <f t="shared" si="90"/>
        <v>0</v>
      </c>
      <c r="O214" s="214">
        <f t="shared" si="90"/>
        <v>3</v>
      </c>
      <c r="P214" s="214">
        <f t="shared" si="90"/>
        <v>3</v>
      </c>
      <c r="Q214" s="214">
        <f t="shared" si="90"/>
        <v>3</v>
      </c>
      <c r="R214" s="214">
        <f t="shared" si="90"/>
        <v>2</v>
      </c>
      <c r="S214" s="214">
        <f t="shared" si="90"/>
        <v>2</v>
      </c>
      <c r="T214" s="214">
        <f t="shared" si="90"/>
        <v>8</v>
      </c>
      <c r="U214" s="214">
        <f t="shared" si="90"/>
        <v>7</v>
      </c>
      <c r="V214" s="214">
        <f t="shared" si="90"/>
        <v>10</v>
      </c>
      <c r="W214" s="214">
        <f t="shared" si="90"/>
        <v>8</v>
      </c>
      <c r="X214" s="214">
        <f t="shared" si="90"/>
        <v>7</v>
      </c>
      <c r="Y214" s="214">
        <f t="shared" si="90"/>
        <v>2</v>
      </c>
      <c r="Z214" s="214">
        <f t="shared" si="90"/>
        <v>0</v>
      </c>
      <c r="AA214" s="215">
        <f t="shared" si="90"/>
        <v>0</v>
      </c>
      <c r="AB214" s="1"/>
      <c r="AC214" s="1"/>
      <c r="AD214" s="1"/>
      <c r="AE214" s="1"/>
    </row>
    <row r="215" spans="1:31" x14ac:dyDescent="0.15">
      <c r="A215" s="228"/>
      <c r="B215" s="216"/>
      <c r="C215" s="216" t="s">
        <v>234</v>
      </c>
      <c r="D215" s="217">
        <f t="shared" si="83"/>
        <v>14</v>
      </c>
      <c r="E215" s="220">
        <v>0</v>
      </c>
      <c r="F215" s="220">
        <v>0</v>
      </c>
      <c r="G215" s="220">
        <v>0</v>
      </c>
      <c r="H215" s="220">
        <v>0</v>
      </c>
      <c r="I215" s="220">
        <v>0</v>
      </c>
      <c r="J215" s="220">
        <v>0</v>
      </c>
      <c r="K215" s="220">
        <v>0</v>
      </c>
      <c r="L215" s="220">
        <v>0</v>
      </c>
      <c r="M215" s="221">
        <v>1</v>
      </c>
      <c r="N215" s="220">
        <v>0</v>
      </c>
      <c r="O215" s="220">
        <v>0</v>
      </c>
      <c r="P215" s="220">
        <v>2</v>
      </c>
      <c r="Q215" s="220">
        <v>0</v>
      </c>
      <c r="R215" s="220">
        <v>0</v>
      </c>
      <c r="S215" s="220">
        <v>1</v>
      </c>
      <c r="T215" s="220">
        <v>3</v>
      </c>
      <c r="U215" s="220">
        <v>2</v>
      </c>
      <c r="V215" s="220">
        <v>2</v>
      </c>
      <c r="W215" s="220">
        <v>2</v>
      </c>
      <c r="X215" s="220">
        <v>1</v>
      </c>
      <c r="Y215" s="220">
        <v>0</v>
      </c>
      <c r="Z215" s="220">
        <v>0</v>
      </c>
      <c r="AA215" s="221">
        <v>0</v>
      </c>
      <c r="AB215" s="1"/>
      <c r="AC215" s="1"/>
      <c r="AD215" s="1"/>
      <c r="AE215" s="1"/>
    </row>
    <row r="216" spans="1:31" x14ac:dyDescent="0.15">
      <c r="A216" s="229"/>
      <c r="B216" s="222"/>
      <c r="C216" s="216" t="s">
        <v>237</v>
      </c>
      <c r="D216" s="217">
        <f t="shared" si="83"/>
        <v>42</v>
      </c>
      <c r="E216" s="220">
        <v>0</v>
      </c>
      <c r="F216" s="220">
        <v>0</v>
      </c>
      <c r="G216" s="220">
        <v>0</v>
      </c>
      <c r="H216" s="220">
        <v>0</v>
      </c>
      <c r="I216" s="220">
        <v>0</v>
      </c>
      <c r="J216" s="220">
        <v>0</v>
      </c>
      <c r="K216" s="220">
        <v>0</v>
      </c>
      <c r="L216" s="220">
        <v>0</v>
      </c>
      <c r="M216" s="221">
        <v>0</v>
      </c>
      <c r="N216" s="220">
        <v>0</v>
      </c>
      <c r="O216" s="220">
        <v>3</v>
      </c>
      <c r="P216" s="220">
        <v>1</v>
      </c>
      <c r="Q216" s="220">
        <v>3</v>
      </c>
      <c r="R216" s="220">
        <v>2</v>
      </c>
      <c r="S216" s="220">
        <v>1</v>
      </c>
      <c r="T216" s="220">
        <v>5</v>
      </c>
      <c r="U216" s="220">
        <v>5</v>
      </c>
      <c r="V216" s="220">
        <v>8</v>
      </c>
      <c r="W216" s="220">
        <v>6</v>
      </c>
      <c r="X216" s="220">
        <v>6</v>
      </c>
      <c r="Y216" s="220">
        <v>2</v>
      </c>
      <c r="Z216" s="220">
        <v>0</v>
      </c>
      <c r="AA216" s="221">
        <v>0</v>
      </c>
      <c r="AB216" s="1"/>
      <c r="AC216" s="1"/>
      <c r="AD216" s="1"/>
      <c r="AE216" s="1"/>
    </row>
    <row r="217" spans="1:31" x14ac:dyDescent="0.15">
      <c r="A217" s="227" t="s">
        <v>568</v>
      </c>
      <c r="B217" s="348" t="str">
        <f>VLOOKUP(A217,$AC$5:$AD$135,2,FALSE)</f>
        <v>　　脳内出血</v>
      </c>
      <c r="C217" s="349"/>
      <c r="D217" s="213">
        <f t="shared" si="83"/>
        <v>245</v>
      </c>
      <c r="E217" s="214">
        <f t="shared" ref="E217:AA217" si="91">SUM(E218:E219)</f>
        <v>0</v>
      </c>
      <c r="F217" s="214">
        <f t="shared" si="91"/>
        <v>0</v>
      </c>
      <c r="G217" s="214">
        <f t="shared" si="91"/>
        <v>0</v>
      </c>
      <c r="H217" s="214">
        <f t="shared" si="91"/>
        <v>0</v>
      </c>
      <c r="I217" s="214">
        <f t="shared" si="91"/>
        <v>0</v>
      </c>
      <c r="J217" s="214">
        <f t="shared" si="91"/>
        <v>0</v>
      </c>
      <c r="K217" s="214">
        <f t="shared" si="91"/>
        <v>0</v>
      </c>
      <c r="L217" s="214">
        <f t="shared" si="91"/>
        <v>0</v>
      </c>
      <c r="M217" s="215">
        <f t="shared" si="91"/>
        <v>1</v>
      </c>
      <c r="N217" s="214">
        <f t="shared" si="91"/>
        <v>4</v>
      </c>
      <c r="O217" s="214">
        <f t="shared" si="91"/>
        <v>4</v>
      </c>
      <c r="P217" s="214">
        <f t="shared" si="91"/>
        <v>9</v>
      </c>
      <c r="Q217" s="214">
        <f t="shared" si="91"/>
        <v>7</v>
      </c>
      <c r="R217" s="214">
        <f t="shared" si="91"/>
        <v>8</v>
      </c>
      <c r="S217" s="214">
        <f t="shared" si="91"/>
        <v>13</v>
      </c>
      <c r="T217" s="214">
        <f t="shared" si="91"/>
        <v>32</v>
      </c>
      <c r="U217" s="214">
        <f t="shared" si="91"/>
        <v>31</v>
      </c>
      <c r="V217" s="214">
        <f t="shared" si="91"/>
        <v>43</v>
      </c>
      <c r="W217" s="214">
        <f t="shared" si="91"/>
        <v>46</v>
      </c>
      <c r="X217" s="214">
        <f t="shared" si="91"/>
        <v>34</v>
      </c>
      <c r="Y217" s="214">
        <f t="shared" si="91"/>
        <v>11</v>
      </c>
      <c r="Z217" s="214">
        <f t="shared" si="91"/>
        <v>2</v>
      </c>
      <c r="AA217" s="215">
        <f t="shared" si="91"/>
        <v>0</v>
      </c>
      <c r="AB217" s="1"/>
      <c r="AC217" s="1"/>
      <c r="AD217" s="1"/>
      <c r="AE217" s="1"/>
    </row>
    <row r="218" spans="1:31" x14ac:dyDescent="0.15">
      <c r="A218" s="228"/>
      <c r="B218" s="216"/>
      <c r="C218" s="216" t="s">
        <v>234</v>
      </c>
      <c r="D218" s="217">
        <f t="shared" si="83"/>
        <v>135</v>
      </c>
      <c r="E218" s="220">
        <v>0</v>
      </c>
      <c r="F218" s="220">
        <v>0</v>
      </c>
      <c r="G218" s="220">
        <v>0</v>
      </c>
      <c r="H218" s="220">
        <v>0</v>
      </c>
      <c r="I218" s="220">
        <v>0</v>
      </c>
      <c r="J218" s="220">
        <v>0</v>
      </c>
      <c r="K218" s="220">
        <v>0</v>
      </c>
      <c r="L218" s="220">
        <v>0</v>
      </c>
      <c r="M218" s="221">
        <v>1</v>
      </c>
      <c r="N218" s="220">
        <v>3</v>
      </c>
      <c r="O218" s="220">
        <v>4</v>
      </c>
      <c r="P218" s="220">
        <v>7</v>
      </c>
      <c r="Q218" s="220">
        <v>4</v>
      </c>
      <c r="R218" s="220">
        <v>7</v>
      </c>
      <c r="S218" s="220">
        <v>10</v>
      </c>
      <c r="T218" s="220">
        <v>26</v>
      </c>
      <c r="U218" s="220">
        <v>19</v>
      </c>
      <c r="V218" s="220">
        <v>22</v>
      </c>
      <c r="W218" s="220">
        <v>18</v>
      </c>
      <c r="X218" s="220">
        <v>10</v>
      </c>
      <c r="Y218" s="220">
        <v>4</v>
      </c>
      <c r="Z218" s="220">
        <v>0</v>
      </c>
      <c r="AA218" s="221">
        <v>0</v>
      </c>
      <c r="AB218" s="1"/>
      <c r="AC218" s="1"/>
      <c r="AD218" s="1"/>
      <c r="AE218" s="1"/>
    </row>
    <row r="219" spans="1:31" x14ac:dyDescent="0.15">
      <c r="A219" s="229"/>
      <c r="B219" s="222"/>
      <c r="C219" s="216" t="s">
        <v>237</v>
      </c>
      <c r="D219" s="217">
        <f t="shared" si="83"/>
        <v>110</v>
      </c>
      <c r="E219" s="220">
        <v>0</v>
      </c>
      <c r="F219" s="220">
        <v>0</v>
      </c>
      <c r="G219" s="220">
        <v>0</v>
      </c>
      <c r="H219" s="220">
        <v>0</v>
      </c>
      <c r="I219" s="220">
        <v>0</v>
      </c>
      <c r="J219" s="220">
        <v>0</v>
      </c>
      <c r="K219" s="220">
        <v>0</v>
      </c>
      <c r="L219" s="220">
        <v>0</v>
      </c>
      <c r="M219" s="221">
        <v>0</v>
      </c>
      <c r="N219" s="220">
        <v>1</v>
      </c>
      <c r="O219" s="220">
        <v>0</v>
      </c>
      <c r="P219" s="220">
        <v>2</v>
      </c>
      <c r="Q219" s="220">
        <v>3</v>
      </c>
      <c r="R219" s="220">
        <v>1</v>
      </c>
      <c r="S219" s="220">
        <v>3</v>
      </c>
      <c r="T219" s="220">
        <v>6</v>
      </c>
      <c r="U219" s="220">
        <v>12</v>
      </c>
      <c r="V219" s="220">
        <v>21</v>
      </c>
      <c r="W219" s="220">
        <v>28</v>
      </c>
      <c r="X219" s="220">
        <v>24</v>
      </c>
      <c r="Y219" s="220">
        <v>7</v>
      </c>
      <c r="Z219" s="220">
        <v>2</v>
      </c>
      <c r="AA219" s="221">
        <v>0</v>
      </c>
      <c r="AB219" s="1"/>
      <c r="AC219" s="1"/>
      <c r="AD219" s="1"/>
      <c r="AE219" s="1"/>
    </row>
    <row r="220" spans="1:31" x14ac:dyDescent="0.15">
      <c r="A220" s="227" t="s">
        <v>569</v>
      </c>
      <c r="B220" s="348" t="str">
        <f>VLOOKUP(A220,$AC$5:$AD$135,2,FALSE)</f>
        <v>　　脳梗塞</v>
      </c>
      <c r="C220" s="349"/>
      <c r="D220" s="213">
        <f t="shared" si="83"/>
        <v>488</v>
      </c>
      <c r="E220" s="214">
        <f t="shared" ref="E220:AA220" si="92">SUM(E221:E222)</f>
        <v>0</v>
      </c>
      <c r="F220" s="214">
        <f t="shared" si="92"/>
        <v>0</v>
      </c>
      <c r="G220" s="214">
        <f t="shared" si="92"/>
        <v>0</v>
      </c>
      <c r="H220" s="214">
        <f t="shared" si="92"/>
        <v>0</v>
      </c>
      <c r="I220" s="214">
        <f t="shared" si="92"/>
        <v>0</v>
      </c>
      <c r="J220" s="214">
        <f t="shared" si="92"/>
        <v>0</v>
      </c>
      <c r="K220" s="214">
        <f t="shared" si="92"/>
        <v>0</v>
      </c>
      <c r="L220" s="214">
        <f t="shared" si="92"/>
        <v>0</v>
      </c>
      <c r="M220" s="215">
        <f t="shared" si="92"/>
        <v>0</v>
      </c>
      <c r="N220" s="214">
        <f t="shared" si="92"/>
        <v>0</v>
      </c>
      <c r="O220" s="214">
        <f t="shared" si="92"/>
        <v>1</v>
      </c>
      <c r="P220" s="214">
        <f t="shared" si="92"/>
        <v>0</v>
      </c>
      <c r="Q220" s="214">
        <f t="shared" si="92"/>
        <v>0</v>
      </c>
      <c r="R220" s="214">
        <f t="shared" si="92"/>
        <v>5</v>
      </c>
      <c r="S220" s="214">
        <f t="shared" si="92"/>
        <v>10</v>
      </c>
      <c r="T220" s="214">
        <f t="shared" si="92"/>
        <v>34</v>
      </c>
      <c r="U220" s="214">
        <f t="shared" si="92"/>
        <v>50</v>
      </c>
      <c r="V220" s="214">
        <f t="shared" si="92"/>
        <v>87</v>
      </c>
      <c r="W220" s="214">
        <f t="shared" si="92"/>
        <v>88</v>
      </c>
      <c r="X220" s="214">
        <f t="shared" si="92"/>
        <v>122</v>
      </c>
      <c r="Y220" s="214">
        <f t="shared" si="92"/>
        <v>76</v>
      </c>
      <c r="Z220" s="214">
        <f t="shared" si="92"/>
        <v>15</v>
      </c>
      <c r="AA220" s="215">
        <f t="shared" si="92"/>
        <v>0</v>
      </c>
      <c r="AB220" s="1"/>
      <c r="AC220" s="1"/>
      <c r="AD220" s="1"/>
      <c r="AE220" s="1"/>
    </row>
    <row r="221" spans="1:31" x14ac:dyDescent="0.15">
      <c r="A221" s="228"/>
      <c r="B221" s="216"/>
      <c r="C221" s="216" t="s">
        <v>234</v>
      </c>
      <c r="D221" s="217">
        <f t="shared" si="83"/>
        <v>231</v>
      </c>
      <c r="E221" s="220">
        <v>0</v>
      </c>
      <c r="F221" s="220">
        <v>0</v>
      </c>
      <c r="G221" s="220">
        <v>0</v>
      </c>
      <c r="H221" s="220">
        <v>0</v>
      </c>
      <c r="I221" s="220">
        <v>0</v>
      </c>
      <c r="J221" s="220">
        <v>0</v>
      </c>
      <c r="K221" s="220">
        <v>0</v>
      </c>
      <c r="L221" s="220">
        <v>0</v>
      </c>
      <c r="M221" s="221">
        <v>0</v>
      </c>
      <c r="N221" s="220">
        <v>0</v>
      </c>
      <c r="O221" s="220">
        <v>1</v>
      </c>
      <c r="P221" s="220">
        <v>0</v>
      </c>
      <c r="Q221" s="220">
        <v>0</v>
      </c>
      <c r="R221" s="220">
        <v>4</v>
      </c>
      <c r="S221" s="220">
        <v>10</v>
      </c>
      <c r="T221" s="220">
        <v>29</v>
      </c>
      <c r="U221" s="220">
        <v>33</v>
      </c>
      <c r="V221" s="220">
        <v>57</v>
      </c>
      <c r="W221" s="220">
        <v>37</v>
      </c>
      <c r="X221" s="220">
        <v>45</v>
      </c>
      <c r="Y221" s="220">
        <v>13</v>
      </c>
      <c r="Z221" s="220">
        <v>2</v>
      </c>
      <c r="AA221" s="221">
        <v>0</v>
      </c>
      <c r="AB221" s="1"/>
      <c r="AC221" s="1"/>
      <c r="AD221" s="1"/>
      <c r="AE221" s="1"/>
    </row>
    <row r="222" spans="1:31" x14ac:dyDescent="0.15">
      <c r="A222" s="229"/>
      <c r="B222" s="222"/>
      <c r="C222" s="216" t="s">
        <v>237</v>
      </c>
      <c r="D222" s="217">
        <f t="shared" si="83"/>
        <v>257</v>
      </c>
      <c r="E222" s="220">
        <v>0</v>
      </c>
      <c r="F222" s="220">
        <v>0</v>
      </c>
      <c r="G222" s="220">
        <v>0</v>
      </c>
      <c r="H222" s="220">
        <v>0</v>
      </c>
      <c r="I222" s="220">
        <v>0</v>
      </c>
      <c r="J222" s="220">
        <v>0</v>
      </c>
      <c r="K222" s="220">
        <v>0</v>
      </c>
      <c r="L222" s="220">
        <v>0</v>
      </c>
      <c r="M222" s="221">
        <v>0</v>
      </c>
      <c r="N222" s="220">
        <v>0</v>
      </c>
      <c r="O222" s="220">
        <v>0</v>
      </c>
      <c r="P222" s="220">
        <v>0</v>
      </c>
      <c r="Q222" s="220">
        <v>0</v>
      </c>
      <c r="R222" s="220">
        <v>1</v>
      </c>
      <c r="S222" s="220">
        <v>0</v>
      </c>
      <c r="T222" s="220">
        <v>5</v>
      </c>
      <c r="U222" s="220">
        <v>17</v>
      </c>
      <c r="V222" s="220">
        <v>30</v>
      </c>
      <c r="W222" s="220">
        <v>51</v>
      </c>
      <c r="X222" s="220">
        <v>77</v>
      </c>
      <c r="Y222" s="220">
        <v>63</v>
      </c>
      <c r="Z222" s="220">
        <v>13</v>
      </c>
      <c r="AA222" s="221">
        <v>0</v>
      </c>
      <c r="AB222" s="1"/>
      <c r="AC222" s="1"/>
      <c r="AD222" s="1"/>
      <c r="AE222" s="1"/>
    </row>
    <row r="223" spans="1:31" x14ac:dyDescent="0.15">
      <c r="A223" s="227" t="s">
        <v>570</v>
      </c>
      <c r="B223" s="348" t="str">
        <f>VLOOKUP(A223,$AC$5:$AD$135,2,FALSE)</f>
        <v>　　その他の脳血管疾患</v>
      </c>
      <c r="C223" s="349"/>
      <c r="D223" s="213">
        <f t="shared" si="83"/>
        <v>23</v>
      </c>
      <c r="E223" s="214">
        <f t="shared" ref="E223:AA223" si="93">SUM(E224:E225)</f>
        <v>0</v>
      </c>
      <c r="F223" s="214">
        <f t="shared" si="93"/>
        <v>0</v>
      </c>
      <c r="G223" s="214">
        <f t="shared" si="93"/>
        <v>0</v>
      </c>
      <c r="H223" s="214">
        <f t="shared" si="93"/>
        <v>0</v>
      </c>
      <c r="I223" s="214">
        <f t="shared" si="93"/>
        <v>0</v>
      </c>
      <c r="J223" s="214">
        <f t="shared" si="93"/>
        <v>0</v>
      </c>
      <c r="K223" s="214">
        <f t="shared" si="93"/>
        <v>0</v>
      </c>
      <c r="L223" s="214">
        <f t="shared" si="93"/>
        <v>0</v>
      </c>
      <c r="M223" s="215">
        <f t="shared" si="93"/>
        <v>0</v>
      </c>
      <c r="N223" s="214">
        <f t="shared" si="93"/>
        <v>0</v>
      </c>
      <c r="O223" s="214">
        <f t="shared" si="93"/>
        <v>0</v>
      </c>
      <c r="P223" s="214">
        <f t="shared" si="93"/>
        <v>1</v>
      </c>
      <c r="Q223" s="214">
        <f t="shared" si="93"/>
        <v>0</v>
      </c>
      <c r="R223" s="214">
        <f t="shared" si="93"/>
        <v>1</v>
      </c>
      <c r="S223" s="214">
        <f t="shared" si="93"/>
        <v>0</v>
      </c>
      <c r="T223" s="214">
        <f t="shared" si="93"/>
        <v>0</v>
      </c>
      <c r="U223" s="214">
        <f t="shared" si="93"/>
        <v>4</v>
      </c>
      <c r="V223" s="214">
        <f t="shared" si="93"/>
        <v>10</v>
      </c>
      <c r="W223" s="214">
        <f t="shared" si="93"/>
        <v>4</v>
      </c>
      <c r="X223" s="214">
        <f t="shared" si="93"/>
        <v>2</v>
      </c>
      <c r="Y223" s="214">
        <f t="shared" si="93"/>
        <v>1</v>
      </c>
      <c r="Z223" s="214">
        <f t="shared" si="93"/>
        <v>0</v>
      </c>
      <c r="AA223" s="215">
        <f t="shared" si="93"/>
        <v>0</v>
      </c>
      <c r="AB223" s="1"/>
      <c r="AC223" s="1"/>
      <c r="AD223" s="1"/>
      <c r="AE223" s="1"/>
    </row>
    <row r="224" spans="1:31" x14ac:dyDescent="0.15">
      <c r="A224" s="228"/>
      <c r="B224" s="216"/>
      <c r="C224" s="216" t="s">
        <v>234</v>
      </c>
      <c r="D224" s="217">
        <f t="shared" si="83"/>
        <v>13</v>
      </c>
      <c r="E224" s="220">
        <v>0</v>
      </c>
      <c r="F224" s="220">
        <v>0</v>
      </c>
      <c r="G224" s="220">
        <v>0</v>
      </c>
      <c r="H224" s="220">
        <v>0</v>
      </c>
      <c r="I224" s="220">
        <v>0</v>
      </c>
      <c r="J224" s="220">
        <v>0</v>
      </c>
      <c r="K224" s="220">
        <v>0</v>
      </c>
      <c r="L224" s="220">
        <v>0</v>
      </c>
      <c r="M224" s="221">
        <v>0</v>
      </c>
      <c r="N224" s="220">
        <v>0</v>
      </c>
      <c r="O224" s="220">
        <v>0</v>
      </c>
      <c r="P224" s="220">
        <v>0</v>
      </c>
      <c r="Q224" s="220">
        <v>0</v>
      </c>
      <c r="R224" s="220">
        <v>1</v>
      </c>
      <c r="S224" s="220">
        <v>0</v>
      </c>
      <c r="T224" s="220">
        <v>0</v>
      </c>
      <c r="U224" s="220">
        <v>3</v>
      </c>
      <c r="V224" s="220">
        <v>5</v>
      </c>
      <c r="W224" s="220">
        <v>2</v>
      </c>
      <c r="X224" s="220">
        <v>1</v>
      </c>
      <c r="Y224" s="220">
        <v>1</v>
      </c>
      <c r="Z224" s="220">
        <v>0</v>
      </c>
      <c r="AA224" s="221">
        <v>0</v>
      </c>
      <c r="AB224" s="1"/>
      <c r="AC224" s="1"/>
      <c r="AD224" s="1"/>
      <c r="AE224" s="1"/>
    </row>
    <row r="225" spans="1:31" x14ac:dyDescent="0.15">
      <c r="A225" s="229"/>
      <c r="B225" s="222"/>
      <c r="C225" s="216" t="s">
        <v>237</v>
      </c>
      <c r="D225" s="217">
        <f t="shared" si="83"/>
        <v>10</v>
      </c>
      <c r="E225" s="220">
        <v>0</v>
      </c>
      <c r="F225" s="220">
        <v>0</v>
      </c>
      <c r="G225" s="220">
        <v>0</v>
      </c>
      <c r="H225" s="220">
        <v>0</v>
      </c>
      <c r="I225" s="220">
        <v>0</v>
      </c>
      <c r="J225" s="220">
        <v>0</v>
      </c>
      <c r="K225" s="220">
        <v>0</v>
      </c>
      <c r="L225" s="220">
        <v>0</v>
      </c>
      <c r="M225" s="221">
        <v>0</v>
      </c>
      <c r="N225" s="220">
        <v>0</v>
      </c>
      <c r="O225" s="220">
        <v>0</v>
      </c>
      <c r="P225" s="220">
        <v>1</v>
      </c>
      <c r="Q225" s="220">
        <v>0</v>
      </c>
      <c r="R225" s="220">
        <v>0</v>
      </c>
      <c r="S225" s="220">
        <v>0</v>
      </c>
      <c r="T225" s="220">
        <v>0</v>
      </c>
      <c r="U225" s="220">
        <v>1</v>
      </c>
      <c r="V225" s="220">
        <v>5</v>
      </c>
      <c r="W225" s="220">
        <v>2</v>
      </c>
      <c r="X225" s="220">
        <v>1</v>
      </c>
      <c r="Y225" s="220">
        <v>0</v>
      </c>
      <c r="Z225" s="220">
        <v>0</v>
      </c>
      <c r="AA225" s="221">
        <v>0</v>
      </c>
      <c r="AB225" s="1"/>
      <c r="AC225" s="1"/>
      <c r="AD225" s="1"/>
      <c r="AE225" s="1"/>
    </row>
    <row r="226" spans="1:31" x14ac:dyDescent="0.15">
      <c r="A226" s="227" t="s">
        <v>571</v>
      </c>
      <c r="B226" s="348" t="str">
        <f>VLOOKUP(A226,$AC$5:$AD$135,2,FALSE)</f>
        <v>　大動脈瘤及び解離</v>
      </c>
      <c r="C226" s="349"/>
      <c r="D226" s="213">
        <f t="shared" si="83"/>
        <v>188</v>
      </c>
      <c r="E226" s="214">
        <f t="shared" ref="E226:AA226" si="94">SUM(E227:E228)</f>
        <v>0</v>
      </c>
      <c r="F226" s="214">
        <f t="shared" si="94"/>
        <v>0</v>
      </c>
      <c r="G226" s="214">
        <f t="shared" si="94"/>
        <v>0</v>
      </c>
      <c r="H226" s="214">
        <f t="shared" si="94"/>
        <v>0</v>
      </c>
      <c r="I226" s="214">
        <f t="shared" si="94"/>
        <v>0</v>
      </c>
      <c r="J226" s="214">
        <f t="shared" si="94"/>
        <v>0</v>
      </c>
      <c r="K226" s="214">
        <f t="shared" si="94"/>
        <v>0</v>
      </c>
      <c r="L226" s="214">
        <f t="shared" si="94"/>
        <v>0</v>
      </c>
      <c r="M226" s="215">
        <f t="shared" si="94"/>
        <v>1</v>
      </c>
      <c r="N226" s="214">
        <f t="shared" si="94"/>
        <v>2</v>
      </c>
      <c r="O226" s="253">
        <f t="shared" si="94"/>
        <v>4</v>
      </c>
      <c r="P226" s="214">
        <f t="shared" si="94"/>
        <v>3</v>
      </c>
      <c r="Q226" s="214">
        <f t="shared" si="94"/>
        <v>3</v>
      </c>
      <c r="R226" s="214">
        <f t="shared" si="94"/>
        <v>7</v>
      </c>
      <c r="S226" s="214">
        <f t="shared" si="94"/>
        <v>5</v>
      </c>
      <c r="T226" s="214">
        <f t="shared" si="94"/>
        <v>13</v>
      </c>
      <c r="U226" s="214">
        <f t="shared" si="94"/>
        <v>23</v>
      </c>
      <c r="V226" s="214">
        <f t="shared" si="94"/>
        <v>34</v>
      </c>
      <c r="W226" s="214">
        <f t="shared" si="94"/>
        <v>38</v>
      </c>
      <c r="X226" s="214">
        <f t="shared" si="94"/>
        <v>40</v>
      </c>
      <c r="Y226" s="214">
        <f t="shared" si="94"/>
        <v>13</v>
      </c>
      <c r="Z226" s="214">
        <f t="shared" si="94"/>
        <v>2</v>
      </c>
      <c r="AA226" s="215">
        <f t="shared" si="94"/>
        <v>0</v>
      </c>
      <c r="AB226" s="1"/>
      <c r="AC226" s="1"/>
      <c r="AD226" s="1"/>
      <c r="AE226" s="1"/>
    </row>
    <row r="227" spans="1:31" x14ac:dyDescent="0.15">
      <c r="A227" s="228"/>
      <c r="B227" s="216"/>
      <c r="C227" s="216" t="s">
        <v>234</v>
      </c>
      <c r="D227" s="217">
        <f t="shared" si="83"/>
        <v>88</v>
      </c>
      <c r="E227" s="220">
        <v>0</v>
      </c>
      <c r="F227" s="220">
        <v>0</v>
      </c>
      <c r="G227" s="220">
        <v>0</v>
      </c>
      <c r="H227" s="220">
        <v>0</v>
      </c>
      <c r="I227" s="220">
        <v>0</v>
      </c>
      <c r="J227" s="220">
        <v>0</v>
      </c>
      <c r="K227" s="220">
        <v>0</v>
      </c>
      <c r="L227" s="220">
        <v>0</v>
      </c>
      <c r="M227" s="221">
        <v>1</v>
      </c>
      <c r="N227" s="220">
        <v>2</v>
      </c>
      <c r="O227" s="220">
        <v>4</v>
      </c>
      <c r="P227" s="220">
        <v>2</v>
      </c>
      <c r="Q227" s="220">
        <v>3</v>
      </c>
      <c r="R227" s="220">
        <v>4</v>
      </c>
      <c r="S227" s="220">
        <v>4</v>
      </c>
      <c r="T227" s="220">
        <v>9</v>
      </c>
      <c r="U227" s="220">
        <v>16</v>
      </c>
      <c r="V227" s="220">
        <v>16</v>
      </c>
      <c r="W227" s="220">
        <v>13</v>
      </c>
      <c r="X227" s="220">
        <v>12</v>
      </c>
      <c r="Y227" s="220">
        <v>0</v>
      </c>
      <c r="Z227" s="220">
        <v>2</v>
      </c>
      <c r="AA227" s="221">
        <v>0</v>
      </c>
      <c r="AB227" s="1"/>
      <c r="AC227" s="1"/>
      <c r="AD227" s="1"/>
      <c r="AE227" s="1"/>
    </row>
    <row r="228" spans="1:31" x14ac:dyDescent="0.15">
      <c r="A228" s="229"/>
      <c r="B228" s="222"/>
      <c r="C228" s="216" t="s">
        <v>237</v>
      </c>
      <c r="D228" s="217">
        <f t="shared" si="83"/>
        <v>100</v>
      </c>
      <c r="E228" s="220">
        <v>0</v>
      </c>
      <c r="F228" s="220">
        <v>0</v>
      </c>
      <c r="G228" s="220">
        <v>0</v>
      </c>
      <c r="H228" s="220">
        <v>0</v>
      </c>
      <c r="I228" s="220">
        <v>0</v>
      </c>
      <c r="J228" s="220">
        <v>0</v>
      </c>
      <c r="K228" s="220">
        <v>0</v>
      </c>
      <c r="L228" s="220">
        <v>0</v>
      </c>
      <c r="M228" s="221">
        <v>0</v>
      </c>
      <c r="N228" s="220">
        <v>0</v>
      </c>
      <c r="O228" s="220">
        <v>0</v>
      </c>
      <c r="P228" s="220">
        <v>1</v>
      </c>
      <c r="Q228" s="220">
        <v>0</v>
      </c>
      <c r="R228" s="220">
        <v>3</v>
      </c>
      <c r="S228" s="220">
        <v>1</v>
      </c>
      <c r="T228" s="220">
        <v>4</v>
      </c>
      <c r="U228" s="220">
        <v>7</v>
      </c>
      <c r="V228" s="220">
        <v>18</v>
      </c>
      <c r="W228" s="220">
        <v>25</v>
      </c>
      <c r="X228" s="220">
        <v>28</v>
      </c>
      <c r="Y228" s="220">
        <v>13</v>
      </c>
      <c r="Z228" s="220">
        <v>0</v>
      </c>
      <c r="AA228" s="221">
        <v>0</v>
      </c>
      <c r="AB228" s="1"/>
      <c r="AC228" s="1"/>
      <c r="AD228" s="1"/>
      <c r="AE228" s="1"/>
    </row>
    <row r="229" spans="1:31" x14ac:dyDescent="0.15">
      <c r="A229" s="228" t="s">
        <v>572</v>
      </c>
      <c r="B229" s="348" t="str">
        <f>VLOOKUP(A229,$AC$5:$AD$135,2,FALSE)</f>
        <v>　その他の循環器系の疾患</v>
      </c>
      <c r="C229" s="349"/>
      <c r="D229" s="213">
        <f t="shared" si="83"/>
        <v>58</v>
      </c>
      <c r="E229" s="214">
        <f t="shared" ref="E229:AA229" si="95">SUM(E230:E231)</f>
        <v>0</v>
      </c>
      <c r="F229" s="214">
        <f t="shared" si="95"/>
        <v>0</v>
      </c>
      <c r="G229" s="214">
        <f t="shared" si="95"/>
        <v>0</v>
      </c>
      <c r="H229" s="214">
        <f t="shared" si="95"/>
        <v>0</v>
      </c>
      <c r="I229" s="214">
        <f t="shared" si="95"/>
        <v>0</v>
      </c>
      <c r="J229" s="214">
        <f t="shared" si="95"/>
        <v>0</v>
      </c>
      <c r="K229" s="214">
        <f t="shared" si="95"/>
        <v>0</v>
      </c>
      <c r="L229" s="214">
        <f t="shared" si="95"/>
        <v>0</v>
      </c>
      <c r="M229" s="215">
        <f t="shared" si="95"/>
        <v>0</v>
      </c>
      <c r="N229" s="214">
        <f t="shared" si="95"/>
        <v>0</v>
      </c>
      <c r="O229" s="214">
        <f t="shared" si="95"/>
        <v>0</v>
      </c>
      <c r="P229" s="214">
        <f t="shared" si="95"/>
        <v>0</v>
      </c>
      <c r="Q229" s="214">
        <f t="shared" si="95"/>
        <v>1</v>
      </c>
      <c r="R229" s="214">
        <f t="shared" si="95"/>
        <v>2</v>
      </c>
      <c r="S229" s="214">
        <f t="shared" si="95"/>
        <v>3</v>
      </c>
      <c r="T229" s="214">
        <f t="shared" si="95"/>
        <v>7</v>
      </c>
      <c r="U229" s="214">
        <f t="shared" si="95"/>
        <v>9</v>
      </c>
      <c r="V229" s="214">
        <f t="shared" si="95"/>
        <v>9</v>
      </c>
      <c r="W229" s="214">
        <f t="shared" si="95"/>
        <v>14</v>
      </c>
      <c r="X229" s="214">
        <f t="shared" si="95"/>
        <v>7</v>
      </c>
      <c r="Y229" s="214">
        <f t="shared" si="95"/>
        <v>5</v>
      </c>
      <c r="Z229" s="214">
        <f>SUM(Z230:Z231)</f>
        <v>1</v>
      </c>
      <c r="AA229" s="215">
        <f t="shared" si="95"/>
        <v>0</v>
      </c>
      <c r="AB229" s="1"/>
      <c r="AC229" s="1"/>
      <c r="AD229" s="1"/>
      <c r="AE229" s="1"/>
    </row>
    <row r="230" spans="1:31" x14ac:dyDescent="0.15">
      <c r="A230" s="228"/>
      <c r="B230" s="216"/>
      <c r="C230" s="216" t="s">
        <v>234</v>
      </c>
      <c r="D230" s="217">
        <f t="shared" si="83"/>
        <v>26</v>
      </c>
      <c r="E230" s="220">
        <v>0</v>
      </c>
      <c r="F230" s="220">
        <v>0</v>
      </c>
      <c r="G230" s="220">
        <v>0</v>
      </c>
      <c r="H230" s="220">
        <v>0</v>
      </c>
      <c r="I230" s="220">
        <v>0</v>
      </c>
      <c r="J230" s="220">
        <v>0</v>
      </c>
      <c r="K230" s="220">
        <v>0</v>
      </c>
      <c r="L230" s="220">
        <v>0</v>
      </c>
      <c r="M230" s="221">
        <v>0</v>
      </c>
      <c r="N230" s="220">
        <v>0</v>
      </c>
      <c r="O230" s="220">
        <v>0</v>
      </c>
      <c r="P230" s="220">
        <v>0</v>
      </c>
      <c r="Q230" s="220">
        <v>0</v>
      </c>
      <c r="R230" s="220">
        <v>1</v>
      </c>
      <c r="S230" s="220">
        <v>1</v>
      </c>
      <c r="T230" s="220">
        <v>7</v>
      </c>
      <c r="U230" s="220">
        <v>4</v>
      </c>
      <c r="V230" s="220">
        <v>5</v>
      </c>
      <c r="W230" s="220">
        <v>6</v>
      </c>
      <c r="X230" s="220">
        <v>1</v>
      </c>
      <c r="Y230" s="220">
        <v>0</v>
      </c>
      <c r="Z230" s="220">
        <v>1</v>
      </c>
      <c r="AA230" s="221">
        <v>0</v>
      </c>
      <c r="AB230" s="1"/>
      <c r="AC230" s="1"/>
      <c r="AD230" s="1"/>
      <c r="AE230" s="1"/>
    </row>
    <row r="231" spans="1:31" x14ac:dyDescent="0.15">
      <c r="A231" s="232"/>
      <c r="B231" s="233"/>
      <c r="C231" s="234" t="s">
        <v>237</v>
      </c>
      <c r="D231" s="235">
        <f t="shared" si="83"/>
        <v>32</v>
      </c>
      <c r="E231" s="236">
        <v>0</v>
      </c>
      <c r="F231" s="236">
        <v>0</v>
      </c>
      <c r="G231" s="236">
        <v>0</v>
      </c>
      <c r="H231" s="236">
        <v>0</v>
      </c>
      <c r="I231" s="236">
        <v>0</v>
      </c>
      <c r="J231" s="236">
        <v>0</v>
      </c>
      <c r="K231" s="236">
        <v>0</v>
      </c>
      <c r="L231" s="236">
        <v>0</v>
      </c>
      <c r="M231" s="237">
        <v>0</v>
      </c>
      <c r="N231" s="236">
        <v>0</v>
      </c>
      <c r="O231" s="236">
        <v>0</v>
      </c>
      <c r="P231" s="236">
        <v>0</v>
      </c>
      <c r="Q231" s="236">
        <v>1</v>
      </c>
      <c r="R231" s="236">
        <v>1</v>
      </c>
      <c r="S231" s="236">
        <v>2</v>
      </c>
      <c r="T231" s="236">
        <v>0</v>
      </c>
      <c r="U231" s="236">
        <v>5</v>
      </c>
      <c r="V231" s="236">
        <v>4</v>
      </c>
      <c r="W231" s="236">
        <v>8</v>
      </c>
      <c r="X231" s="236">
        <v>6</v>
      </c>
      <c r="Y231" s="236">
        <v>5</v>
      </c>
      <c r="Z231" s="236">
        <v>0</v>
      </c>
      <c r="AA231" s="237">
        <v>0</v>
      </c>
      <c r="AB231" s="1"/>
      <c r="AC231" s="1"/>
      <c r="AD231" s="1"/>
      <c r="AE231" s="1"/>
    </row>
    <row r="232" spans="1:31" x14ac:dyDescent="0.15">
      <c r="A232" s="198" t="s">
        <v>573</v>
      </c>
      <c r="B232" s="354" t="str">
        <f>VLOOKUP(A232,$AC$5:$AD$135,2,FALSE)</f>
        <v>呼吸器系の疾患</v>
      </c>
      <c r="C232" s="355"/>
      <c r="D232" s="217">
        <f t="shared" si="83"/>
        <v>1656</v>
      </c>
      <c r="E232" s="218">
        <f t="shared" ref="E232:AA232" si="96">SUM(E233:E234)</f>
        <v>0</v>
      </c>
      <c r="F232" s="218">
        <f t="shared" si="96"/>
        <v>0</v>
      </c>
      <c r="G232" s="218">
        <f t="shared" si="96"/>
        <v>0</v>
      </c>
      <c r="H232" s="218">
        <f t="shared" si="96"/>
        <v>0</v>
      </c>
      <c r="I232" s="218">
        <f t="shared" si="96"/>
        <v>0</v>
      </c>
      <c r="J232" s="218">
        <f t="shared" si="96"/>
        <v>0</v>
      </c>
      <c r="K232" s="218">
        <f t="shared" si="96"/>
        <v>0</v>
      </c>
      <c r="L232" s="218">
        <f t="shared" si="96"/>
        <v>0</v>
      </c>
      <c r="M232" s="219">
        <f t="shared" si="96"/>
        <v>0</v>
      </c>
      <c r="N232" s="218">
        <f t="shared" si="96"/>
        <v>1</v>
      </c>
      <c r="O232" s="218">
        <f t="shared" si="96"/>
        <v>2</v>
      </c>
      <c r="P232" s="218">
        <f t="shared" si="96"/>
        <v>2</v>
      </c>
      <c r="Q232" s="218">
        <f t="shared" si="96"/>
        <v>9</v>
      </c>
      <c r="R232" s="218">
        <f t="shared" si="96"/>
        <v>16</v>
      </c>
      <c r="S232" s="218">
        <f t="shared" si="96"/>
        <v>50</v>
      </c>
      <c r="T232" s="218">
        <f t="shared" si="96"/>
        <v>102</v>
      </c>
      <c r="U232" s="218">
        <f t="shared" si="96"/>
        <v>167</v>
      </c>
      <c r="V232" s="218">
        <f t="shared" si="96"/>
        <v>284</v>
      </c>
      <c r="W232" s="218">
        <f t="shared" si="96"/>
        <v>430</v>
      </c>
      <c r="X232" s="218">
        <f t="shared" si="96"/>
        <v>365</v>
      </c>
      <c r="Y232" s="218">
        <f t="shared" si="96"/>
        <v>189</v>
      </c>
      <c r="Z232" s="218">
        <f t="shared" si="96"/>
        <v>38</v>
      </c>
      <c r="AA232" s="219">
        <f t="shared" si="96"/>
        <v>1</v>
      </c>
      <c r="AB232" s="1"/>
      <c r="AC232" s="1"/>
      <c r="AD232" s="1"/>
      <c r="AE232" s="1"/>
    </row>
    <row r="233" spans="1:31" x14ac:dyDescent="0.15">
      <c r="A233" s="198"/>
      <c r="B233" s="216"/>
      <c r="C233" s="216" t="s">
        <v>234</v>
      </c>
      <c r="D233" s="217">
        <f t="shared" si="83"/>
        <v>991</v>
      </c>
      <c r="E233" s="218">
        <f>SUM(E236,E239,E242,E245,E248,E251)</f>
        <v>0</v>
      </c>
      <c r="F233" s="218">
        <f t="shared" ref="F233:AA234" si="97">SUM(F236,F239,F242,F245,F248,F251)</f>
        <v>0</v>
      </c>
      <c r="G233" s="218">
        <f t="shared" si="97"/>
        <v>0</v>
      </c>
      <c r="H233" s="218">
        <f t="shared" si="97"/>
        <v>0</v>
      </c>
      <c r="I233" s="218">
        <f t="shared" si="97"/>
        <v>0</v>
      </c>
      <c r="J233" s="218">
        <f t="shared" si="97"/>
        <v>0</v>
      </c>
      <c r="K233" s="218">
        <f t="shared" si="97"/>
        <v>0</v>
      </c>
      <c r="L233" s="218">
        <f t="shared" si="97"/>
        <v>0</v>
      </c>
      <c r="M233" s="219">
        <f t="shared" si="97"/>
        <v>0</v>
      </c>
      <c r="N233" s="218">
        <f t="shared" si="97"/>
        <v>1</v>
      </c>
      <c r="O233" s="218">
        <f t="shared" si="97"/>
        <v>1</v>
      </c>
      <c r="P233" s="218">
        <f t="shared" si="97"/>
        <v>1</v>
      </c>
      <c r="Q233" s="218">
        <f t="shared" si="97"/>
        <v>6</v>
      </c>
      <c r="R233" s="218">
        <f t="shared" si="97"/>
        <v>12</v>
      </c>
      <c r="S233" s="218">
        <f t="shared" si="97"/>
        <v>42</v>
      </c>
      <c r="T233" s="218">
        <f t="shared" si="97"/>
        <v>76</v>
      </c>
      <c r="U233" s="218">
        <f t="shared" si="97"/>
        <v>130</v>
      </c>
      <c r="V233" s="218">
        <f t="shared" si="97"/>
        <v>195</v>
      </c>
      <c r="W233" s="218">
        <f t="shared" si="97"/>
        <v>261</v>
      </c>
      <c r="X233" s="218">
        <f t="shared" si="97"/>
        <v>185</v>
      </c>
      <c r="Y233" s="218">
        <f t="shared" si="97"/>
        <v>74</v>
      </c>
      <c r="Z233" s="218">
        <f t="shared" si="97"/>
        <v>6</v>
      </c>
      <c r="AA233" s="219">
        <f t="shared" si="97"/>
        <v>1</v>
      </c>
      <c r="AB233" s="1"/>
      <c r="AC233" s="1"/>
      <c r="AD233" s="1"/>
      <c r="AE233" s="1"/>
    </row>
    <row r="234" spans="1:31" x14ac:dyDescent="0.15">
      <c r="A234" s="205"/>
      <c r="B234" s="222"/>
      <c r="C234" s="216" t="s">
        <v>237</v>
      </c>
      <c r="D234" s="217">
        <f t="shared" si="83"/>
        <v>665</v>
      </c>
      <c r="E234" s="218">
        <f>SUM(E237,E240,E243,E246,E249,E252)</f>
        <v>0</v>
      </c>
      <c r="F234" s="218">
        <f t="shared" si="97"/>
        <v>0</v>
      </c>
      <c r="G234" s="218">
        <f t="shared" si="97"/>
        <v>0</v>
      </c>
      <c r="H234" s="218">
        <f t="shared" si="97"/>
        <v>0</v>
      </c>
      <c r="I234" s="218">
        <f t="shared" si="97"/>
        <v>0</v>
      </c>
      <c r="J234" s="218">
        <f t="shared" si="97"/>
        <v>0</v>
      </c>
      <c r="K234" s="218">
        <f t="shared" si="97"/>
        <v>0</v>
      </c>
      <c r="L234" s="218">
        <f t="shared" si="97"/>
        <v>0</v>
      </c>
      <c r="M234" s="219">
        <f t="shared" si="97"/>
        <v>0</v>
      </c>
      <c r="N234" s="218">
        <f t="shared" si="97"/>
        <v>0</v>
      </c>
      <c r="O234" s="218">
        <f t="shared" si="97"/>
        <v>1</v>
      </c>
      <c r="P234" s="218">
        <f t="shared" si="97"/>
        <v>1</v>
      </c>
      <c r="Q234" s="218">
        <f t="shared" si="97"/>
        <v>3</v>
      </c>
      <c r="R234" s="218">
        <f t="shared" si="97"/>
        <v>4</v>
      </c>
      <c r="S234" s="218">
        <f t="shared" si="97"/>
        <v>8</v>
      </c>
      <c r="T234" s="218">
        <f t="shared" si="97"/>
        <v>26</v>
      </c>
      <c r="U234" s="218">
        <f t="shared" si="97"/>
        <v>37</v>
      </c>
      <c r="V234" s="218">
        <f t="shared" si="97"/>
        <v>89</v>
      </c>
      <c r="W234" s="218">
        <f t="shared" si="97"/>
        <v>169</v>
      </c>
      <c r="X234" s="218">
        <f t="shared" si="97"/>
        <v>180</v>
      </c>
      <c r="Y234" s="218">
        <f t="shared" si="97"/>
        <v>115</v>
      </c>
      <c r="Z234" s="218">
        <f t="shared" si="97"/>
        <v>32</v>
      </c>
      <c r="AA234" s="219">
        <f t="shared" si="97"/>
        <v>0</v>
      </c>
      <c r="AB234" s="1"/>
      <c r="AC234" s="1"/>
      <c r="AD234" s="1"/>
      <c r="AE234" s="1"/>
    </row>
    <row r="235" spans="1:31" x14ac:dyDescent="0.15">
      <c r="A235" s="227" t="s">
        <v>574</v>
      </c>
      <c r="B235" s="348" t="str">
        <f>VLOOKUP(A235,$AC$5:$AD$135,2,FALSE)</f>
        <v>　インフルエンザ</v>
      </c>
      <c r="C235" s="349"/>
      <c r="D235" s="213">
        <f t="shared" si="83"/>
        <v>0</v>
      </c>
      <c r="E235" s="214">
        <f t="shared" ref="E235:AA235" si="98">SUM(E236:E237)</f>
        <v>0</v>
      </c>
      <c r="F235" s="214">
        <f t="shared" si="98"/>
        <v>0</v>
      </c>
      <c r="G235" s="214">
        <f t="shared" si="98"/>
        <v>0</v>
      </c>
      <c r="H235" s="214">
        <f t="shared" si="98"/>
        <v>0</v>
      </c>
      <c r="I235" s="214">
        <f t="shared" si="98"/>
        <v>0</v>
      </c>
      <c r="J235" s="214">
        <f t="shared" si="98"/>
        <v>0</v>
      </c>
      <c r="K235" s="214">
        <f t="shared" si="98"/>
        <v>0</v>
      </c>
      <c r="L235" s="214">
        <f t="shared" si="98"/>
        <v>0</v>
      </c>
      <c r="M235" s="215">
        <f t="shared" si="98"/>
        <v>0</v>
      </c>
      <c r="N235" s="214">
        <f t="shared" si="98"/>
        <v>0</v>
      </c>
      <c r="O235" s="214">
        <f t="shared" si="98"/>
        <v>0</v>
      </c>
      <c r="P235" s="214">
        <f t="shared" si="98"/>
        <v>0</v>
      </c>
      <c r="Q235" s="214">
        <f t="shared" si="98"/>
        <v>0</v>
      </c>
      <c r="R235" s="214">
        <f t="shared" si="98"/>
        <v>0</v>
      </c>
      <c r="S235" s="214">
        <f t="shared" si="98"/>
        <v>0</v>
      </c>
      <c r="T235" s="214">
        <f t="shared" si="98"/>
        <v>0</v>
      </c>
      <c r="U235" s="214">
        <f t="shared" si="98"/>
        <v>0</v>
      </c>
      <c r="V235" s="214">
        <f t="shared" si="98"/>
        <v>0</v>
      </c>
      <c r="W235" s="214">
        <f t="shared" si="98"/>
        <v>0</v>
      </c>
      <c r="X235" s="214">
        <f t="shared" si="98"/>
        <v>0</v>
      </c>
      <c r="Y235" s="214">
        <f t="shared" si="98"/>
        <v>0</v>
      </c>
      <c r="Z235" s="214">
        <f t="shared" si="98"/>
        <v>0</v>
      </c>
      <c r="AA235" s="215">
        <f t="shared" si="98"/>
        <v>0</v>
      </c>
      <c r="AB235" s="1"/>
      <c r="AC235" s="1"/>
      <c r="AD235" s="1"/>
      <c r="AE235" s="1"/>
    </row>
    <row r="236" spans="1:31" x14ac:dyDescent="0.15">
      <c r="A236" s="228"/>
      <c r="B236" s="216"/>
      <c r="C236" s="216" t="s">
        <v>234</v>
      </c>
      <c r="D236" s="217">
        <f t="shared" si="83"/>
        <v>0</v>
      </c>
      <c r="E236" s="220">
        <v>0</v>
      </c>
      <c r="F236" s="220">
        <v>0</v>
      </c>
      <c r="G236" s="220">
        <v>0</v>
      </c>
      <c r="H236" s="220">
        <v>0</v>
      </c>
      <c r="I236" s="220">
        <v>0</v>
      </c>
      <c r="J236" s="220">
        <v>0</v>
      </c>
      <c r="K236" s="220">
        <v>0</v>
      </c>
      <c r="L236" s="220">
        <v>0</v>
      </c>
      <c r="M236" s="221">
        <v>0</v>
      </c>
      <c r="N236" s="220">
        <v>0</v>
      </c>
      <c r="O236" s="220">
        <v>0</v>
      </c>
      <c r="P236" s="220">
        <v>0</v>
      </c>
      <c r="Q236" s="220">
        <v>0</v>
      </c>
      <c r="R236" s="220">
        <v>0</v>
      </c>
      <c r="S236" s="220">
        <v>0</v>
      </c>
      <c r="T236" s="220">
        <v>0</v>
      </c>
      <c r="U236" s="220">
        <v>0</v>
      </c>
      <c r="V236" s="220">
        <v>0</v>
      </c>
      <c r="W236" s="220">
        <v>0</v>
      </c>
      <c r="X236" s="220">
        <v>0</v>
      </c>
      <c r="Y236" s="220">
        <v>0</v>
      </c>
      <c r="Z236" s="220">
        <v>0</v>
      </c>
      <c r="AA236" s="221">
        <v>0</v>
      </c>
      <c r="AB236" s="1"/>
      <c r="AC236" s="1"/>
      <c r="AD236" s="1"/>
      <c r="AE236" s="1"/>
    </row>
    <row r="237" spans="1:31" x14ac:dyDescent="0.15">
      <c r="A237" s="229"/>
      <c r="B237" s="222"/>
      <c r="C237" s="216" t="s">
        <v>237</v>
      </c>
      <c r="D237" s="217">
        <f t="shared" si="83"/>
        <v>0</v>
      </c>
      <c r="E237" s="220">
        <v>0</v>
      </c>
      <c r="F237" s="220">
        <v>0</v>
      </c>
      <c r="G237" s="220">
        <v>0</v>
      </c>
      <c r="H237" s="220">
        <v>0</v>
      </c>
      <c r="I237" s="220">
        <v>0</v>
      </c>
      <c r="J237" s="220">
        <v>0</v>
      </c>
      <c r="K237" s="220">
        <v>0</v>
      </c>
      <c r="L237" s="220">
        <v>0</v>
      </c>
      <c r="M237" s="221">
        <v>0</v>
      </c>
      <c r="N237" s="220">
        <v>0</v>
      </c>
      <c r="O237" s="220">
        <v>0</v>
      </c>
      <c r="P237" s="220">
        <v>0</v>
      </c>
      <c r="Q237" s="220">
        <v>0</v>
      </c>
      <c r="R237" s="220">
        <v>0</v>
      </c>
      <c r="S237" s="220">
        <v>0</v>
      </c>
      <c r="T237" s="220">
        <v>0</v>
      </c>
      <c r="U237" s="220">
        <v>0</v>
      </c>
      <c r="V237" s="220">
        <v>0</v>
      </c>
      <c r="W237" s="220">
        <v>0</v>
      </c>
      <c r="X237" s="220">
        <v>0</v>
      </c>
      <c r="Y237" s="220">
        <v>0</v>
      </c>
      <c r="Z237" s="220">
        <v>0</v>
      </c>
      <c r="AA237" s="221">
        <v>0</v>
      </c>
      <c r="AB237" s="1"/>
      <c r="AC237" s="1"/>
      <c r="AD237" s="1"/>
      <c r="AE237" s="1"/>
    </row>
    <row r="238" spans="1:31" x14ac:dyDescent="0.15">
      <c r="A238" s="227" t="s">
        <v>575</v>
      </c>
      <c r="B238" s="348" t="str">
        <f>VLOOKUP(A238,$AC$5:$AD$135,2,FALSE)</f>
        <v>　肺炎</v>
      </c>
      <c r="C238" s="349"/>
      <c r="D238" s="213">
        <f t="shared" si="83"/>
        <v>662</v>
      </c>
      <c r="E238" s="214">
        <f t="shared" ref="E238:AA238" si="99">SUM(E239:E240)</f>
        <v>0</v>
      </c>
      <c r="F238" s="214">
        <f t="shared" si="99"/>
        <v>0</v>
      </c>
      <c r="G238" s="214">
        <f t="shared" si="99"/>
        <v>0</v>
      </c>
      <c r="H238" s="214">
        <f t="shared" si="99"/>
        <v>0</v>
      </c>
      <c r="I238" s="214">
        <f t="shared" si="99"/>
        <v>0</v>
      </c>
      <c r="J238" s="214">
        <f t="shared" si="99"/>
        <v>0</v>
      </c>
      <c r="K238" s="214">
        <f t="shared" si="99"/>
        <v>0</v>
      </c>
      <c r="L238" s="214">
        <f t="shared" si="99"/>
        <v>0</v>
      </c>
      <c r="M238" s="215">
        <f t="shared" si="99"/>
        <v>0</v>
      </c>
      <c r="N238" s="214">
        <f t="shared" si="99"/>
        <v>0</v>
      </c>
      <c r="O238" s="214">
        <f t="shared" si="99"/>
        <v>1</v>
      </c>
      <c r="P238" s="214">
        <f t="shared" si="99"/>
        <v>1</v>
      </c>
      <c r="Q238" s="214">
        <f t="shared" si="99"/>
        <v>3</v>
      </c>
      <c r="R238" s="214">
        <f t="shared" si="99"/>
        <v>5</v>
      </c>
      <c r="S238" s="214">
        <f t="shared" si="99"/>
        <v>19</v>
      </c>
      <c r="T238" s="214">
        <f t="shared" si="99"/>
        <v>32</v>
      </c>
      <c r="U238" s="214">
        <f t="shared" si="99"/>
        <v>58</v>
      </c>
      <c r="V238" s="214">
        <f t="shared" si="99"/>
        <v>114</v>
      </c>
      <c r="W238" s="214">
        <f t="shared" si="99"/>
        <v>183</v>
      </c>
      <c r="X238" s="214">
        <f t="shared" si="99"/>
        <v>139</v>
      </c>
      <c r="Y238" s="214">
        <f t="shared" si="99"/>
        <v>87</v>
      </c>
      <c r="Z238" s="214">
        <f t="shared" si="99"/>
        <v>20</v>
      </c>
      <c r="AA238" s="215">
        <f t="shared" si="99"/>
        <v>0</v>
      </c>
      <c r="AB238" s="1"/>
      <c r="AC238" s="1"/>
      <c r="AD238" s="1"/>
      <c r="AE238" s="1"/>
    </row>
    <row r="239" spans="1:31" x14ac:dyDescent="0.15">
      <c r="A239" s="228"/>
      <c r="B239" s="216"/>
      <c r="C239" s="216" t="s">
        <v>234</v>
      </c>
      <c r="D239" s="217">
        <f t="shared" si="83"/>
        <v>369</v>
      </c>
      <c r="E239" s="220">
        <v>0</v>
      </c>
      <c r="F239" s="220">
        <v>0</v>
      </c>
      <c r="G239" s="220">
        <v>0</v>
      </c>
      <c r="H239" s="220">
        <v>0</v>
      </c>
      <c r="I239" s="220">
        <v>0</v>
      </c>
      <c r="J239" s="220">
        <v>0</v>
      </c>
      <c r="K239" s="220">
        <v>0</v>
      </c>
      <c r="L239" s="220">
        <v>0</v>
      </c>
      <c r="M239" s="221">
        <v>0</v>
      </c>
      <c r="N239" s="220">
        <v>0</v>
      </c>
      <c r="O239" s="220">
        <v>1</v>
      </c>
      <c r="P239" s="220">
        <v>1</v>
      </c>
      <c r="Q239" s="220">
        <v>3</v>
      </c>
      <c r="R239" s="220">
        <v>5</v>
      </c>
      <c r="S239" s="220">
        <v>18</v>
      </c>
      <c r="T239" s="220">
        <v>24</v>
      </c>
      <c r="U239" s="220">
        <v>42</v>
      </c>
      <c r="V239" s="220">
        <v>74</v>
      </c>
      <c r="W239" s="220">
        <v>94</v>
      </c>
      <c r="X239" s="220">
        <v>68</v>
      </c>
      <c r="Y239" s="220">
        <v>36</v>
      </c>
      <c r="Z239" s="220">
        <v>3</v>
      </c>
      <c r="AA239" s="221">
        <v>0</v>
      </c>
      <c r="AB239" s="1"/>
      <c r="AC239" s="1"/>
      <c r="AD239" s="1"/>
      <c r="AE239" s="1"/>
    </row>
    <row r="240" spans="1:31" x14ac:dyDescent="0.15">
      <c r="A240" s="229"/>
      <c r="B240" s="222"/>
      <c r="C240" s="216" t="s">
        <v>237</v>
      </c>
      <c r="D240" s="217">
        <f t="shared" si="83"/>
        <v>293</v>
      </c>
      <c r="E240" s="220">
        <v>0</v>
      </c>
      <c r="F240" s="220">
        <v>0</v>
      </c>
      <c r="G240" s="220">
        <v>0</v>
      </c>
      <c r="H240" s="220">
        <v>0</v>
      </c>
      <c r="I240" s="220">
        <v>0</v>
      </c>
      <c r="J240" s="220">
        <v>0</v>
      </c>
      <c r="K240" s="220">
        <v>0</v>
      </c>
      <c r="L240" s="220">
        <v>0</v>
      </c>
      <c r="M240" s="221">
        <v>0</v>
      </c>
      <c r="N240" s="220">
        <v>0</v>
      </c>
      <c r="O240" s="220">
        <v>0</v>
      </c>
      <c r="P240" s="220">
        <v>0</v>
      </c>
      <c r="Q240" s="220">
        <v>0</v>
      </c>
      <c r="R240" s="220">
        <v>0</v>
      </c>
      <c r="S240" s="220">
        <v>1</v>
      </c>
      <c r="T240" s="220">
        <v>8</v>
      </c>
      <c r="U240" s="220">
        <v>16</v>
      </c>
      <c r="V240" s="220">
        <v>40</v>
      </c>
      <c r="W240" s="220">
        <v>89</v>
      </c>
      <c r="X240" s="220">
        <v>71</v>
      </c>
      <c r="Y240" s="220">
        <v>51</v>
      </c>
      <c r="Z240" s="220">
        <v>17</v>
      </c>
      <c r="AA240" s="221">
        <v>0</v>
      </c>
      <c r="AB240" s="1"/>
      <c r="AC240" s="1"/>
      <c r="AD240" s="1"/>
      <c r="AE240" s="1"/>
    </row>
    <row r="241" spans="1:31" x14ac:dyDescent="0.15">
      <c r="A241" s="227" t="s">
        <v>576</v>
      </c>
      <c r="B241" s="348" t="str">
        <f>VLOOKUP(A241,$AC$5:$AD$135,2,FALSE)</f>
        <v>　急性気管支炎</v>
      </c>
      <c r="C241" s="349"/>
      <c r="D241" s="213">
        <f t="shared" si="83"/>
        <v>0</v>
      </c>
      <c r="E241" s="214">
        <f t="shared" ref="E241:AA241" si="100">SUM(E242:E243)</f>
        <v>0</v>
      </c>
      <c r="F241" s="214">
        <f t="shared" si="100"/>
        <v>0</v>
      </c>
      <c r="G241" s="214">
        <f t="shared" si="100"/>
        <v>0</v>
      </c>
      <c r="H241" s="214">
        <f t="shared" si="100"/>
        <v>0</v>
      </c>
      <c r="I241" s="214">
        <f t="shared" si="100"/>
        <v>0</v>
      </c>
      <c r="J241" s="214">
        <f t="shared" si="100"/>
        <v>0</v>
      </c>
      <c r="K241" s="214">
        <f t="shared" si="100"/>
        <v>0</v>
      </c>
      <c r="L241" s="214">
        <f t="shared" si="100"/>
        <v>0</v>
      </c>
      <c r="M241" s="215">
        <f t="shared" si="100"/>
        <v>0</v>
      </c>
      <c r="N241" s="214">
        <f t="shared" si="100"/>
        <v>0</v>
      </c>
      <c r="O241" s="214">
        <f t="shared" si="100"/>
        <v>0</v>
      </c>
      <c r="P241" s="214">
        <f t="shared" si="100"/>
        <v>0</v>
      </c>
      <c r="Q241" s="214">
        <f t="shared" si="100"/>
        <v>0</v>
      </c>
      <c r="R241" s="214">
        <f t="shared" si="100"/>
        <v>0</v>
      </c>
      <c r="S241" s="214">
        <f t="shared" si="100"/>
        <v>0</v>
      </c>
      <c r="T241" s="214">
        <f t="shared" si="100"/>
        <v>0</v>
      </c>
      <c r="U241" s="214">
        <f t="shared" si="100"/>
        <v>0</v>
      </c>
      <c r="V241" s="214">
        <f t="shared" si="100"/>
        <v>0</v>
      </c>
      <c r="W241" s="214">
        <f t="shared" si="100"/>
        <v>0</v>
      </c>
      <c r="X241" s="214">
        <f t="shared" si="100"/>
        <v>0</v>
      </c>
      <c r="Y241" s="214">
        <f t="shared" si="100"/>
        <v>0</v>
      </c>
      <c r="Z241" s="214">
        <f t="shared" si="100"/>
        <v>0</v>
      </c>
      <c r="AA241" s="215">
        <f t="shared" si="100"/>
        <v>0</v>
      </c>
      <c r="AB241" s="1"/>
      <c r="AC241" s="1"/>
      <c r="AD241" s="1"/>
      <c r="AE241" s="1"/>
    </row>
    <row r="242" spans="1:31" x14ac:dyDescent="0.15">
      <c r="A242" s="228"/>
      <c r="B242" s="216"/>
      <c r="C242" s="216" t="s">
        <v>234</v>
      </c>
      <c r="D242" s="217">
        <f t="shared" si="83"/>
        <v>0</v>
      </c>
      <c r="E242" s="220">
        <v>0</v>
      </c>
      <c r="F242" s="220">
        <v>0</v>
      </c>
      <c r="G242" s="220">
        <v>0</v>
      </c>
      <c r="H242" s="220">
        <v>0</v>
      </c>
      <c r="I242" s="220">
        <v>0</v>
      </c>
      <c r="J242" s="220">
        <v>0</v>
      </c>
      <c r="K242" s="220">
        <v>0</v>
      </c>
      <c r="L242" s="220">
        <v>0</v>
      </c>
      <c r="M242" s="221">
        <v>0</v>
      </c>
      <c r="N242" s="220">
        <v>0</v>
      </c>
      <c r="O242" s="220">
        <v>0</v>
      </c>
      <c r="P242" s="220">
        <v>0</v>
      </c>
      <c r="Q242" s="220">
        <v>0</v>
      </c>
      <c r="R242" s="220">
        <v>0</v>
      </c>
      <c r="S242" s="220">
        <v>0</v>
      </c>
      <c r="T242" s="220">
        <v>0</v>
      </c>
      <c r="U242" s="220">
        <v>0</v>
      </c>
      <c r="V242" s="220">
        <v>0</v>
      </c>
      <c r="W242" s="220">
        <v>0</v>
      </c>
      <c r="X242" s="220">
        <v>0</v>
      </c>
      <c r="Y242" s="220">
        <v>0</v>
      </c>
      <c r="Z242" s="220">
        <v>0</v>
      </c>
      <c r="AA242" s="221">
        <v>0</v>
      </c>
      <c r="AB242" s="1"/>
      <c r="AC242" s="1"/>
      <c r="AD242" s="1"/>
      <c r="AE242" s="1"/>
    </row>
    <row r="243" spans="1:31" x14ac:dyDescent="0.15">
      <c r="A243" s="229"/>
      <c r="B243" s="222"/>
      <c r="C243" s="216" t="s">
        <v>237</v>
      </c>
      <c r="D243" s="217">
        <f t="shared" si="83"/>
        <v>0</v>
      </c>
      <c r="E243" s="220">
        <v>0</v>
      </c>
      <c r="F243" s="220">
        <v>0</v>
      </c>
      <c r="G243" s="220">
        <v>0</v>
      </c>
      <c r="H243" s="220">
        <v>0</v>
      </c>
      <c r="I243" s="220">
        <v>0</v>
      </c>
      <c r="J243" s="220">
        <v>0</v>
      </c>
      <c r="K243" s="220">
        <v>0</v>
      </c>
      <c r="L243" s="220">
        <v>0</v>
      </c>
      <c r="M243" s="221">
        <v>0</v>
      </c>
      <c r="N243" s="220">
        <v>0</v>
      </c>
      <c r="O243" s="220">
        <v>0</v>
      </c>
      <c r="P243" s="220">
        <v>0</v>
      </c>
      <c r="Q243" s="220">
        <v>0</v>
      </c>
      <c r="R243" s="220">
        <v>0</v>
      </c>
      <c r="S243" s="220">
        <v>0</v>
      </c>
      <c r="T243" s="220">
        <v>0</v>
      </c>
      <c r="U243" s="220">
        <v>0</v>
      </c>
      <c r="V243" s="220">
        <v>0</v>
      </c>
      <c r="W243" s="220">
        <v>0</v>
      </c>
      <c r="X243" s="220">
        <v>0</v>
      </c>
      <c r="Y243" s="220">
        <v>0</v>
      </c>
      <c r="Z243" s="220">
        <v>0</v>
      </c>
      <c r="AA243" s="221">
        <v>0</v>
      </c>
      <c r="AB243" s="1"/>
      <c r="AC243" s="1"/>
      <c r="AD243" s="1"/>
      <c r="AE243" s="1"/>
    </row>
    <row r="244" spans="1:31" x14ac:dyDescent="0.15">
      <c r="A244" s="227" t="s">
        <v>577</v>
      </c>
      <c r="B244" s="348" t="str">
        <f>VLOOKUP(A244,$AC$5:$AD$135,2,FALSE)</f>
        <v>　慢性閉塞性肺疾患</v>
      </c>
      <c r="C244" s="349"/>
      <c r="D244" s="213">
        <f t="shared" si="83"/>
        <v>156</v>
      </c>
      <c r="E244" s="214">
        <f t="shared" ref="E244:AA244" si="101">SUM(E245:E246)</f>
        <v>0</v>
      </c>
      <c r="F244" s="214">
        <f t="shared" si="101"/>
        <v>0</v>
      </c>
      <c r="G244" s="214">
        <f t="shared" si="101"/>
        <v>0</v>
      </c>
      <c r="H244" s="214">
        <f t="shared" si="101"/>
        <v>0</v>
      </c>
      <c r="I244" s="214">
        <f t="shared" si="101"/>
        <v>0</v>
      </c>
      <c r="J244" s="214">
        <f t="shared" si="101"/>
        <v>0</v>
      </c>
      <c r="K244" s="214">
        <f t="shared" si="101"/>
        <v>0</v>
      </c>
      <c r="L244" s="214">
        <f t="shared" si="101"/>
        <v>0</v>
      </c>
      <c r="M244" s="215">
        <f t="shared" si="101"/>
        <v>0</v>
      </c>
      <c r="N244" s="214">
        <f t="shared" si="101"/>
        <v>0</v>
      </c>
      <c r="O244" s="214">
        <f t="shared" si="101"/>
        <v>0</v>
      </c>
      <c r="P244" s="214">
        <f t="shared" si="101"/>
        <v>0</v>
      </c>
      <c r="Q244" s="214">
        <f t="shared" si="101"/>
        <v>0</v>
      </c>
      <c r="R244" s="214">
        <f t="shared" si="101"/>
        <v>3</v>
      </c>
      <c r="S244" s="214">
        <f t="shared" si="101"/>
        <v>12</v>
      </c>
      <c r="T244" s="214">
        <f t="shared" si="101"/>
        <v>11</v>
      </c>
      <c r="U244" s="214">
        <f t="shared" si="101"/>
        <v>21</v>
      </c>
      <c r="V244" s="214">
        <f t="shared" si="101"/>
        <v>31</v>
      </c>
      <c r="W244" s="214">
        <f t="shared" si="101"/>
        <v>35</v>
      </c>
      <c r="X244" s="214">
        <f t="shared" si="101"/>
        <v>27</v>
      </c>
      <c r="Y244" s="214">
        <f t="shared" si="101"/>
        <v>15</v>
      </c>
      <c r="Z244" s="214">
        <f t="shared" si="101"/>
        <v>1</v>
      </c>
      <c r="AA244" s="215">
        <f t="shared" si="101"/>
        <v>0</v>
      </c>
      <c r="AB244" s="1"/>
      <c r="AC244" s="1"/>
      <c r="AD244" s="1"/>
      <c r="AE244" s="1"/>
    </row>
    <row r="245" spans="1:31" x14ac:dyDescent="0.15">
      <c r="A245" s="228"/>
      <c r="B245" s="216"/>
      <c r="C245" s="216" t="s">
        <v>234</v>
      </c>
      <c r="D245" s="217">
        <f t="shared" si="83"/>
        <v>126</v>
      </c>
      <c r="E245" s="220">
        <v>0</v>
      </c>
      <c r="F245" s="220">
        <v>0</v>
      </c>
      <c r="G245" s="220">
        <v>0</v>
      </c>
      <c r="H245" s="220">
        <v>0</v>
      </c>
      <c r="I245" s="220">
        <v>0</v>
      </c>
      <c r="J245" s="220">
        <v>0</v>
      </c>
      <c r="K245" s="220">
        <v>0</v>
      </c>
      <c r="L245" s="220">
        <v>0</v>
      </c>
      <c r="M245" s="221">
        <v>0</v>
      </c>
      <c r="N245" s="220">
        <v>0</v>
      </c>
      <c r="O245" s="220">
        <v>0</v>
      </c>
      <c r="P245" s="220">
        <v>0</v>
      </c>
      <c r="Q245" s="220">
        <v>0</v>
      </c>
      <c r="R245" s="220">
        <v>2</v>
      </c>
      <c r="S245" s="220">
        <v>11</v>
      </c>
      <c r="T245" s="220">
        <v>10</v>
      </c>
      <c r="U245" s="220">
        <v>19</v>
      </c>
      <c r="V245" s="220">
        <v>28</v>
      </c>
      <c r="W245" s="220">
        <v>27</v>
      </c>
      <c r="X245" s="220">
        <v>20</v>
      </c>
      <c r="Y245" s="220">
        <v>8</v>
      </c>
      <c r="Z245" s="220">
        <v>1</v>
      </c>
      <c r="AA245" s="221">
        <v>0</v>
      </c>
      <c r="AB245" s="1"/>
      <c r="AC245" s="1"/>
      <c r="AD245" s="1"/>
      <c r="AE245" s="1"/>
    </row>
    <row r="246" spans="1:31" x14ac:dyDescent="0.15">
      <c r="A246" s="229"/>
      <c r="B246" s="222"/>
      <c r="C246" s="216" t="s">
        <v>237</v>
      </c>
      <c r="D246" s="217">
        <f t="shared" si="83"/>
        <v>30</v>
      </c>
      <c r="E246" s="220">
        <v>0</v>
      </c>
      <c r="F246" s="220">
        <v>0</v>
      </c>
      <c r="G246" s="220">
        <v>0</v>
      </c>
      <c r="H246" s="220">
        <v>0</v>
      </c>
      <c r="I246" s="220">
        <v>0</v>
      </c>
      <c r="J246" s="220">
        <v>0</v>
      </c>
      <c r="K246" s="220">
        <v>0</v>
      </c>
      <c r="L246" s="220">
        <v>0</v>
      </c>
      <c r="M246" s="221">
        <v>0</v>
      </c>
      <c r="N246" s="220">
        <v>0</v>
      </c>
      <c r="O246" s="220">
        <v>0</v>
      </c>
      <c r="P246" s="220">
        <v>0</v>
      </c>
      <c r="Q246" s="220">
        <v>0</v>
      </c>
      <c r="R246" s="220">
        <v>1</v>
      </c>
      <c r="S246" s="220">
        <v>1</v>
      </c>
      <c r="T246" s="220">
        <v>1</v>
      </c>
      <c r="U246" s="220">
        <v>2</v>
      </c>
      <c r="V246" s="220">
        <v>3</v>
      </c>
      <c r="W246" s="220">
        <v>8</v>
      </c>
      <c r="X246" s="220">
        <v>7</v>
      </c>
      <c r="Y246" s="220">
        <v>7</v>
      </c>
      <c r="Z246" s="220">
        <v>0</v>
      </c>
      <c r="AA246" s="221">
        <v>0</v>
      </c>
      <c r="AB246" s="1"/>
      <c r="AC246" s="1"/>
      <c r="AD246" s="1"/>
      <c r="AE246" s="1"/>
    </row>
    <row r="247" spans="1:31" x14ac:dyDescent="0.15">
      <c r="A247" s="227" t="s">
        <v>578</v>
      </c>
      <c r="B247" s="348" t="str">
        <f>VLOOKUP(A247,$AC$5:$AD$135,2,FALSE)</f>
        <v>　喘息</v>
      </c>
      <c r="C247" s="349"/>
      <c r="D247" s="213">
        <f t="shared" si="83"/>
        <v>4</v>
      </c>
      <c r="E247" s="214">
        <f t="shared" ref="E247:AA247" si="102">SUM(E248:E249)</f>
        <v>0</v>
      </c>
      <c r="F247" s="214">
        <f t="shared" si="102"/>
        <v>0</v>
      </c>
      <c r="G247" s="214">
        <f t="shared" si="102"/>
        <v>0</v>
      </c>
      <c r="H247" s="214">
        <f t="shared" si="102"/>
        <v>0</v>
      </c>
      <c r="I247" s="214">
        <f t="shared" si="102"/>
        <v>0</v>
      </c>
      <c r="J247" s="214">
        <f t="shared" si="102"/>
        <v>0</v>
      </c>
      <c r="K247" s="214">
        <f t="shared" si="102"/>
        <v>0</v>
      </c>
      <c r="L247" s="214">
        <f t="shared" si="102"/>
        <v>0</v>
      </c>
      <c r="M247" s="215">
        <f t="shared" si="102"/>
        <v>0</v>
      </c>
      <c r="N247" s="214">
        <f t="shared" si="102"/>
        <v>0</v>
      </c>
      <c r="O247" s="214">
        <f t="shared" si="102"/>
        <v>0</v>
      </c>
      <c r="P247" s="214">
        <f t="shared" si="102"/>
        <v>0</v>
      </c>
      <c r="Q247" s="214">
        <f t="shared" si="102"/>
        <v>0</v>
      </c>
      <c r="R247" s="214">
        <f t="shared" si="102"/>
        <v>0</v>
      </c>
      <c r="S247" s="214">
        <f t="shared" si="102"/>
        <v>0</v>
      </c>
      <c r="T247" s="214">
        <f t="shared" si="102"/>
        <v>0</v>
      </c>
      <c r="U247" s="214">
        <f t="shared" si="102"/>
        <v>0</v>
      </c>
      <c r="V247" s="214">
        <f t="shared" si="102"/>
        <v>1</v>
      </c>
      <c r="W247" s="214">
        <f t="shared" si="102"/>
        <v>1</v>
      </c>
      <c r="X247" s="214">
        <f t="shared" si="102"/>
        <v>2</v>
      </c>
      <c r="Y247" s="214">
        <f t="shared" si="102"/>
        <v>0</v>
      </c>
      <c r="Z247" s="214">
        <f t="shared" si="102"/>
        <v>0</v>
      </c>
      <c r="AA247" s="215">
        <f t="shared" si="102"/>
        <v>0</v>
      </c>
      <c r="AB247" s="1"/>
      <c r="AC247" s="1"/>
      <c r="AD247" s="1"/>
      <c r="AE247" s="1"/>
    </row>
    <row r="248" spans="1:31" x14ac:dyDescent="0.15">
      <c r="A248" s="228"/>
      <c r="B248" s="216"/>
      <c r="C248" s="216" t="s">
        <v>234</v>
      </c>
      <c r="D248" s="217">
        <f t="shared" si="83"/>
        <v>1</v>
      </c>
      <c r="E248" s="220">
        <v>0</v>
      </c>
      <c r="F248" s="220">
        <v>0</v>
      </c>
      <c r="G248" s="220">
        <v>0</v>
      </c>
      <c r="H248" s="220">
        <v>0</v>
      </c>
      <c r="I248" s="220">
        <v>0</v>
      </c>
      <c r="J248" s="220">
        <v>0</v>
      </c>
      <c r="K248" s="220">
        <v>0</v>
      </c>
      <c r="L248" s="220">
        <v>0</v>
      </c>
      <c r="M248" s="221">
        <v>0</v>
      </c>
      <c r="N248" s="220">
        <v>0</v>
      </c>
      <c r="O248" s="220">
        <v>0</v>
      </c>
      <c r="P248" s="220">
        <v>0</v>
      </c>
      <c r="Q248" s="220">
        <v>0</v>
      </c>
      <c r="R248" s="220">
        <v>0</v>
      </c>
      <c r="S248" s="220">
        <v>0</v>
      </c>
      <c r="T248" s="220">
        <v>0</v>
      </c>
      <c r="U248" s="220">
        <v>0</v>
      </c>
      <c r="V248" s="220">
        <v>1</v>
      </c>
      <c r="W248" s="220">
        <v>0</v>
      </c>
      <c r="X248" s="220">
        <v>0</v>
      </c>
      <c r="Y248" s="220">
        <v>0</v>
      </c>
      <c r="Z248" s="220">
        <v>0</v>
      </c>
      <c r="AA248" s="221">
        <v>0</v>
      </c>
      <c r="AB248" s="1"/>
      <c r="AC248" s="1"/>
      <c r="AD248" s="1"/>
      <c r="AE248" s="1"/>
    </row>
    <row r="249" spans="1:31" x14ac:dyDescent="0.15">
      <c r="A249" s="229"/>
      <c r="B249" s="222"/>
      <c r="C249" s="216" t="s">
        <v>237</v>
      </c>
      <c r="D249" s="217">
        <f t="shared" si="83"/>
        <v>3</v>
      </c>
      <c r="E249" s="220">
        <v>0</v>
      </c>
      <c r="F249" s="220">
        <v>0</v>
      </c>
      <c r="G249" s="220">
        <v>0</v>
      </c>
      <c r="H249" s="220">
        <v>0</v>
      </c>
      <c r="I249" s="220">
        <v>0</v>
      </c>
      <c r="J249" s="220">
        <v>0</v>
      </c>
      <c r="K249" s="220">
        <v>0</v>
      </c>
      <c r="L249" s="220">
        <v>0</v>
      </c>
      <c r="M249" s="221">
        <v>0</v>
      </c>
      <c r="N249" s="220">
        <v>0</v>
      </c>
      <c r="O249" s="220">
        <v>0</v>
      </c>
      <c r="P249" s="220">
        <v>0</v>
      </c>
      <c r="Q249" s="220">
        <v>0</v>
      </c>
      <c r="R249" s="220">
        <v>0</v>
      </c>
      <c r="S249" s="220">
        <v>0</v>
      </c>
      <c r="T249" s="220">
        <v>0</v>
      </c>
      <c r="U249" s="220">
        <v>0</v>
      </c>
      <c r="V249" s="220">
        <v>0</v>
      </c>
      <c r="W249" s="220">
        <v>1</v>
      </c>
      <c r="X249" s="220">
        <v>2</v>
      </c>
      <c r="Y249" s="220">
        <v>0</v>
      </c>
      <c r="Z249" s="220">
        <v>0</v>
      </c>
      <c r="AA249" s="221">
        <v>0</v>
      </c>
      <c r="AB249" s="1"/>
      <c r="AC249" s="1"/>
      <c r="AD249" s="1"/>
      <c r="AE249" s="1"/>
    </row>
    <row r="250" spans="1:31" x14ac:dyDescent="0.15">
      <c r="A250" s="227" t="s">
        <v>579</v>
      </c>
      <c r="B250" s="348" t="str">
        <f>VLOOKUP(A250,$AC$5:$AD$135,2,FALSE)</f>
        <v>　その他の呼吸器系の疾患</v>
      </c>
      <c r="C250" s="349"/>
      <c r="D250" s="213">
        <f t="shared" si="83"/>
        <v>834</v>
      </c>
      <c r="E250" s="214">
        <f t="shared" ref="E250:AA250" si="103">SUM(E251:E252)</f>
        <v>0</v>
      </c>
      <c r="F250" s="214">
        <f t="shared" si="103"/>
        <v>0</v>
      </c>
      <c r="G250" s="214">
        <f t="shared" si="103"/>
        <v>0</v>
      </c>
      <c r="H250" s="214">
        <f t="shared" si="103"/>
        <v>0</v>
      </c>
      <c r="I250" s="214">
        <f t="shared" si="103"/>
        <v>0</v>
      </c>
      <c r="J250" s="214">
        <f t="shared" si="103"/>
        <v>0</v>
      </c>
      <c r="K250" s="214">
        <f t="shared" si="103"/>
        <v>0</v>
      </c>
      <c r="L250" s="214">
        <f t="shared" si="103"/>
        <v>0</v>
      </c>
      <c r="M250" s="215">
        <f t="shared" si="103"/>
        <v>0</v>
      </c>
      <c r="N250" s="214">
        <f t="shared" si="103"/>
        <v>1</v>
      </c>
      <c r="O250" s="214">
        <f t="shared" si="103"/>
        <v>1</v>
      </c>
      <c r="P250" s="214">
        <f t="shared" si="103"/>
        <v>1</v>
      </c>
      <c r="Q250" s="214">
        <f t="shared" si="103"/>
        <v>6</v>
      </c>
      <c r="R250" s="214">
        <f t="shared" si="103"/>
        <v>8</v>
      </c>
      <c r="S250" s="214">
        <f t="shared" si="103"/>
        <v>19</v>
      </c>
      <c r="T250" s="214">
        <f t="shared" si="103"/>
        <v>59</v>
      </c>
      <c r="U250" s="214">
        <f t="shared" si="103"/>
        <v>88</v>
      </c>
      <c r="V250" s="214">
        <f t="shared" si="103"/>
        <v>138</v>
      </c>
      <c r="W250" s="214">
        <f t="shared" si="103"/>
        <v>211</v>
      </c>
      <c r="X250" s="214">
        <f t="shared" si="103"/>
        <v>197</v>
      </c>
      <c r="Y250" s="214">
        <f t="shared" si="103"/>
        <v>87</v>
      </c>
      <c r="Z250" s="214">
        <f t="shared" si="103"/>
        <v>17</v>
      </c>
      <c r="AA250" s="215">
        <f t="shared" si="103"/>
        <v>1</v>
      </c>
      <c r="AB250" s="1"/>
      <c r="AC250" s="1"/>
      <c r="AD250" s="1"/>
      <c r="AE250" s="1"/>
    </row>
    <row r="251" spans="1:31" x14ac:dyDescent="0.15">
      <c r="A251" s="228"/>
      <c r="B251" s="216"/>
      <c r="C251" s="216" t="s">
        <v>234</v>
      </c>
      <c r="D251" s="217">
        <f t="shared" si="83"/>
        <v>495</v>
      </c>
      <c r="E251" s="220">
        <v>0</v>
      </c>
      <c r="F251" s="220">
        <v>0</v>
      </c>
      <c r="G251" s="220">
        <v>0</v>
      </c>
      <c r="H251" s="220">
        <v>0</v>
      </c>
      <c r="I251" s="220">
        <v>0</v>
      </c>
      <c r="J251" s="220">
        <v>0</v>
      </c>
      <c r="K251" s="220">
        <v>0</v>
      </c>
      <c r="L251" s="220">
        <v>0</v>
      </c>
      <c r="M251" s="221">
        <v>0</v>
      </c>
      <c r="N251" s="220">
        <v>1</v>
      </c>
      <c r="O251" s="220">
        <v>0</v>
      </c>
      <c r="P251" s="220">
        <v>0</v>
      </c>
      <c r="Q251" s="220">
        <v>3</v>
      </c>
      <c r="R251" s="220">
        <v>5</v>
      </c>
      <c r="S251" s="220">
        <v>13</v>
      </c>
      <c r="T251" s="220">
        <v>42</v>
      </c>
      <c r="U251" s="220">
        <v>69</v>
      </c>
      <c r="V251" s="220">
        <v>92</v>
      </c>
      <c r="W251" s="220">
        <v>140</v>
      </c>
      <c r="X251" s="220">
        <v>97</v>
      </c>
      <c r="Y251" s="220">
        <v>30</v>
      </c>
      <c r="Z251" s="220">
        <v>2</v>
      </c>
      <c r="AA251" s="221">
        <v>1</v>
      </c>
      <c r="AB251" s="1"/>
      <c r="AC251" s="1"/>
      <c r="AD251" s="1"/>
      <c r="AE251" s="1"/>
    </row>
    <row r="252" spans="1:31" x14ac:dyDescent="0.15">
      <c r="A252" s="229"/>
      <c r="B252" s="222"/>
      <c r="C252" s="216" t="s">
        <v>237</v>
      </c>
      <c r="D252" s="217">
        <f t="shared" si="83"/>
        <v>339</v>
      </c>
      <c r="E252" s="220">
        <v>0</v>
      </c>
      <c r="F252" s="220">
        <v>0</v>
      </c>
      <c r="G252" s="220">
        <v>0</v>
      </c>
      <c r="H252" s="220">
        <v>0</v>
      </c>
      <c r="I252" s="220">
        <v>0</v>
      </c>
      <c r="J252" s="220">
        <v>0</v>
      </c>
      <c r="K252" s="220">
        <v>0</v>
      </c>
      <c r="L252" s="220">
        <v>0</v>
      </c>
      <c r="M252" s="221">
        <v>0</v>
      </c>
      <c r="N252" s="220">
        <v>0</v>
      </c>
      <c r="O252" s="220">
        <v>1</v>
      </c>
      <c r="P252" s="220">
        <v>1</v>
      </c>
      <c r="Q252" s="220">
        <v>3</v>
      </c>
      <c r="R252" s="220">
        <v>3</v>
      </c>
      <c r="S252" s="220">
        <v>6</v>
      </c>
      <c r="T252" s="220">
        <v>17</v>
      </c>
      <c r="U252" s="220">
        <v>19</v>
      </c>
      <c r="V252" s="220">
        <v>46</v>
      </c>
      <c r="W252" s="220">
        <v>71</v>
      </c>
      <c r="X252" s="220">
        <v>100</v>
      </c>
      <c r="Y252" s="220">
        <v>57</v>
      </c>
      <c r="Z252" s="220">
        <v>15</v>
      </c>
      <c r="AA252" s="221">
        <v>0</v>
      </c>
      <c r="AB252" s="1"/>
      <c r="AC252" s="1"/>
      <c r="AD252" s="1"/>
      <c r="AE252" s="1"/>
    </row>
    <row r="253" spans="1:31" x14ac:dyDescent="0.15">
      <c r="A253" s="212" t="s">
        <v>580</v>
      </c>
      <c r="B253" s="348" t="str">
        <f>VLOOKUP(A253,$AC$5:$AD$135,2,FALSE)</f>
        <v>消化器系の疾患</v>
      </c>
      <c r="C253" s="349"/>
      <c r="D253" s="213">
        <f t="shared" si="83"/>
        <v>462</v>
      </c>
      <c r="E253" s="214">
        <f t="shared" ref="E253:AA253" si="104">SUM(E254:E255)</f>
        <v>0</v>
      </c>
      <c r="F253" s="214">
        <f t="shared" si="104"/>
        <v>0</v>
      </c>
      <c r="G253" s="214">
        <f t="shared" si="104"/>
        <v>0</v>
      </c>
      <c r="H253" s="214">
        <f t="shared" si="104"/>
        <v>0</v>
      </c>
      <c r="I253" s="214">
        <f t="shared" si="104"/>
        <v>0</v>
      </c>
      <c r="J253" s="214">
        <f t="shared" si="104"/>
        <v>0</v>
      </c>
      <c r="K253" s="214">
        <f t="shared" si="104"/>
        <v>0</v>
      </c>
      <c r="L253" s="214">
        <f t="shared" si="104"/>
        <v>0</v>
      </c>
      <c r="M253" s="215">
        <f t="shared" si="104"/>
        <v>3</v>
      </c>
      <c r="N253" s="214">
        <f t="shared" si="104"/>
        <v>3</v>
      </c>
      <c r="O253" s="214">
        <f t="shared" si="104"/>
        <v>5</v>
      </c>
      <c r="P253" s="214">
        <f t="shared" si="104"/>
        <v>13</v>
      </c>
      <c r="Q253" s="214">
        <f t="shared" si="104"/>
        <v>11</v>
      </c>
      <c r="R253" s="214">
        <f t="shared" si="104"/>
        <v>16</v>
      </c>
      <c r="S253" s="214">
        <f t="shared" si="104"/>
        <v>27</v>
      </c>
      <c r="T253" s="214">
        <f t="shared" si="104"/>
        <v>58</v>
      </c>
      <c r="U253" s="214">
        <f t="shared" si="104"/>
        <v>44</v>
      </c>
      <c r="V253" s="214">
        <f t="shared" si="104"/>
        <v>89</v>
      </c>
      <c r="W253" s="214">
        <f t="shared" si="104"/>
        <v>79</v>
      </c>
      <c r="X253" s="214">
        <f t="shared" si="104"/>
        <v>78</v>
      </c>
      <c r="Y253" s="214">
        <f t="shared" si="104"/>
        <v>30</v>
      </c>
      <c r="Z253" s="214">
        <f t="shared" si="104"/>
        <v>6</v>
      </c>
      <c r="AA253" s="215">
        <f t="shared" si="104"/>
        <v>0</v>
      </c>
      <c r="AB253" s="1"/>
      <c r="AC253" s="1"/>
      <c r="AD253" s="1"/>
      <c r="AE253" s="1"/>
    </row>
    <row r="254" spans="1:31" x14ac:dyDescent="0.15">
      <c r="A254" s="198"/>
      <c r="B254" s="216"/>
      <c r="C254" s="216" t="s">
        <v>234</v>
      </c>
      <c r="D254" s="217">
        <f t="shared" si="83"/>
        <v>254</v>
      </c>
      <c r="E254" s="218">
        <f>SUM(E257,E260,E263,E272)</f>
        <v>0</v>
      </c>
      <c r="F254" s="218">
        <f t="shared" ref="F254:AA255" si="105">SUM(F257,F260,F263,F272)</f>
        <v>0</v>
      </c>
      <c r="G254" s="218">
        <f t="shared" si="105"/>
        <v>0</v>
      </c>
      <c r="H254" s="218">
        <f t="shared" si="105"/>
        <v>0</v>
      </c>
      <c r="I254" s="218">
        <f t="shared" si="105"/>
        <v>0</v>
      </c>
      <c r="J254" s="218">
        <f t="shared" si="105"/>
        <v>0</v>
      </c>
      <c r="K254" s="218">
        <f t="shared" si="105"/>
        <v>0</v>
      </c>
      <c r="L254" s="218">
        <f t="shared" si="105"/>
        <v>0</v>
      </c>
      <c r="M254" s="219">
        <f t="shared" si="105"/>
        <v>1</v>
      </c>
      <c r="N254" s="218">
        <f t="shared" si="105"/>
        <v>3</v>
      </c>
      <c r="O254" s="218">
        <f t="shared" si="105"/>
        <v>5</v>
      </c>
      <c r="P254" s="218">
        <f t="shared" si="105"/>
        <v>12</v>
      </c>
      <c r="Q254" s="218">
        <f t="shared" si="105"/>
        <v>9</v>
      </c>
      <c r="R254" s="218">
        <f t="shared" si="105"/>
        <v>13</v>
      </c>
      <c r="S254" s="218">
        <f t="shared" si="105"/>
        <v>22</v>
      </c>
      <c r="T254" s="218">
        <f t="shared" si="105"/>
        <v>34</v>
      </c>
      <c r="U254" s="218">
        <f t="shared" si="105"/>
        <v>29</v>
      </c>
      <c r="V254" s="218">
        <f t="shared" si="105"/>
        <v>54</v>
      </c>
      <c r="W254" s="218">
        <f t="shared" si="105"/>
        <v>37</v>
      </c>
      <c r="X254" s="218">
        <f t="shared" si="105"/>
        <v>30</v>
      </c>
      <c r="Y254" s="218">
        <f t="shared" si="105"/>
        <v>4</v>
      </c>
      <c r="Z254" s="218">
        <f t="shared" si="105"/>
        <v>1</v>
      </c>
      <c r="AA254" s="219">
        <f t="shared" si="105"/>
        <v>0</v>
      </c>
      <c r="AB254" s="1"/>
      <c r="AC254" s="1"/>
      <c r="AD254" s="1"/>
      <c r="AE254" s="1"/>
    </row>
    <row r="255" spans="1:31" x14ac:dyDescent="0.15">
      <c r="A255" s="205"/>
      <c r="B255" s="222"/>
      <c r="C255" s="216" t="s">
        <v>237</v>
      </c>
      <c r="D255" s="217">
        <f t="shared" si="83"/>
        <v>208</v>
      </c>
      <c r="E255" s="218">
        <f>SUM(E258,E261,E264,E273)</f>
        <v>0</v>
      </c>
      <c r="F255" s="218">
        <f t="shared" si="105"/>
        <v>0</v>
      </c>
      <c r="G255" s="218">
        <f t="shared" si="105"/>
        <v>0</v>
      </c>
      <c r="H255" s="218">
        <f t="shared" si="105"/>
        <v>0</v>
      </c>
      <c r="I255" s="218">
        <f t="shared" si="105"/>
        <v>0</v>
      </c>
      <c r="J255" s="218">
        <f t="shared" si="105"/>
        <v>0</v>
      </c>
      <c r="K255" s="218">
        <f t="shared" si="105"/>
        <v>0</v>
      </c>
      <c r="L255" s="218">
        <f t="shared" si="105"/>
        <v>0</v>
      </c>
      <c r="M255" s="219">
        <f t="shared" si="105"/>
        <v>2</v>
      </c>
      <c r="N255" s="218">
        <f t="shared" si="105"/>
        <v>0</v>
      </c>
      <c r="O255" s="218">
        <f t="shared" si="105"/>
        <v>0</v>
      </c>
      <c r="P255" s="218">
        <f t="shared" si="105"/>
        <v>1</v>
      </c>
      <c r="Q255" s="218">
        <f t="shared" si="105"/>
        <v>2</v>
      </c>
      <c r="R255" s="218">
        <f t="shared" si="105"/>
        <v>3</v>
      </c>
      <c r="S255" s="218">
        <f t="shared" si="105"/>
        <v>5</v>
      </c>
      <c r="T255" s="218">
        <f t="shared" si="105"/>
        <v>24</v>
      </c>
      <c r="U255" s="218">
        <f t="shared" si="105"/>
        <v>15</v>
      </c>
      <c r="V255" s="218">
        <f t="shared" si="105"/>
        <v>35</v>
      </c>
      <c r="W255" s="218">
        <f t="shared" si="105"/>
        <v>42</v>
      </c>
      <c r="X255" s="218">
        <f t="shared" si="105"/>
        <v>48</v>
      </c>
      <c r="Y255" s="218">
        <f t="shared" si="105"/>
        <v>26</v>
      </c>
      <c r="Z255" s="218">
        <f t="shared" si="105"/>
        <v>5</v>
      </c>
      <c r="AA255" s="219">
        <f t="shared" si="105"/>
        <v>0</v>
      </c>
      <c r="AB255" s="1"/>
      <c r="AC255" s="1"/>
      <c r="AD255" s="1"/>
      <c r="AE255" s="1"/>
    </row>
    <row r="256" spans="1:31" x14ac:dyDescent="0.15">
      <c r="A256" s="227" t="s">
        <v>581</v>
      </c>
      <c r="B256" s="348" t="str">
        <f>VLOOKUP(A256,$AC$5:$AD$135,2,FALSE)</f>
        <v>　胃潰瘍及び十二指腸潰瘍</v>
      </c>
      <c r="C256" s="349"/>
      <c r="D256" s="213">
        <f t="shared" si="83"/>
        <v>24</v>
      </c>
      <c r="E256" s="214">
        <f t="shared" ref="E256:AA256" si="106">SUM(E257:E258)</f>
        <v>0</v>
      </c>
      <c r="F256" s="214">
        <f t="shared" si="106"/>
        <v>0</v>
      </c>
      <c r="G256" s="214">
        <f t="shared" si="106"/>
        <v>0</v>
      </c>
      <c r="H256" s="214">
        <f t="shared" si="106"/>
        <v>0</v>
      </c>
      <c r="I256" s="214">
        <f t="shared" si="106"/>
        <v>0</v>
      </c>
      <c r="J256" s="214">
        <f t="shared" si="106"/>
        <v>0</v>
      </c>
      <c r="K256" s="214">
        <f t="shared" si="106"/>
        <v>0</v>
      </c>
      <c r="L256" s="214">
        <f t="shared" si="106"/>
        <v>0</v>
      </c>
      <c r="M256" s="215">
        <f t="shared" si="106"/>
        <v>1</v>
      </c>
      <c r="N256" s="214">
        <f t="shared" si="106"/>
        <v>0</v>
      </c>
      <c r="O256" s="214">
        <f t="shared" si="106"/>
        <v>0</v>
      </c>
      <c r="P256" s="214">
        <f t="shared" si="106"/>
        <v>1</v>
      </c>
      <c r="Q256" s="214">
        <f t="shared" si="106"/>
        <v>0</v>
      </c>
      <c r="R256" s="214">
        <f t="shared" si="106"/>
        <v>1</v>
      </c>
      <c r="S256" s="214">
        <f t="shared" si="106"/>
        <v>2</v>
      </c>
      <c r="T256" s="214">
        <f t="shared" si="106"/>
        <v>3</v>
      </c>
      <c r="U256" s="214">
        <f t="shared" si="106"/>
        <v>5</v>
      </c>
      <c r="V256" s="214">
        <f t="shared" si="106"/>
        <v>1</v>
      </c>
      <c r="W256" s="214">
        <f t="shared" si="106"/>
        <v>5</v>
      </c>
      <c r="X256" s="214">
        <f t="shared" si="106"/>
        <v>4</v>
      </c>
      <c r="Y256" s="214">
        <f t="shared" si="106"/>
        <v>1</v>
      </c>
      <c r="Z256" s="214">
        <f t="shared" si="106"/>
        <v>0</v>
      </c>
      <c r="AA256" s="215">
        <f t="shared" si="106"/>
        <v>0</v>
      </c>
      <c r="AB256" s="1"/>
      <c r="AC256" s="1"/>
      <c r="AD256" s="1"/>
      <c r="AE256" s="1"/>
    </row>
    <row r="257" spans="1:31" x14ac:dyDescent="0.15">
      <c r="A257" s="228"/>
      <c r="B257" s="216"/>
      <c r="C257" s="216" t="s">
        <v>234</v>
      </c>
      <c r="D257" s="217">
        <f t="shared" si="83"/>
        <v>11</v>
      </c>
      <c r="E257" s="220">
        <v>0</v>
      </c>
      <c r="F257" s="220">
        <v>0</v>
      </c>
      <c r="G257" s="220">
        <v>0</v>
      </c>
      <c r="H257" s="220">
        <v>0</v>
      </c>
      <c r="I257" s="220">
        <v>0</v>
      </c>
      <c r="J257" s="220">
        <v>0</v>
      </c>
      <c r="K257" s="220">
        <v>0</v>
      </c>
      <c r="L257" s="220">
        <v>0</v>
      </c>
      <c r="M257" s="221">
        <v>0</v>
      </c>
      <c r="N257" s="220">
        <v>0</v>
      </c>
      <c r="O257" s="220">
        <v>0</v>
      </c>
      <c r="P257" s="220">
        <v>1</v>
      </c>
      <c r="Q257" s="220">
        <v>0</v>
      </c>
      <c r="R257" s="220">
        <v>1</v>
      </c>
      <c r="S257" s="220">
        <v>1</v>
      </c>
      <c r="T257" s="220">
        <v>0</v>
      </c>
      <c r="U257" s="220">
        <v>4</v>
      </c>
      <c r="V257" s="220">
        <v>1</v>
      </c>
      <c r="W257" s="220">
        <v>2</v>
      </c>
      <c r="X257" s="220">
        <v>1</v>
      </c>
      <c r="Y257" s="220">
        <v>0</v>
      </c>
      <c r="Z257" s="220">
        <v>0</v>
      </c>
      <c r="AA257" s="221">
        <v>0</v>
      </c>
      <c r="AB257" s="1"/>
      <c r="AC257" s="1"/>
      <c r="AD257" s="1"/>
      <c r="AE257" s="1"/>
    </row>
    <row r="258" spans="1:31" x14ac:dyDescent="0.15">
      <c r="A258" s="229"/>
      <c r="B258" s="222"/>
      <c r="C258" s="216" t="s">
        <v>237</v>
      </c>
      <c r="D258" s="217">
        <f t="shared" si="83"/>
        <v>13</v>
      </c>
      <c r="E258" s="220">
        <v>0</v>
      </c>
      <c r="F258" s="220">
        <v>0</v>
      </c>
      <c r="G258" s="220">
        <v>0</v>
      </c>
      <c r="H258" s="220">
        <v>0</v>
      </c>
      <c r="I258" s="220">
        <v>0</v>
      </c>
      <c r="J258" s="220">
        <v>0</v>
      </c>
      <c r="K258" s="220">
        <v>0</v>
      </c>
      <c r="L258" s="220">
        <v>0</v>
      </c>
      <c r="M258" s="221">
        <v>1</v>
      </c>
      <c r="N258" s="220">
        <v>0</v>
      </c>
      <c r="O258" s="220">
        <v>0</v>
      </c>
      <c r="P258" s="220">
        <v>0</v>
      </c>
      <c r="Q258" s="220">
        <v>0</v>
      </c>
      <c r="R258" s="220">
        <v>0</v>
      </c>
      <c r="S258" s="220">
        <v>1</v>
      </c>
      <c r="T258" s="220">
        <v>3</v>
      </c>
      <c r="U258" s="220">
        <v>1</v>
      </c>
      <c r="V258" s="220">
        <v>0</v>
      </c>
      <c r="W258" s="220">
        <v>3</v>
      </c>
      <c r="X258" s="220">
        <v>3</v>
      </c>
      <c r="Y258" s="220">
        <v>1</v>
      </c>
      <c r="Z258" s="220">
        <v>0</v>
      </c>
      <c r="AA258" s="221">
        <v>0</v>
      </c>
      <c r="AB258" s="1"/>
      <c r="AC258" s="1"/>
      <c r="AD258" s="1"/>
      <c r="AE258" s="1"/>
    </row>
    <row r="259" spans="1:31" x14ac:dyDescent="0.15">
      <c r="A259" s="227" t="s">
        <v>582</v>
      </c>
      <c r="B259" s="348" t="str">
        <f>VLOOKUP(A259,$AC$5:$AD$135,2,FALSE)</f>
        <v>　ヘルニア及び腸閉塞</v>
      </c>
      <c r="C259" s="349"/>
      <c r="D259" s="213">
        <f t="shared" si="83"/>
        <v>52</v>
      </c>
      <c r="E259" s="214">
        <f t="shared" ref="E259:AA259" si="107">SUM(E260:E261)</f>
        <v>0</v>
      </c>
      <c r="F259" s="214">
        <f t="shared" si="107"/>
        <v>0</v>
      </c>
      <c r="G259" s="214">
        <f t="shared" si="107"/>
        <v>0</v>
      </c>
      <c r="H259" s="214">
        <f t="shared" si="107"/>
        <v>0</v>
      </c>
      <c r="I259" s="214">
        <f t="shared" si="107"/>
        <v>0</v>
      </c>
      <c r="J259" s="214">
        <f t="shared" si="107"/>
        <v>0</v>
      </c>
      <c r="K259" s="214">
        <f t="shared" si="107"/>
        <v>0</v>
      </c>
      <c r="L259" s="214">
        <f t="shared" si="107"/>
        <v>0</v>
      </c>
      <c r="M259" s="215">
        <f t="shared" si="107"/>
        <v>0</v>
      </c>
      <c r="N259" s="214">
        <f t="shared" si="107"/>
        <v>0</v>
      </c>
      <c r="O259" s="214">
        <f t="shared" si="107"/>
        <v>0</v>
      </c>
      <c r="P259" s="214">
        <f t="shared" si="107"/>
        <v>1</v>
      </c>
      <c r="Q259" s="214">
        <f t="shared" si="107"/>
        <v>0</v>
      </c>
      <c r="R259" s="214">
        <f t="shared" si="107"/>
        <v>0</v>
      </c>
      <c r="S259" s="214">
        <f t="shared" si="107"/>
        <v>2</v>
      </c>
      <c r="T259" s="214">
        <f t="shared" si="107"/>
        <v>7</v>
      </c>
      <c r="U259" s="214">
        <f t="shared" si="107"/>
        <v>2</v>
      </c>
      <c r="V259" s="214">
        <f t="shared" si="107"/>
        <v>10</v>
      </c>
      <c r="W259" s="214">
        <f t="shared" si="107"/>
        <v>9</v>
      </c>
      <c r="X259" s="214">
        <f t="shared" si="107"/>
        <v>15</v>
      </c>
      <c r="Y259" s="214">
        <f t="shared" si="107"/>
        <v>4</v>
      </c>
      <c r="Z259" s="214">
        <f t="shared" si="107"/>
        <v>2</v>
      </c>
      <c r="AA259" s="215">
        <f t="shared" si="107"/>
        <v>0</v>
      </c>
      <c r="AB259" s="1"/>
      <c r="AC259" s="1"/>
      <c r="AD259" s="1"/>
      <c r="AE259" s="1"/>
    </row>
    <row r="260" spans="1:31" x14ac:dyDescent="0.15">
      <c r="A260" s="228"/>
      <c r="B260" s="216"/>
      <c r="C260" s="216" t="s">
        <v>234</v>
      </c>
      <c r="D260" s="217">
        <f t="shared" si="83"/>
        <v>23</v>
      </c>
      <c r="E260" s="220">
        <v>0</v>
      </c>
      <c r="F260" s="220">
        <v>0</v>
      </c>
      <c r="G260" s="220">
        <v>0</v>
      </c>
      <c r="H260" s="220">
        <v>0</v>
      </c>
      <c r="I260" s="220">
        <v>0</v>
      </c>
      <c r="J260" s="220">
        <v>0</v>
      </c>
      <c r="K260" s="220">
        <v>0</v>
      </c>
      <c r="L260" s="220">
        <v>0</v>
      </c>
      <c r="M260" s="221">
        <v>0</v>
      </c>
      <c r="N260" s="220">
        <v>0</v>
      </c>
      <c r="O260" s="220">
        <v>0</v>
      </c>
      <c r="P260" s="220">
        <v>1</v>
      </c>
      <c r="Q260" s="220">
        <v>0</v>
      </c>
      <c r="R260" s="220">
        <v>0</v>
      </c>
      <c r="S260" s="220">
        <v>2</v>
      </c>
      <c r="T260" s="220">
        <v>3</v>
      </c>
      <c r="U260" s="220">
        <v>1</v>
      </c>
      <c r="V260" s="220">
        <v>5</v>
      </c>
      <c r="W260" s="220">
        <v>5</v>
      </c>
      <c r="X260" s="220">
        <v>4</v>
      </c>
      <c r="Y260" s="220">
        <v>1</v>
      </c>
      <c r="Z260" s="220">
        <v>1</v>
      </c>
      <c r="AA260" s="221">
        <v>0</v>
      </c>
      <c r="AB260" s="1"/>
      <c r="AC260" s="1"/>
      <c r="AD260" s="1"/>
      <c r="AE260" s="1"/>
    </row>
    <row r="261" spans="1:31" x14ac:dyDescent="0.15">
      <c r="A261" s="229"/>
      <c r="B261" s="222"/>
      <c r="C261" s="216" t="s">
        <v>237</v>
      </c>
      <c r="D261" s="217">
        <f t="shared" ref="D261:D323" si="108">SUM(E261:AA261)</f>
        <v>29</v>
      </c>
      <c r="E261" s="220">
        <v>0</v>
      </c>
      <c r="F261" s="220">
        <v>0</v>
      </c>
      <c r="G261" s="220">
        <v>0</v>
      </c>
      <c r="H261" s="220">
        <v>0</v>
      </c>
      <c r="I261" s="220">
        <v>0</v>
      </c>
      <c r="J261" s="220">
        <v>0</v>
      </c>
      <c r="K261" s="220">
        <v>0</v>
      </c>
      <c r="L261" s="220">
        <v>0</v>
      </c>
      <c r="M261" s="221">
        <v>0</v>
      </c>
      <c r="N261" s="220">
        <v>0</v>
      </c>
      <c r="O261" s="220">
        <v>0</v>
      </c>
      <c r="P261" s="220">
        <v>0</v>
      </c>
      <c r="Q261" s="220">
        <v>0</v>
      </c>
      <c r="R261" s="220">
        <v>0</v>
      </c>
      <c r="S261" s="220">
        <v>0</v>
      </c>
      <c r="T261" s="220">
        <v>4</v>
      </c>
      <c r="U261" s="220">
        <v>1</v>
      </c>
      <c r="V261" s="220">
        <v>5</v>
      </c>
      <c r="W261" s="220">
        <v>4</v>
      </c>
      <c r="X261" s="220">
        <v>11</v>
      </c>
      <c r="Y261" s="220">
        <v>3</v>
      </c>
      <c r="Z261" s="220">
        <v>1</v>
      </c>
      <c r="AA261" s="221">
        <v>0</v>
      </c>
      <c r="AB261" s="1"/>
      <c r="AC261" s="1"/>
      <c r="AD261" s="1"/>
      <c r="AE261" s="1"/>
    </row>
    <row r="262" spans="1:31" x14ac:dyDescent="0.15">
      <c r="A262" s="212" t="s">
        <v>583</v>
      </c>
      <c r="B262" s="348" t="str">
        <f>VLOOKUP(A262,$AC$5:$AD$135,2,FALSE)</f>
        <v>　肝疾患</v>
      </c>
      <c r="C262" s="349"/>
      <c r="D262" s="213">
        <f t="shared" si="108"/>
        <v>151</v>
      </c>
      <c r="E262" s="214">
        <f t="shared" ref="E262:AA262" si="109">SUM(E263:E264)</f>
        <v>0</v>
      </c>
      <c r="F262" s="214">
        <f t="shared" si="109"/>
        <v>0</v>
      </c>
      <c r="G262" s="214">
        <f t="shared" si="109"/>
        <v>0</v>
      </c>
      <c r="H262" s="214">
        <f t="shared" si="109"/>
        <v>0</v>
      </c>
      <c r="I262" s="214">
        <f t="shared" si="109"/>
        <v>0</v>
      </c>
      <c r="J262" s="214">
        <f t="shared" si="109"/>
        <v>0</v>
      </c>
      <c r="K262" s="214">
        <f t="shared" si="109"/>
        <v>0</v>
      </c>
      <c r="L262" s="214">
        <f t="shared" si="109"/>
        <v>0</v>
      </c>
      <c r="M262" s="215">
        <f t="shared" si="109"/>
        <v>2</v>
      </c>
      <c r="N262" s="214">
        <f t="shared" si="109"/>
        <v>3</v>
      </c>
      <c r="O262" s="214">
        <f t="shared" si="109"/>
        <v>3</v>
      </c>
      <c r="P262" s="214">
        <f t="shared" si="109"/>
        <v>10</v>
      </c>
      <c r="Q262" s="214">
        <f t="shared" si="109"/>
        <v>8</v>
      </c>
      <c r="R262" s="214">
        <f t="shared" si="109"/>
        <v>12</v>
      </c>
      <c r="S262" s="214">
        <f t="shared" si="109"/>
        <v>16</v>
      </c>
      <c r="T262" s="214">
        <f t="shared" si="109"/>
        <v>27</v>
      </c>
      <c r="U262" s="214">
        <f t="shared" si="109"/>
        <v>17</v>
      </c>
      <c r="V262" s="214">
        <f t="shared" si="109"/>
        <v>28</v>
      </c>
      <c r="W262" s="214">
        <f t="shared" si="109"/>
        <v>11</v>
      </c>
      <c r="X262" s="214">
        <f t="shared" si="109"/>
        <v>11</v>
      </c>
      <c r="Y262" s="214">
        <f t="shared" si="109"/>
        <v>3</v>
      </c>
      <c r="Z262" s="214">
        <f t="shared" si="109"/>
        <v>0</v>
      </c>
      <c r="AA262" s="215">
        <f t="shared" si="109"/>
        <v>0</v>
      </c>
      <c r="AB262" s="1"/>
      <c r="AC262" s="1"/>
      <c r="AD262" s="1"/>
      <c r="AE262" s="1"/>
    </row>
    <row r="263" spans="1:31" x14ac:dyDescent="0.15">
      <c r="A263" s="198"/>
      <c r="B263" s="216"/>
      <c r="C263" s="216" t="s">
        <v>234</v>
      </c>
      <c r="D263" s="217">
        <f t="shared" si="108"/>
        <v>106</v>
      </c>
      <c r="E263" s="218">
        <f>SUM(E266,E269)</f>
        <v>0</v>
      </c>
      <c r="F263" s="218">
        <f t="shared" ref="F263:AA264" si="110">SUM(F266,F269)</f>
        <v>0</v>
      </c>
      <c r="G263" s="218">
        <f t="shared" si="110"/>
        <v>0</v>
      </c>
      <c r="H263" s="218">
        <f t="shared" si="110"/>
        <v>0</v>
      </c>
      <c r="I263" s="218">
        <f t="shared" si="110"/>
        <v>0</v>
      </c>
      <c r="J263" s="218">
        <f t="shared" si="110"/>
        <v>0</v>
      </c>
      <c r="K263" s="218">
        <f t="shared" si="110"/>
        <v>0</v>
      </c>
      <c r="L263" s="218">
        <f t="shared" si="110"/>
        <v>0</v>
      </c>
      <c r="M263" s="219">
        <f t="shared" si="110"/>
        <v>1</v>
      </c>
      <c r="N263" s="218">
        <f t="shared" si="110"/>
        <v>3</v>
      </c>
      <c r="O263" s="218">
        <f t="shared" si="110"/>
        <v>3</v>
      </c>
      <c r="P263" s="218">
        <f t="shared" si="110"/>
        <v>9</v>
      </c>
      <c r="Q263" s="218">
        <f t="shared" si="110"/>
        <v>7</v>
      </c>
      <c r="R263" s="218">
        <f t="shared" si="110"/>
        <v>9</v>
      </c>
      <c r="S263" s="218">
        <f t="shared" si="110"/>
        <v>15</v>
      </c>
      <c r="T263" s="218">
        <f t="shared" si="110"/>
        <v>19</v>
      </c>
      <c r="U263" s="218">
        <f t="shared" si="110"/>
        <v>12</v>
      </c>
      <c r="V263" s="218">
        <f t="shared" si="110"/>
        <v>17</v>
      </c>
      <c r="W263" s="218">
        <f t="shared" si="110"/>
        <v>4</v>
      </c>
      <c r="X263" s="218">
        <f t="shared" si="110"/>
        <v>6</v>
      </c>
      <c r="Y263" s="218">
        <f t="shared" si="110"/>
        <v>1</v>
      </c>
      <c r="Z263" s="218">
        <f t="shared" si="110"/>
        <v>0</v>
      </c>
      <c r="AA263" s="219">
        <f t="shared" si="110"/>
        <v>0</v>
      </c>
      <c r="AB263" s="1"/>
      <c r="AC263" s="1"/>
      <c r="AD263" s="1"/>
      <c r="AE263" s="1"/>
    </row>
    <row r="264" spans="1:31" x14ac:dyDescent="0.15">
      <c r="A264" s="205"/>
      <c r="B264" s="222"/>
      <c r="C264" s="216" t="s">
        <v>237</v>
      </c>
      <c r="D264" s="217">
        <f t="shared" si="108"/>
        <v>45</v>
      </c>
      <c r="E264" s="218">
        <f>SUM(E267,E270)</f>
        <v>0</v>
      </c>
      <c r="F264" s="218">
        <f t="shared" si="110"/>
        <v>0</v>
      </c>
      <c r="G264" s="218">
        <f t="shared" si="110"/>
        <v>0</v>
      </c>
      <c r="H264" s="218">
        <f t="shared" si="110"/>
        <v>0</v>
      </c>
      <c r="I264" s="218">
        <f t="shared" si="110"/>
        <v>0</v>
      </c>
      <c r="J264" s="218">
        <f t="shared" si="110"/>
        <v>0</v>
      </c>
      <c r="K264" s="218">
        <f t="shared" si="110"/>
        <v>0</v>
      </c>
      <c r="L264" s="218">
        <f t="shared" si="110"/>
        <v>0</v>
      </c>
      <c r="M264" s="219">
        <f t="shared" si="110"/>
        <v>1</v>
      </c>
      <c r="N264" s="218">
        <f t="shared" si="110"/>
        <v>0</v>
      </c>
      <c r="O264" s="218">
        <f t="shared" si="110"/>
        <v>0</v>
      </c>
      <c r="P264" s="218">
        <f t="shared" si="110"/>
        <v>1</v>
      </c>
      <c r="Q264" s="218">
        <f t="shared" si="110"/>
        <v>1</v>
      </c>
      <c r="R264" s="218">
        <f t="shared" si="110"/>
        <v>3</v>
      </c>
      <c r="S264" s="218">
        <f t="shared" si="110"/>
        <v>1</v>
      </c>
      <c r="T264" s="218">
        <f t="shared" si="110"/>
        <v>8</v>
      </c>
      <c r="U264" s="218">
        <f t="shared" si="110"/>
        <v>5</v>
      </c>
      <c r="V264" s="218">
        <f t="shared" si="110"/>
        <v>11</v>
      </c>
      <c r="W264" s="218">
        <f t="shared" si="110"/>
        <v>7</v>
      </c>
      <c r="X264" s="218">
        <f t="shared" si="110"/>
        <v>5</v>
      </c>
      <c r="Y264" s="218">
        <f t="shared" si="110"/>
        <v>2</v>
      </c>
      <c r="Z264" s="218">
        <f t="shared" si="110"/>
        <v>0</v>
      </c>
      <c r="AA264" s="219">
        <f t="shared" si="110"/>
        <v>0</v>
      </c>
      <c r="AB264" s="1"/>
      <c r="AC264" s="1"/>
      <c r="AD264" s="1"/>
      <c r="AE264" s="1"/>
    </row>
    <row r="265" spans="1:31" x14ac:dyDescent="0.15">
      <c r="A265" s="227" t="s">
        <v>584</v>
      </c>
      <c r="B265" s="348" t="str">
        <f>VLOOKUP(A265,$AC$5:$AD$135,2,FALSE)</f>
        <v>　　肝硬変（アルコール性除く）</v>
      </c>
      <c r="C265" s="349"/>
      <c r="D265" s="213">
        <f t="shared" si="108"/>
        <v>77</v>
      </c>
      <c r="E265" s="214">
        <f t="shared" ref="E265:AA265" si="111">SUM(E266:E267)</f>
        <v>0</v>
      </c>
      <c r="F265" s="214">
        <f t="shared" si="111"/>
        <v>0</v>
      </c>
      <c r="G265" s="214">
        <f t="shared" si="111"/>
        <v>0</v>
      </c>
      <c r="H265" s="214">
        <f t="shared" si="111"/>
        <v>0</v>
      </c>
      <c r="I265" s="214">
        <f t="shared" si="111"/>
        <v>0</v>
      </c>
      <c r="J265" s="214">
        <f t="shared" si="111"/>
        <v>0</v>
      </c>
      <c r="K265" s="214">
        <f t="shared" si="111"/>
        <v>0</v>
      </c>
      <c r="L265" s="214">
        <f t="shared" si="111"/>
        <v>0</v>
      </c>
      <c r="M265" s="215">
        <f t="shared" si="111"/>
        <v>1</v>
      </c>
      <c r="N265" s="214">
        <f t="shared" si="111"/>
        <v>1</v>
      </c>
      <c r="O265" s="214">
        <f t="shared" si="111"/>
        <v>1</v>
      </c>
      <c r="P265" s="214">
        <f t="shared" si="111"/>
        <v>3</v>
      </c>
      <c r="Q265" s="214">
        <f t="shared" si="111"/>
        <v>2</v>
      </c>
      <c r="R265" s="214">
        <f t="shared" si="111"/>
        <v>1</v>
      </c>
      <c r="S265" s="214">
        <f t="shared" si="111"/>
        <v>8</v>
      </c>
      <c r="T265" s="214">
        <f t="shared" si="111"/>
        <v>14</v>
      </c>
      <c r="U265" s="214">
        <f t="shared" si="111"/>
        <v>10</v>
      </c>
      <c r="V265" s="214">
        <f t="shared" si="111"/>
        <v>18</v>
      </c>
      <c r="W265" s="214">
        <f t="shared" si="111"/>
        <v>9</v>
      </c>
      <c r="X265" s="214">
        <f t="shared" si="111"/>
        <v>8</v>
      </c>
      <c r="Y265" s="214">
        <f t="shared" si="111"/>
        <v>1</v>
      </c>
      <c r="Z265" s="214">
        <f t="shared" si="111"/>
        <v>0</v>
      </c>
      <c r="AA265" s="215">
        <f t="shared" si="111"/>
        <v>0</v>
      </c>
      <c r="AB265" s="1"/>
      <c r="AC265" s="1"/>
      <c r="AD265" s="1"/>
      <c r="AE265" s="1"/>
    </row>
    <row r="266" spans="1:31" x14ac:dyDescent="0.15">
      <c r="A266" s="228"/>
      <c r="B266" s="216"/>
      <c r="C266" s="216" t="s">
        <v>234</v>
      </c>
      <c r="D266" s="217">
        <f t="shared" si="108"/>
        <v>45</v>
      </c>
      <c r="E266" s="220">
        <v>0</v>
      </c>
      <c r="F266" s="220">
        <v>0</v>
      </c>
      <c r="G266" s="220">
        <v>0</v>
      </c>
      <c r="H266" s="220">
        <v>0</v>
      </c>
      <c r="I266" s="220">
        <v>0</v>
      </c>
      <c r="J266" s="220">
        <v>0</v>
      </c>
      <c r="K266" s="220">
        <v>0</v>
      </c>
      <c r="L266" s="220">
        <v>0</v>
      </c>
      <c r="M266" s="221">
        <v>0</v>
      </c>
      <c r="N266" s="220">
        <v>1</v>
      </c>
      <c r="O266" s="220">
        <v>1</v>
      </c>
      <c r="P266" s="220">
        <v>3</v>
      </c>
      <c r="Q266" s="220">
        <v>2</v>
      </c>
      <c r="R266" s="220">
        <v>0</v>
      </c>
      <c r="S266" s="220">
        <v>7</v>
      </c>
      <c r="T266" s="220">
        <v>10</v>
      </c>
      <c r="U266" s="220">
        <v>6</v>
      </c>
      <c r="V266" s="220">
        <v>8</v>
      </c>
      <c r="W266" s="220">
        <v>3</v>
      </c>
      <c r="X266" s="220">
        <v>3</v>
      </c>
      <c r="Y266" s="220">
        <v>1</v>
      </c>
      <c r="Z266" s="220">
        <v>0</v>
      </c>
      <c r="AA266" s="221">
        <v>0</v>
      </c>
      <c r="AB266" s="1"/>
      <c r="AC266" s="1"/>
      <c r="AD266" s="1"/>
      <c r="AE266" s="1"/>
    </row>
    <row r="267" spans="1:31" x14ac:dyDescent="0.15">
      <c r="A267" s="229"/>
      <c r="B267" s="222"/>
      <c r="C267" s="216" t="s">
        <v>237</v>
      </c>
      <c r="D267" s="217">
        <f t="shared" si="108"/>
        <v>32</v>
      </c>
      <c r="E267" s="220">
        <v>0</v>
      </c>
      <c r="F267" s="220">
        <v>0</v>
      </c>
      <c r="G267" s="220">
        <v>0</v>
      </c>
      <c r="H267" s="220">
        <v>0</v>
      </c>
      <c r="I267" s="220">
        <v>0</v>
      </c>
      <c r="J267" s="220">
        <v>0</v>
      </c>
      <c r="K267" s="220">
        <v>0</v>
      </c>
      <c r="L267" s="220">
        <v>0</v>
      </c>
      <c r="M267" s="221">
        <v>1</v>
      </c>
      <c r="N267" s="220">
        <v>0</v>
      </c>
      <c r="O267" s="220">
        <v>0</v>
      </c>
      <c r="P267" s="220">
        <v>0</v>
      </c>
      <c r="Q267" s="220">
        <v>0</v>
      </c>
      <c r="R267" s="220">
        <v>1</v>
      </c>
      <c r="S267" s="220">
        <v>1</v>
      </c>
      <c r="T267" s="220">
        <v>4</v>
      </c>
      <c r="U267" s="220">
        <v>4</v>
      </c>
      <c r="V267" s="220">
        <v>10</v>
      </c>
      <c r="W267" s="220">
        <v>6</v>
      </c>
      <c r="X267" s="220">
        <v>5</v>
      </c>
      <c r="Y267" s="220">
        <v>0</v>
      </c>
      <c r="Z267" s="220">
        <v>0</v>
      </c>
      <c r="AA267" s="221">
        <v>0</v>
      </c>
      <c r="AB267" s="1"/>
      <c r="AC267" s="1"/>
      <c r="AD267" s="1"/>
      <c r="AE267" s="1"/>
    </row>
    <row r="268" spans="1:31" x14ac:dyDescent="0.15">
      <c r="A268" s="227" t="s">
        <v>585</v>
      </c>
      <c r="B268" s="348" t="str">
        <f>VLOOKUP(A268,$AC$5:$AD$135,2,FALSE)</f>
        <v>　　その他の肝疾患</v>
      </c>
      <c r="C268" s="349"/>
      <c r="D268" s="213">
        <f t="shared" si="108"/>
        <v>74</v>
      </c>
      <c r="E268" s="214">
        <f t="shared" ref="E268:AA268" si="112">SUM(E269:E270)</f>
        <v>0</v>
      </c>
      <c r="F268" s="214">
        <f t="shared" si="112"/>
        <v>0</v>
      </c>
      <c r="G268" s="214">
        <f t="shared" si="112"/>
        <v>0</v>
      </c>
      <c r="H268" s="214">
        <f t="shared" si="112"/>
        <v>0</v>
      </c>
      <c r="I268" s="214">
        <f t="shared" si="112"/>
        <v>0</v>
      </c>
      <c r="J268" s="214">
        <f t="shared" si="112"/>
        <v>0</v>
      </c>
      <c r="K268" s="214">
        <f t="shared" si="112"/>
        <v>0</v>
      </c>
      <c r="L268" s="214">
        <f t="shared" si="112"/>
        <v>0</v>
      </c>
      <c r="M268" s="215">
        <f t="shared" si="112"/>
        <v>1</v>
      </c>
      <c r="N268" s="214">
        <f t="shared" si="112"/>
        <v>2</v>
      </c>
      <c r="O268" s="214">
        <f t="shared" si="112"/>
        <v>2</v>
      </c>
      <c r="P268" s="214">
        <f t="shared" si="112"/>
        <v>7</v>
      </c>
      <c r="Q268" s="214">
        <f t="shared" si="112"/>
        <v>6</v>
      </c>
      <c r="R268" s="214">
        <f t="shared" si="112"/>
        <v>11</v>
      </c>
      <c r="S268" s="214">
        <f t="shared" si="112"/>
        <v>8</v>
      </c>
      <c r="T268" s="214">
        <f t="shared" si="112"/>
        <v>13</v>
      </c>
      <c r="U268" s="214">
        <f t="shared" si="112"/>
        <v>7</v>
      </c>
      <c r="V268" s="214">
        <f t="shared" si="112"/>
        <v>10</v>
      </c>
      <c r="W268" s="214">
        <f t="shared" si="112"/>
        <v>2</v>
      </c>
      <c r="X268" s="214">
        <f t="shared" si="112"/>
        <v>3</v>
      </c>
      <c r="Y268" s="214">
        <f t="shared" si="112"/>
        <v>2</v>
      </c>
      <c r="Z268" s="214">
        <f t="shared" si="112"/>
        <v>0</v>
      </c>
      <c r="AA268" s="215">
        <f t="shared" si="112"/>
        <v>0</v>
      </c>
      <c r="AB268" s="1"/>
      <c r="AC268" s="1"/>
      <c r="AD268" s="1"/>
      <c r="AE268" s="1"/>
    </row>
    <row r="269" spans="1:31" x14ac:dyDescent="0.15">
      <c r="A269" s="228"/>
      <c r="B269" s="216"/>
      <c r="C269" s="216" t="s">
        <v>234</v>
      </c>
      <c r="D269" s="217">
        <f t="shared" si="108"/>
        <v>61</v>
      </c>
      <c r="E269" s="220">
        <v>0</v>
      </c>
      <c r="F269" s="220">
        <v>0</v>
      </c>
      <c r="G269" s="220">
        <v>0</v>
      </c>
      <c r="H269" s="220">
        <v>0</v>
      </c>
      <c r="I269" s="220">
        <v>0</v>
      </c>
      <c r="J269" s="220">
        <v>0</v>
      </c>
      <c r="K269" s="220">
        <v>0</v>
      </c>
      <c r="L269" s="220">
        <v>0</v>
      </c>
      <c r="M269" s="221">
        <v>1</v>
      </c>
      <c r="N269" s="220">
        <v>2</v>
      </c>
      <c r="O269" s="220">
        <v>2</v>
      </c>
      <c r="P269" s="220">
        <v>6</v>
      </c>
      <c r="Q269" s="220">
        <v>5</v>
      </c>
      <c r="R269" s="220">
        <v>9</v>
      </c>
      <c r="S269" s="220">
        <v>8</v>
      </c>
      <c r="T269" s="220">
        <v>9</v>
      </c>
      <c r="U269" s="220">
        <v>6</v>
      </c>
      <c r="V269" s="220">
        <v>9</v>
      </c>
      <c r="W269" s="220">
        <v>1</v>
      </c>
      <c r="X269" s="220">
        <v>3</v>
      </c>
      <c r="Y269" s="220">
        <v>0</v>
      </c>
      <c r="Z269" s="220">
        <v>0</v>
      </c>
      <c r="AA269" s="221">
        <v>0</v>
      </c>
      <c r="AB269" s="1"/>
      <c r="AC269" s="1"/>
      <c r="AD269" s="1"/>
      <c r="AE269" s="1"/>
    </row>
    <row r="270" spans="1:31" x14ac:dyDescent="0.15">
      <c r="A270" s="229"/>
      <c r="B270" s="222"/>
      <c r="C270" s="216" t="s">
        <v>237</v>
      </c>
      <c r="D270" s="217">
        <f t="shared" si="108"/>
        <v>13</v>
      </c>
      <c r="E270" s="220">
        <v>0</v>
      </c>
      <c r="F270" s="220">
        <v>0</v>
      </c>
      <c r="G270" s="220">
        <v>0</v>
      </c>
      <c r="H270" s="220">
        <v>0</v>
      </c>
      <c r="I270" s="220">
        <v>0</v>
      </c>
      <c r="J270" s="220">
        <v>0</v>
      </c>
      <c r="K270" s="220">
        <v>0</v>
      </c>
      <c r="L270" s="220">
        <v>0</v>
      </c>
      <c r="M270" s="221">
        <v>0</v>
      </c>
      <c r="N270" s="220">
        <v>0</v>
      </c>
      <c r="O270" s="220">
        <v>0</v>
      </c>
      <c r="P270" s="220">
        <v>1</v>
      </c>
      <c r="Q270" s="220">
        <v>1</v>
      </c>
      <c r="R270" s="220">
        <v>2</v>
      </c>
      <c r="S270" s="220">
        <v>0</v>
      </c>
      <c r="T270" s="220">
        <v>4</v>
      </c>
      <c r="U270" s="220">
        <v>1</v>
      </c>
      <c r="V270" s="220">
        <v>1</v>
      </c>
      <c r="W270" s="220">
        <v>1</v>
      </c>
      <c r="X270" s="220">
        <v>0</v>
      </c>
      <c r="Y270" s="220">
        <v>2</v>
      </c>
      <c r="Z270" s="220">
        <v>0</v>
      </c>
      <c r="AA270" s="221">
        <v>0</v>
      </c>
      <c r="AB270" s="1"/>
      <c r="AC270" s="1"/>
      <c r="AD270" s="1"/>
      <c r="AE270" s="1"/>
    </row>
    <row r="271" spans="1:31" x14ac:dyDescent="0.15">
      <c r="A271" s="227" t="s">
        <v>586</v>
      </c>
      <c r="B271" s="348" t="str">
        <f>VLOOKUP(A271,$AC$5:$AD$135,2,FALSE)</f>
        <v>　その他の消化器系の疾患</v>
      </c>
      <c r="C271" s="349"/>
      <c r="D271" s="213">
        <f t="shared" si="108"/>
        <v>235</v>
      </c>
      <c r="E271" s="214">
        <f t="shared" ref="E271:AA271" si="113">SUM(E272:E273)</f>
        <v>0</v>
      </c>
      <c r="F271" s="214">
        <f t="shared" si="113"/>
        <v>0</v>
      </c>
      <c r="G271" s="214">
        <f t="shared" si="113"/>
        <v>0</v>
      </c>
      <c r="H271" s="214">
        <f t="shared" si="113"/>
        <v>0</v>
      </c>
      <c r="I271" s="214">
        <f t="shared" si="113"/>
        <v>0</v>
      </c>
      <c r="J271" s="214">
        <f t="shared" si="113"/>
        <v>0</v>
      </c>
      <c r="K271" s="214">
        <f t="shared" si="113"/>
        <v>0</v>
      </c>
      <c r="L271" s="214">
        <f t="shared" si="113"/>
        <v>0</v>
      </c>
      <c r="M271" s="215">
        <f t="shared" si="113"/>
        <v>0</v>
      </c>
      <c r="N271" s="214">
        <f t="shared" si="113"/>
        <v>0</v>
      </c>
      <c r="O271" s="214">
        <f t="shared" si="113"/>
        <v>2</v>
      </c>
      <c r="P271" s="214">
        <f t="shared" si="113"/>
        <v>1</v>
      </c>
      <c r="Q271" s="214">
        <f t="shared" si="113"/>
        <v>3</v>
      </c>
      <c r="R271" s="214">
        <f t="shared" si="113"/>
        <v>3</v>
      </c>
      <c r="S271" s="214">
        <f t="shared" si="113"/>
        <v>7</v>
      </c>
      <c r="T271" s="214">
        <f t="shared" si="113"/>
        <v>21</v>
      </c>
      <c r="U271" s="214">
        <f t="shared" si="113"/>
        <v>20</v>
      </c>
      <c r="V271" s="214">
        <f t="shared" si="113"/>
        <v>50</v>
      </c>
      <c r="W271" s="214">
        <f t="shared" si="113"/>
        <v>54</v>
      </c>
      <c r="X271" s="214">
        <f t="shared" si="113"/>
        <v>48</v>
      </c>
      <c r="Y271" s="214">
        <f t="shared" si="113"/>
        <v>22</v>
      </c>
      <c r="Z271" s="214">
        <f t="shared" si="113"/>
        <v>4</v>
      </c>
      <c r="AA271" s="215">
        <f t="shared" si="113"/>
        <v>0</v>
      </c>
      <c r="AB271" s="1"/>
      <c r="AC271" s="1"/>
      <c r="AD271" s="1"/>
      <c r="AE271" s="1"/>
    </row>
    <row r="272" spans="1:31" x14ac:dyDescent="0.15">
      <c r="A272" s="228"/>
      <c r="B272" s="216"/>
      <c r="C272" s="216" t="s">
        <v>234</v>
      </c>
      <c r="D272" s="217">
        <f t="shared" si="108"/>
        <v>114</v>
      </c>
      <c r="E272" s="220">
        <v>0</v>
      </c>
      <c r="F272" s="220">
        <v>0</v>
      </c>
      <c r="G272" s="220">
        <v>0</v>
      </c>
      <c r="H272" s="220">
        <v>0</v>
      </c>
      <c r="I272" s="220">
        <v>0</v>
      </c>
      <c r="J272" s="220">
        <v>0</v>
      </c>
      <c r="K272" s="220">
        <v>0</v>
      </c>
      <c r="L272" s="220">
        <v>0</v>
      </c>
      <c r="M272" s="221">
        <v>0</v>
      </c>
      <c r="N272" s="220">
        <v>0</v>
      </c>
      <c r="O272" s="220">
        <v>2</v>
      </c>
      <c r="P272" s="220">
        <v>1</v>
      </c>
      <c r="Q272" s="220">
        <v>2</v>
      </c>
      <c r="R272" s="220">
        <v>3</v>
      </c>
      <c r="S272" s="220">
        <v>4</v>
      </c>
      <c r="T272" s="220">
        <v>12</v>
      </c>
      <c r="U272" s="220">
        <v>12</v>
      </c>
      <c r="V272" s="220">
        <v>31</v>
      </c>
      <c r="W272" s="220">
        <v>26</v>
      </c>
      <c r="X272" s="220">
        <v>19</v>
      </c>
      <c r="Y272" s="220">
        <v>2</v>
      </c>
      <c r="Z272" s="220">
        <v>0</v>
      </c>
      <c r="AA272" s="221">
        <v>0</v>
      </c>
      <c r="AB272" s="1"/>
      <c r="AC272" s="1"/>
      <c r="AD272" s="1"/>
      <c r="AE272" s="1"/>
    </row>
    <row r="273" spans="1:31" x14ac:dyDescent="0.15">
      <c r="A273" s="229"/>
      <c r="B273" s="222"/>
      <c r="C273" s="216" t="s">
        <v>237</v>
      </c>
      <c r="D273" s="217">
        <f t="shared" si="108"/>
        <v>121</v>
      </c>
      <c r="E273" s="220">
        <v>0</v>
      </c>
      <c r="F273" s="220">
        <v>0</v>
      </c>
      <c r="G273" s="220">
        <v>0</v>
      </c>
      <c r="H273" s="220">
        <v>0</v>
      </c>
      <c r="I273" s="220">
        <v>0</v>
      </c>
      <c r="J273" s="220">
        <v>0</v>
      </c>
      <c r="K273" s="220">
        <v>0</v>
      </c>
      <c r="L273" s="220">
        <v>0</v>
      </c>
      <c r="M273" s="221">
        <v>0</v>
      </c>
      <c r="N273" s="220">
        <v>0</v>
      </c>
      <c r="O273" s="220">
        <v>0</v>
      </c>
      <c r="P273" s="220">
        <v>0</v>
      </c>
      <c r="Q273" s="220">
        <v>1</v>
      </c>
      <c r="R273" s="220">
        <v>0</v>
      </c>
      <c r="S273" s="220">
        <v>3</v>
      </c>
      <c r="T273" s="220">
        <v>9</v>
      </c>
      <c r="U273" s="220">
        <v>8</v>
      </c>
      <c r="V273" s="220">
        <v>19</v>
      </c>
      <c r="W273" s="220">
        <v>28</v>
      </c>
      <c r="X273" s="220">
        <v>29</v>
      </c>
      <c r="Y273" s="220">
        <v>20</v>
      </c>
      <c r="Z273" s="220">
        <v>4</v>
      </c>
      <c r="AA273" s="221">
        <v>0</v>
      </c>
      <c r="AB273" s="1"/>
      <c r="AC273" s="1"/>
      <c r="AD273" s="1"/>
      <c r="AE273" s="1"/>
    </row>
    <row r="274" spans="1:31" x14ac:dyDescent="0.15">
      <c r="A274" s="227" t="s">
        <v>587</v>
      </c>
      <c r="B274" s="348" t="str">
        <f>VLOOKUP(A274,$AC$5:$AD$135,2,FALSE)</f>
        <v>皮膚及び皮下組織の疾患</v>
      </c>
      <c r="C274" s="349"/>
      <c r="D274" s="213">
        <f t="shared" si="108"/>
        <v>32</v>
      </c>
      <c r="E274" s="214">
        <f t="shared" ref="E274:AA274" si="114">SUM(E275:E276)</f>
        <v>0</v>
      </c>
      <c r="F274" s="214">
        <f t="shared" si="114"/>
        <v>0</v>
      </c>
      <c r="G274" s="214">
        <f t="shared" si="114"/>
        <v>0</v>
      </c>
      <c r="H274" s="214">
        <f t="shared" si="114"/>
        <v>0</v>
      </c>
      <c r="I274" s="214">
        <f t="shared" si="114"/>
        <v>0</v>
      </c>
      <c r="J274" s="214">
        <f t="shared" si="114"/>
        <v>0</v>
      </c>
      <c r="K274" s="214">
        <f t="shared" si="114"/>
        <v>0</v>
      </c>
      <c r="L274" s="214">
        <f t="shared" si="114"/>
        <v>0</v>
      </c>
      <c r="M274" s="215">
        <f t="shared" si="114"/>
        <v>0</v>
      </c>
      <c r="N274" s="214">
        <f t="shared" si="114"/>
        <v>0</v>
      </c>
      <c r="O274" s="214">
        <f t="shared" si="114"/>
        <v>0</v>
      </c>
      <c r="P274" s="214">
        <f t="shared" si="114"/>
        <v>0</v>
      </c>
      <c r="Q274" s="214">
        <f t="shared" si="114"/>
        <v>0</v>
      </c>
      <c r="R274" s="214">
        <f t="shared" si="114"/>
        <v>0</v>
      </c>
      <c r="S274" s="214">
        <f t="shared" si="114"/>
        <v>2</v>
      </c>
      <c r="T274" s="214">
        <f t="shared" si="114"/>
        <v>2</v>
      </c>
      <c r="U274" s="214">
        <f t="shared" si="114"/>
        <v>2</v>
      </c>
      <c r="V274" s="214">
        <f t="shared" si="114"/>
        <v>4</v>
      </c>
      <c r="W274" s="214">
        <f t="shared" si="114"/>
        <v>5</v>
      </c>
      <c r="X274" s="214">
        <f t="shared" si="114"/>
        <v>8</v>
      </c>
      <c r="Y274" s="214">
        <f t="shared" si="114"/>
        <v>7</v>
      </c>
      <c r="Z274" s="214">
        <f t="shared" si="114"/>
        <v>2</v>
      </c>
      <c r="AA274" s="215">
        <f t="shared" si="114"/>
        <v>0</v>
      </c>
      <c r="AB274" s="1"/>
      <c r="AC274" s="1"/>
      <c r="AD274" s="1"/>
      <c r="AE274" s="1"/>
    </row>
    <row r="275" spans="1:31" x14ac:dyDescent="0.15">
      <c r="A275" s="228"/>
      <c r="B275" s="216"/>
      <c r="C275" s="216" t="s">
        <v>234</v>
      </c>
      <c r="D275" s="217">
        <f t="shared" si="108"/>
        <v>14</v>
      </c>
      <c r="E275" s="220">
        <v>0</v>
      </c>
      <c r="F275" s="220">
        <v>0</v>
      </c>
      <c r="G275" s="220">
        <v>0</v>
      </c>
      <c r="H275" s="220">
        <v>0</v>
      </c>
      <c r="I275" s="220">
        <v>0</v>
      </c>
      <c r="J275" s="220">
        <v>0</v>
      </c>
      <c r="K275" s="220">
        <v>0</v>
      </c>
      <c r="L275" s="220">
        <v>0</v>
      </c>
      <c r="M275" s="221">
        <v>0</v>
      </c>
      <c r="N275" s="220">
        <v>0</v>
      </c>
      <c r="O275" s="220">
        <v>0</v>
      </c>
      <c r="P275" s="220">
        <v>0</v>
      </c>
      <c r="Q275" s="220">
        <v>0</v>
      </c>
      <c r="R275" s="220">
        <v>0</v>
      </c>
      <c r="S275" s="220">
        <v>1</v>
      </c>
      <c r="T275" s="220">
        <v>1</v>
      </c>
      <c r="U275" s="220">
        <v>1</v>
      </c>
      <c r="V275" s="220">
        <v>3</v>
      </c>
      <c r="W275" s="220">
        <v>2</v>
      </c>
      <c r="X275" s="220">
        <v>3</v>
      </c>
      <c r="Y275" s="220">
        <v>3</v>
      </c>
      <c r="Z275" s="220">
        <v>0</v>
      </c>
      <c r="AA275" s="221">
        <v>0</v>
      </c>
      <c r="AB275" s="1"/>
      <c r="AC275" s="1"/>
      <c r="AD275" s="1"/>
      <c r="AE275" s="1"/>
    </row>
    <row r="276" spans="1:31" x14ac:dyDescent="0.15">
      <c r="A276" s="229"/>
      <c r="B276" s="222"/>
      <c r="C276" s="216" t="s">
        <v>237</v>
      </c>
      <c r="D276" s="217">
        <f t="shared" si="108"/>
        <v>18</v>
      </c>
      <c r="E276" s="220">
        <v>0</v>
      </c>
      <c r="F276" s="220">
        <v>0</v>
      </c>
      <c r="G276" s="220">
        <v>0</v>
      </c>
      <c r="H276" s="220">
        <v>0</v>
      </c>
      <c r="I276" s="220">
        <v>0</v>
      </c>
      <c r="J276" s="220">
        <v>0</v>
      </c>
      <c r="K276" s="220">
        <v>0</v>
      </c>
      <c r="L276" s="220">
        <v>0</v>
      </c>
      <c r="M276" s="221">
        <v>0</v>
      </c>
      <c r="N276" s="220">
        <v>0</v>
      </c>
      <c r="O276" s="220">
        <v>0</v>
      </c>
      <c r="P276" s="220">
        <v>0</v>
      </c>
      <c r="Q276" s="220">
        <v>0</v>
      </c>
      <c r="R276" s="220">
        <v>0</v>
      </c>
      <c r="S276" s="220">
        <v>1</v>
      </c>
      <c r="T276" s="220">
        <v>1</v>
      </c>
      <c r="U276" s="220">
        <v>1</v>
      </c>
      <c r="V276" s="220">
        <v>1</v>
      </c>
      <c r="W276" s="220">
        <v>3</v>
      </c>
      <c r="X276" s="220">
        <v>5</v>
      </c>
      <c r="Y276" s="220">
        <v>4</v>
      </c>
      <c r="Z276" s="220">
        <v>2</v>
      </c>
      <c r="AA276" s="221">
        <v>0</v>
      </c>
      <c r="AB276" s="1"/>
      <c r="AC276" s="1"/>
      <c r="AD276" s="1"/>
      <c r="AE276" s="1"/>
    </row>
    <row r="277" spans="1:31" x14ac:dyDescent="0.15">
      <c r="A277" s="227" t="s">
        <v>588</v>
      </c>
      <c r="B277" s="348" t="str">
        <f>VLOOKUP(A277,$AC$5:$AD$135,2,FALSE)</f>
        <v>筋骨格系及び結合組織の疾患</v>
      </c>
      <c r="C277" s="349"/>
      <c r="D277" s="213">
        <f t="shared" si="108"/>
        <v>116</v>
      </c>
      <c r="E277" s="214">
        <f t="shared" ref="E277:AA277" si="115">SUM(E278:E279)</f>
        <v>0</v>
      </c>
      <c r="F277" s="214">
        <f t="shared" si="115"/>
        <v>0</v>
      </c>
      <c r="G277" s="214">
        <f t="shared" si="115"/>
        <v>0</v>
      </c>
      <c r="H277" s="214">
        <f t="shared" si="115"/>
        <v>0</v>
      </c>
      <c r="I277" s="214">
        <f t="shared" si="115"/>
        <v>0</v>
      </c>
      <c r="J277" s="214">
        <f t="shared" si="115"/>
        <v>0</v>
      </c>
      <c r="K277" s="214">
        <f t="shared" si="115"/>
        <v>0</v>
      </c>
      <c r="L277" s="214">
        <f t="shared" si="115"/>
        <v>0</v>
      </c>
      <c r="M277" s="215">
        <f t="shared" si="115"/>
        <v>0</v>
      </c>
      <c r="N277" s="214">
        <f t="shared" si="115"/>
        <v>1</v>
      </c>
      <c r="O277" s="214">
        <f t="shared" si="115"/>
        <v>1</v>
      </c>
      <c r="P277" s="214">
        <f t="shared" si="115"/>
        <v>2</v>
      </c>
      <c r="Q277" s="214">
        <f t="shared" si="115"/>
        <v>1</v>
      </c>
      <c r="R277" s="214">
        <f t="shared" si="115"/>
        <v>4</v>
      </c>
      <c r="S277" s="214">
        <f t="shared" si="115"/>
        <v>5</v>
      </c>
      <c r="T277" s="214">
        <f t="shared" si="115"/>
        <v>15</v>
      </c>
      <c r="U277" s="214">
        <f t="shared" si="115"/>
        <v>10</v>
      </c>
      <c r="V277" s="214">
        <f t="shared" si="115"/>
        <v>23</v>
      </c>
      <c r="W277" s="214">
        <f t="shared" si="115"/>
        <v>32</v>
      </c>
      <c r="X277" s="214">
        <f t="shared" si="115"/>
        <v>12</v>
      </c>
      <c r="Y277" s="214">
        <f t="shared" si="115"/>
        <v>9</v>
      </c>
      <c r="Z277" s="214">
        <f t="shared" si="115"/>
        <v>1</v>
      </c>
      <c r="AA277" s="215">
        <f t="shared" si="115"/>
        <v>0</v>
      </c>
      <c r="AB277" s="1"/>
      <c r="AC277" s="1"/>
      <c r="AD277" s="1"/>
      <c r="AE277" s="1"/>
    </row>
    <row r="278" spans="1:31" x14ac:dyDescent="0.15">
      <c r="A278" s="228"/>
      <c r="B278" s="216"/>
      <c r="C278" s="216" t="s">
        <v>234</v>
      </c>
      <c r="D278" s="217">
        <f t="shared" si="108"/>
        <v>52</v>
      </c>
      <c r="E278" s="220">
        <v>0</v>
      </c>
      <c r="F278" s="220">
        <v>0</v>
      </c>
      <c r="G278" s="220">
        <v>0</v>
      </c>
      <c r="H278" s="220">
        <v>0</v>
      </c>
      <c r="I278" s="220">
        <v>0</v>
      </c>
      <c r="J278" s="220">
        <v>0</v>
      </c>
      <c r="K278" s="220">
        <v>0</v>
      </c>
      <c r="L278" s="220">
        <v>0</v>
      </c>
      <c r="M278" s="221">
        <v>0</v>
      </c>
      <c r="N278" s="220">
        <v>1</v>
      </c>
      <c r="O278" s="220">
        <v>0</v>
      </c>
      <c r="P278" s="220">
        <v>2</v>
      </c>
      <c r="Q278" s="220">
        <v>1</v>
      </c>
      <c r="R278" s="220">
        <v>4</v>
      </c>
      <c r="S278" s="220">
        <v>2</v>
      </c>
      <c r="T278" s="220">
        <v>5</v>
      </c>
      <c r="U278" s="220">
        <v>6</v>
      </c>
      <c r="V278" s="220">
        <v>10</v>
      </c>
      <c r="W278" s="220">
        <v>11</v>
      </c>
      <c r="X278" s="220">
        <v>6</v>
      </c>
      <c r="Y278" s="220">
        <v>4</v>
      </c>
      <c r="Z278" s="220">
        <v>0</v>
      </c>
      <c r="AA278" s="221">
        <v>0</v>
      </c>
      <c r="AB278" s="1"/>
      <c r="AC278" s="1"/>
      <c r="AD278" s="1"/>
      <c r="AE278" s="1"/>
    </row>
    <row r="279" spans="1:31" x14ac:dyDescent="0.15">
      <c r="A279" s="229"/>
      <c r="B279" s="222"/>
      <c r="C279" s="216" t="s">
        <v>237</v>
      </c>
      <c r="D279" s="217">
        <f t="shared" si="108"/>
        <v>64</v>
      </c>
      <c r="E279" s="220">
        <v>0</v>
      </c>
      <c r="F279" s="220">
        <v>0</v>
      </c>
      <c r="G279" s="220">
        <v>0</v>
      </c>
      <c r="H279" s="220">
        <v>0</v>
      </c>
      <c r="I279" s="220">
        <v>0</v>
      </c>
      <c r="J279" s="220">
        <v>0</v>
      </c>
      <c r="K279" s="220">
        <v>0</v>
      </c>
      <c r="L279" s="220">
        <v>0</v>
      </c>
      <c r="M279" s="221">
        <v>0</v>
      </c>
      <c r="N279" s="220">
        <v>0</v>
      </c>
      <c r="O279" s="220">
        <v>1</v>
      </c>
      <c r="P279" s="220">
        <v>0</v>
      </c>
      <c r="Q279" s="220">
        <v>0</v>
      </c>
      <c r="R279" s="220">
        <v>0</v>
      </c>
      <c r="S279" s="220">
        <v>3</v>
      </c>
      <c r="T279" s="220">
        <v>10</v>
      </c>
      <c r="U279" s="220">
        <v>4</v>
      </c>
      <c r="V279" s="220">
        <v>13</v>
      </c>
      <c r="W279" s="220">
        <v>21</v>
      </c>
      <c r="X279" s="220">
        <v>6</v>
      </c>
      <c r="Y279" s="220">
        <v>5</v>
      </c>
      <c r="Z279" s="220">
        <v>1</v>
      </c>
      <c r="AA279" s="221">
        <v>0</v>
      </c>
      <c r="AB279" s="1"/>
      <c r="AC279" s="1"/>
      <c r="AD279" s="1"/>
      <c r="AE279" s="1"/>
    </row>
    <row r="280" spans="1:31" x14ac:dyDescent="0.15">
      <c r="A280" s="212" t="s">
        <v>589</v>
      </c>
      <c r="B280" s="348" t="str">
        <f>VLOOKUP(A280,$AC$5:$AD$135,2,FALSE)</f>
        <v>腎尿路生殖器系の疾患</v>
      </c>
      <c r="C280" s="349"/>
      <c r="D280" s="213">
        <f t="shared" si="108"/>
        <v>440</v>
      </c>
      <c r="E280" s="214">
        <f t="shared" ref="E280:AA280" si="116">SUM(E281:E282)</f>
        <v>0</v>
      </c>
      <c r="F280" s="214">
        <f t="shared" si="116"/>
        <v>0</v>
      </c>
      <c r="G280" s="214">
        <f t="shared" si="116"/>
        <v>0</v>
      </c>
      <c r="H280" s="214">
        <f t="shared" si="116"/>
        <v>0</v>
      </c>
      <c r="I280" s="214">
        <f t="shared" si="116"/>
        <v>0</v>
      </c>
      <c r="J280" s="214">
        <f t="shared" si="116"/>
        <v>0</v>
      </c>
      <c r="K280" s="214">
        <f t="shared" si="116"/>
        <v>0</v>
      </c>
      <c r="L280" s="214">
        <f t="shared" si="116"/>
        <v>0</v>
      </c>
      <c r="M280" s="215">
        <f t="shared" si="116"/>
        <v>0</v>
      </c>
      <c r="N280" s="214">
        <f t="shared" si="116"/>
        <v>0</v>
      </c>
      <c r="O280" s="214">
        <f t="shared" si="116"/>
        <v>2</v>
      </c>
      <c r="P280" s="214">
        <f t="shared" si="116"/>
        <v>3</v>
      </c>
      <c r="Q280" s="214">
        <f t="shared" si="116"/>
        <v>1</v>
      </c>
      <c r="R280" s="214">
        <f t="shared" si="116"/>
        <v>4</v>
      </c>
      <c r="S280" s="214">
        <f t="shared" si="116"/>
        <v>16</v>
      </c>
      <c r="T280" s="214">
        <f t="shared" si="116"/>
        <v>27</v>
      </c>
      <c r="U280" s="214">
        <f t="shared" si="116"/>
        <v>39</v>
      </c>
      <c r="V280" s="214">
        <f t="shared" si="116"/>
        <v>64</v>
      </c>
      <c r="W280" s="214">
        <f t="shared" si="116"/>
        <v>116</v>
      </c>
      <c r="X280" s="214">
        <f t="shared" si="116"/>
        <v>101</v>
      </c>
      <c r="Y280" s="214">
        <f t="shared" si="116"/>
        <v>57</v>
      </c>
      <c r="Z280" s="214">
        <f t="shared" si="116"/>
        <v>10</v>
      </c>
      <c r="AA280" s="215">
        <f t="shared" si="116"/>
        <v>0</v>
      </c>
      <c r="AB280" s="1"/>
      <c r="AC280" s="1"/>
      <c r="AD280" s="1"/>
      <c r="AE280" s="1"/>
    </row>
    <row r="281" spans="1:31" x14ac:dyDescent="0.15">
      <c r="A281" s="198"/>
      <c r="B281" s="216"/>
      <c r="C281" s="216" t="s">
        <v>234</v>
      </c>
      <c r="D281" s="217">
        <f t="shared" si="108"/>
        <v>184</v>
      </c>
      <c r="E281" s="218">
        <f>SUM(E284,E287,E299)</f>
        <v>0</v>
      </c>
      <c r="F281" s="218">
        <f t="shared" ref="F281:AA282" si="117">SUM(F284,F287,F299)</f>
        <v>0</v>
      </c>
      <c r="G281" s="218">
        <f t="shared" si="117"/>
        <v>0</v>
      </c>
      <c r="H281" s="218">
        <f t="shared" si="117"/>
        <v>0</v>
      </c>
      <c r="I281" s="218">
        <f t="shared" si="117"/>
        <v>0</v>
      </c>
      <c r="J281" s="218">
        <f t="shared" si="117"/>
        <v>0</v>
      </c>
      <c r="K281" s="218">
        <f t="shared" si="117"/>
        <v>0</v>
      </c>
      <c r="L281" s="218">
        <f t="shared" si="117"/>
        <v>0</v>
      </c>
      <c r="M281" s="219">
        <f t="shared" si="117"/>
        <v>0</v>
      </c>
      <c r="N281" s="218">
        <f t="shared" si="117"/>
        <v>0</v>
      </c>
      <c r="O281" s="218">
        <f t="shared" si="117"/>
        <v>2</v>
      </c>
      <c r="P281" s="218">
        <f t="shared" si="117"/>
        <v>2</v>
      </c>
      <c r="Q281" s="218">
        <f t="shared" si="117"/>
        <v>1</v>
      </c>
      <c r="R281" s="218">
        <f t="shared" si="117"/>
        <v>2</v>
      </c>
      <c r="S281" s="218">
        <f t="shared" si="117"/>
        <v>9</v>
      </c>
      <c r="T281" s="218">
        <f t="shared" si="117"/>
        <v>19</v>
      </c>
      <c r="U281" s="218">
        <f t="shared" si="117"/>
        <v>20</v>
      </c>
      <c r="V281" s="218">
        <f t="shared" si="117"/>
        <v>35</v>
      </c>
      <c r="W281" s="218">
        <f t="shared" si="117"/>
        <v>50</v>
      </c>
      <c r="X281" s="218">
        <f t="shared" si="117"/>
        <v>30</v>
      </c>
      <c r="Y281" s="218">
        <f t="shared" si="117"/>
        <v>14</v>
      </c>
      <c r="Z281" s="218">
        <f t="shared" si="117"/>
        <v>0</v>
      </c>
      <c r="AA281" s="219">
        <f t="shared" si="117"/>
        <v>0</v>
      </c>
      <c r="AB281" s="1"/>
      <c r="AC281" s="1"/>
      <c r="AD281" s="1"/>
      <c r="AE281" s="1"/>
    </row>
    <row r="282" spans="1:31" x14ac:dyDescent="0.15">
      <c r="A282" s="205"/>
      <c r="B282" s="222"/>
      <c r="C282" s="216" t="s">
        <v>237</v>
      </c>
      <c r="D282" s="217">
        <f t="shared" si="108"/>
        <v>256</v>
      </c>
      <c r="E282" s="218">
        <f>SUM(E285,E288,E300)</f>
        <v>0</v>
      </c>
      <c r="F282" s="218">
        <f t="shared" si="117"/>
        <v>0</v>
      </c>
      <c r="G282" s="218">
        <f t="shared" si="117"/>
        <v>0</v>
      </c>
      <c r="H282" s="218">
        <f t="shared" si="117"/>
        <v>0</v>
      </c>
      <c r="I282" s="218">
        <f t="shared" si="117"/>
        <v>0</v>
      </c>
      <c r="J282" s="218">
        <f t="shared" si="117"/>
        <v>0</v>
      </c>
      <c r="K282" s="218">
        <f t="shared" si="117"/>
        <v>0</v>
      </c>
      <c r="L282" s="218">
        <f t="shared" si="117"/>
        <v>0</v>
      </c>
      <c r="M282" s="219">
        <f t="shared" si="117"/>
        <v>0</v>
      </c>
      <c r="N282" s="218">
        <f t="shared" si="117"/>
        <v>0</v>
      </c>
      <c r="O282" s="218">
        <f t="shared" si="117"/>
        <v>0</v>
      </c>
      <c r="P282" s="218">
        <f t="shared" si="117"/>
        <v>1</v>
      </c>
      <c r="Q282" s="218">
        <f t="shared" si="117"/>
        <v>0</v>
      </c>
      <c r="R282" s="218">
        <f t="shared" si="117"/>
        <v>2</v>
      </c>
      <c r="S282" s="218">
        <f t="shared" si="117"/>
        <v>7</v>
      </c>
      <c r="T282" s="218">
        <f t="shared" si="117"/>
        <v>8</v>
      </c>
      <c r="U282" s="218">
        <f t="shared" si="117"/>
        <v>19</v>
      </c>
      <c r="V282" s="218">
        <f t="shared" si="117"/>
        <v>29</v>
      </c>
      <c r="W282" s="218">
        <f t="shared" si="117"/>
        <v>66</v>
      </c>
      <c r="X282" s="218">
        <f t="shared" si="117"/>
        <v>71</v>
      </c>
      <c r="Y282" s="218">
        <f t="shared" si="117"/>
        <v>43</v>
      </c>
      <c r="Z282" s="218">
        <f t="shared" si="117"/>
        <v>10</v>
      </c>
      <c r="AA282" s="219">
        <f t="shared" si="117"/>
        <v>0</v>
      </c>
      <c r="AB282" s="1"/>
      <c r="AC282" s="1"/>
      <c r="AD282" s="1"/>
      <c r="AE282" s="1"/>
    </row>
    <row r="283" spans="1:31" x14ac:dyDescent="0.15">
      <c r="A283" s="227" t="s">
        <v>590</v>
      </c>
      <c r="B283" s="348" t="str">
        <f>VLOOKUP(A283,$AC$5:$AD$135,2,FALSE)</f>
        <v>　糸球体疾患及び腎尿細管間質性疾患</v>
      </c>
      <c r="C283" s="349"/>
      <c r="D283" s="213">
        <f t="shared" si="108"/>
        <v>69</v>
      </c>
      <c r="E283" s="214">
        <f t="shared" ref="E283:AA283" si="118">SUM(E284:E285)</f>
        <v>0</v>
      </c>
      <c r="F283" s="214">
        <f t="shared" si="118"/>
        <v>0</v>
      </c>
      <c r="G283" s="214">
        <f t="shared" si="118"/>
        <v>0</v>
      </c>
      <c r="H283" s="214">
        <f t="shared" si="118"/>
        <v>0</v>
      </c>
      <c r="I283" s="214">
        <f t="shared" si="118"/>
        <v>0</v>
      </c>
      <c r="J283" s="214">
        <f t="shared" si="118"/>
        <v>0</v>
      </c>
      <c r="K283" s="214">
        <f t="shared" si="118"/>
        <v>0</v>
      </c>
      <c r="L283" s="214">
        <f t="shared" si="118"/>
        <v>0</v>
      </c>
      <c r="M283" s="215">
        <f t="shared" si="118"/>
        <v>0</v>
      </c>
      <c r="N283" s="214">
        <f t="shared" si="118"/>
        <v>0</v>
      </c>
      <c r="O283" s="214">
        <f t="shared" si="118"/>
        <v>0</v>
      </c>
      <c r="P283" s="214">
        <f t="shared" si="118"/>
        <v>0</v>
      </c>
      <c r="Q283" s="214">
        <f t="shared" si="118"/>
        <v>0</v>
      </c>
      <c r="R283" s="214">
        <f t="shared" si="118"/>
        <v>0</v>
      </c>
      <c r="S283" s="214">
        <f t="shared" si="118"/>
        <v>1</v>
      </c>
      <c r="T283" s="214">
        <f t="shared" si="118"/>
        <v>5</v>
      </c>
      <c r="U283" s="214">
        <f t="shared" si="118"/>
        <v>9</v>
      </c>
      <c r="V283" s="214">
        <f t="shared" si="118"/>
        <v>8</v>
      </c>
      <c r="W283" s="214">
        <f t="shared" si="118"/>
        <v>18</v>
      </c>
      <c r="X283" s="214">
        <f t="shared" si="118"/>
        <v>17</v>
      </c>
      <c r="Y283" s="214">
        <f t="shared" si="118"/>
        <v>9</v>
      </c>
      <c r="Z283" s="214">
        <f t="shared" si="118"/>
        <v>2</v>
      </c>
      <c r="AA283" s="215">
        <f t="shared" si="118"/>
        <v>0</v>
      </c>
      <c r="AB283" s="1"/>
      <c r="AC283" s="1"/>
      <c r="AD283" s="1"/>
      <c r="AE283" s="1"/>
    </row>
    <row r="284" spans="1:31" x14ac:dyDescent="0.15">
      <c r="A284" s="228"/>
      <c r="B284" s="216"/>
      <c r="C284" s="216" t="s">
        <v>234</v>
      </c>
      <c r="D284" s="217">
        <f t="shared" si="108"/>
        <v>24</v>
      </c>
      <c r="E284" s="220">
        <v>0</v>
      </c>
      <c r="F284" s="220">
        <v>0</v>
      </c>
      <c r="G284" s="220">
        <v>0</v>
      </c>
      <c r="H284" s="220">
        <v>0</v>
      </c>
      <c r="I284" s="220">
        <v>0</v>
      </c>
      <c r="J284" s="220">
        <v>0</v>
      </c>
      <c r="K284" s="220">
        <v>0</v>
      </c>
      <c r="L284" s="220">
        <v>0</v>
      </c>
      <c r="M284" s="221">
        <v>0</v>
      </c>
      <c r="N284" s="220">
        <v>0</v>
      </c>
      <c r="O284" s="220">
        <v>0</v>
      </c>
      <c r="P284" s="220">
        <v>0</v>
      </c>
      <c r="Q284" s="220">
        <v>0</v>
      </c>
      <c r="R284" s="220">
        <v>0</v>
      </c>
      <c r="S284" s="220">
        <v>1</v>
      </c>
      <c r="T284" s="220">
        <v>3</v>
      </c>
      <c r="U284" s="220">
        <v>4</v>
      </c>
      <c r="V284" s="220">
        <v>3</v>
      </c>
      <c r="W284" s="220">
        <v>7</v>
      </c>
      <c r="X284" s="220">
        <v>4</v>
      </c>
      <c r="Y284" s="220">
        <v>2</v>
      </c>
      <c r="Z284" s="220">
        <v>0</v>
      </c>
      <c r="AA284" s="221">
        <v>0</v>
      </c>
      <c r="AB284" s="1"/>
      <c r="AC284" s="1"/>
      <c r="AD284" s="1"/>
      <c r="AE284" s="1"/>
    </row>
    <row r="285" spans="1:31" x14ac:dyDescent="0.15">
      <c r="A285" s="229"/>
      <c r="B285" s="222"/>
      <c r="C285" s="216" t="s">
        <v>237</v>
      </c>
      <c r="D285" s="217">
        <f t="shared" si="108"/>
        <v>45</v>
      </c>
      <c r="E285" s="220">
        <v>0</v>
      </c>
      <c r="F285" s="220">
        <v>0</v>
      </c>
      <c r="G285" s="220">
        <v>0</v>
      </c>
      <c r="H285" s="220">
        <v>0</v>
      </c>
      <c r="I285" s="220">
        <v>0</v>
      </c>
      <c r="J285" s="220">
        <v>0</v>
      </c>
      <c r="K285" s="220">
        <v>0</v>
      </c>
      <c r="L285" s="220">
        <v>0</v>
      </c>
      <c r="M285" s="221">
        <v>0</v>
      </c>
      <c r="N285" s="220">
        <v>0</v>
      </c>
      <c r="O285" s="220">
        <v>0</v>
      </c>
      <c r="P285" s="220">
        <v>0</v>
      </c>
      <c r="Q285" s="220">
        <v>0</v>
      </c>
      <c r="R285" s="220">
        <v>0</v>
      </c>
      <c r="S285" s="220">
        <v>0</v>
      </c>
      <c r="T285" s="220">
        <v>2</v>
      </c>
      <c r="U285" s="220">
        <v>5</v>
      </c>
      <c r="V285" s="220">
        <v>5</v>
      </c>
      <c r="W285" s="220">
        <v>11</v>
      </c>
      <c r="X285" s="220">
        <v>13</v>
      </c>
      <c r="Y285" s="220">
        <v>7</v>
      </c>
      <c r="Z285" s="220">
        <v>2</v>
      </c>
      <c r="AA285" s="221">
        <v>0</v>
      </c>
      <c r="AB285" s="1"/>
      <c r="AC285" s="1"/>
      <c r="AD285" s="1"/>
      <c r="AE285" s="1"/>
    </row>
    <row r="286" spans="1:31" x14ac:dyDescent="0.15">
      <c r="A286" s="198" t="s">
        <v>591</v>
      </c>
      <c r="B286" s="348" t="str">
        <f>VLOOKUP(A286,$AC$5:$AD$135,2,FALSE)</f>
        <v>　腎不全</v>
      </c>
      <c r="C286" s="349"/>
      <c r="D286" s="213">
        <f t="shared" si="108"/>
        <v>245</v>
      </c>
      <c r="E286" s="214">
        <f t="shared" ref="E286:AA286" si="119">SUM(E287:E288)</f>
        <v>0</v>
      </c>
      <c r="F286" s="214">
        <f t="shared" si="119"/>
        <v>0</v>
      </c>
      <c r="G286" s="214">
        <f t="shared" si="119"/>
        <v>0</v>
      </c>
      <c r="H286" s="214">
        <f t="shared" si="119"/>
        <v>0</v>
      </c>
      <c r="I286" s="214">
        <f t="shared" si="119"/>
        <v>0</v>
      </c>
      <c r="J286" s="214">
        <f t="shared" si="119"/>
        <v>0</v>
      </c>
      <c r="K286" s="214">
        <f t="shared" si="119"/>
        <v>0</v>
      </c>
      <c r="L286" s="214">
        <f t="shared" si="119"/>
        <v>0</v>
      </c>
      <c r="M286" s="215">
        <f t="shared" si="119"/>
        <v>0</v>
      </c>
      <c r="N286" s="214">
        <f t="shared" si="119"/>
        <v>0</v>
      </c>
      <c r="O286" s="214">
        <f t="shared" si="119"/>
        <v>2</v>
      </c>
      <c r="P286" s="214">
        <f t="shared" si="119"/>
        <v>2</v>
      </c>
      <c r="Q286" s="214">
        <f t="shared" si="119"/>
        <v>1</v>
      </c>
      <c r="R286" s="214">
        <f t="shared" si="119"/>
        <v>3</v>
      </c>
      <c r="S286" s="214">
        <f t="shared" si="119"/>
        <v>11</v>
      </c>
      <c r="T286" s="214">
        <f t="shared" si="119"/>
        <v>15</v>
      </c>
      <c r="U286" s="214">
        <f t="shared" si="119"/>
        <v>22</v>
      </c>
      <c r="V286" s="214">
        <f t="shared" si="119"/>
        <v>37</v>
      </c>
      <c r="W286" s="214">
        <f t="shared" si="119"/>
        <v>59</v>
      </c>
      <c r="X286" s="214">
        <f t="shared" si="119"/>
        <v>58</v>
      </c>
      <c r="Y286" s="214">
        <f t="shared" si="119"/>
        <v>31</v>
      </c>
      <c r="Z286" s="214">
        <f t="shared" si="119"/>
        <v>4</v>
      </c>
      <c r="AA286" s="215">
        <f t="shared" si="119"/>
        <v>0</v>
      </c>
      <c r="AB286" s="1"/>
      <c r="AC286" s="1"/>
      <c r="AD286" s="1"/>
      <c r="AE286" s="1"/>
    </row>
    <row r="287" spans="1:31" x14ac:dyDescent="0.15">
      <c r="A287" s="198"/>
      <c r="B287" s="216"/>
      <c r="C287" s="216" t="s">
        <v>234</v>
      </c>
      <c r="D287" s="217">
        <f t="shared" si="108"/>
        <v>117</v>
      </c>
      <c r="E287" s="218">
        <f>SUM(E290,E293,E296)</f>
        <v>0</v>
      </c>
      <c r="F287" s="218">
        <f t="shared" ref="F287:AA288" si="120">SUM(F290,F293,F296)</f>
        <v>0</v>
      </c>
      <c r="G287" s="218">
        <f t="shared" si="120"/>
        <v>0</v>
      </c>
      <c r="H287" s="218">
        <f t="shared" si="120"/>
        <v>0</v>
      </c>
      <c r="I287" s="218">
        <f t="shared" si="120"/>
        <v>0</v>
      </c>
      <c r="J287" s="218">
        <f t="shared" si="120"/>
        <v>0</v>
      </c>
      <c r="K287" s="218">
        <f t="shared" si="120"/>
        <v>0</v>
      </c>
      <c r="L287" s="218">
        <f t="shared" si="120"/>
        <v>0</v>
      </c>
      <c r="M287" s="219">
        <f t="shared" si="120"/>
        <v>0</v>
      </c>
      <c r="N287" s="218">
        <f t="shared" si="120"/>
        <v>0</v>
      </c>
      <c r="O287" s="218">
        <f t="shared" si="120"/>
        <v>2</v>
      </c>
      <c r="P287" s="218">
        <f t="shared" si="120"/>
        <v>1</v>
      </c>
      <c r="Q287" s="218">
        <f t="shared" si="120"/>
        <v>1</v>
      </c>
      <c r="R287" s="218">
        <f t="shared" si="120"/>
        <v>2</v>
      </c>
      <c r="S287" s="218">
        <f t="shared" si="120"/>
        <v>6</v>
      </c>
      <c r="T287" s="218">
        <f t="shared" si="120"/>
        <v>12</v>
      </c>
      <c r="U287" s="218">
        <f t="shared" si="120"/>
        <v>13</v>
      </c>
      <c r="V287" s="218">
        <f t="shared" si="120"/>
        <v>24</v>
      </c>
      <c r="W287" s="218">
        <f t="shared" si="120"/>
        <v>27</v>
      </c>
      <c r="X287" s="218">
        <f t="shared" si="120"/>
        <v>18</v>
      </c>
      <c r="Y287" s="218">
        <f t="shared" si="120"/>
        <v>11</v>
      </c>
      <c r="Z287" s="218">
        <f t="shared" si="120"/>
        <v>0</v>
      </c>
      <c r="AA287" s="219">
        <f t="shared" si="120"/>
        <v>0</v>
      </c>
      <c r="AB287" s="1"/>
      <c r="AC287" s="1"/>
      <c r="AD287" s="1"/>
      <c r="AE287" s="1"/>
    </row>
    <row r="288" spans="1:31" x14ac:dyDescent="0.15">
      <c r="A288" s="247"/>
      <c r="B288" s="233"/>
      <c r="C288" s="234" t="s">
        <v>237</v>
      </c>
      <c r="D288" s="235">
        <f t="shared" si="108"/>
        <v>128</v>
      </c>
      <c r="E288" s="248">
        <f>SUM(E291,E294,E297)</f>
        <v>0</v>
      </c>
      <c r="F288" s="248">
        <f t="shared" si="120"/>
        <v>0</v>
      </c>
      <c r="G288" s="248">
        <f t="shared" si="120"/>
        <v>0</v>
      </c>
      <c r="H288" s="248">
        <f t="shared" si="120"/>
        <v>0</v>
      </c>
      <c r="I288" s="248">
        <f t="shared" si="120"/>
        <v>0</v>
      </c>
      <c r="J288" s="248">
        <f t="shared" si="120"/>
        <v>0</v>
      </c>
      <c r="K288" s="248">
        <f t="shared" si="120"/>
        <v>0</v>
      </c>
      <c r="L288" s="248">
        <f t="shared" si="120"/>
        <v>0</v>
      </c>
      <c r="M288" s="249">
        <f t="shared" si="120"/>
        <v>0</v>
      </c>
      <c r="N288" s="248">
        <f t="shared" si="120"/>
        <v>0</v>
      </c>
      <c r="O288" s="248">
        <f t="shared" si="120"/>
        <v>0</v>
      </c>
      <c r="P288" s="248">
        <f t="shared" si="120"/>
        <v>1</v>
      </c>
      <c r="Q288" s="248">
        <f t="shared" si="120"/>
        <v>0</v>
      </c>
      <c r="R288" s="248">
        <f t="shared" si="120"/>
        <v>1</v>
      </c>
      <c r="S288" s="248">
        <f t="shared" si="120"/>
        <v>5</v>
      </c>
      <c r="T288" s="248">
        <f t="shared" si="120"/>
        <v>3</v>
      </c>
      <c r="U288" s="248">
        <f t="shared" si="120"/>
        <v>9</v>
      </c>
      <c r="V288" s="248">
        <f t="shared" si="120"/>
        <v>13</v>
      </c>
      <c r="W288" s="248">
        <f t="shared" si="120"/>
        <v>32</v>
      </c>
      <c r="X288" s="248">
        <f t="shared" si="120"/>
        <v>40</v>
      </c>
      <c r="Y288" s="248">
        <f t="shared" si="120"/>
        <v>20</v>
      </c>
      <c r="Z288" s="248">
        <f t="shared" si="120"/>
        <v>4</v>
      </c>
      <c r="AA288" s="249">
        <f t="shared" si="120"/>
        <v>0</v>
      </c>
      <c r="AB288" s="1"/>
      <c r="AC288" s="1"/>
      <c r="AD288" s="1"/>
      <c r="AE288" s="1"/>
    </row>
    <row r="289" spans="1:31" x14ac:dyDescent="0.15">
      <c r="A289" s="254" t="s">
        <v>592</v>
      </c>
      <c r="B289" s="354" t="str">
        <f>VLOOKUP(A289,$AC$5:$AD$135,2,FALSE)</f>
        <v>　　急性腎不全</v>
      </c>
      <c r="C289" s="355"/>
      <c r="D289" s="217">
        <f t="shared" si="108"/>
        <v>23</v>
      </c>
      <c r="E289" s="214">
        <f t="shared" ref="E289:AA289" si="121">SUM(E290:E291)</f>
        <v>0</v>
      </c>
      <c r="F289" s="214">
        <f t="shared" si="121"/>
        <v>0</v>
      </c>
      <c r="G289" s="214">
        <f t="shared" si="121"/>
        <v>0</v>
      </c>
      <c r="H289" s="214">
        <f t="shared" si="121"/>
        <v>0</v>
      </c>
      <c r="I289" s="214">
        <f t="shared" si="121"/>
        <v>0</v>
      </c>
      <c r="J289" s="214">
        <f t="shared" si="121"/>
        <v>0</v>
      </c>
      <c r="K289" s="214">
        <f t="shared" si="121"/>
        <v>0</v>
      </c>
      <c r="L289" s="214">
        <f t="shared" si="121"/>
        <v>0</v>
      </c>
      <c r="M289" s="215">
        <f t="shared" si="121"/>
        <v>0</v>
      </c>
      <c r="N289" s="214">
        <f t="shared" si="121"/>
        <v>0</v>
      </c>
      <c r="O289" s="214">
        <f t="shared" si="121"/>
        <v>0</v>
      </c>
      <c r="P289" s="214">
        <f t="shared" si="121"/>
        <v>0</v>
      </c>
      <c r="Q289" s="214">
        <f t="shared" si="121"/>
        <v>0</v>
      </c>
      <c r="R289" s="214">
        <f t="shared" si="121"/>
        <v>0</v>
      </c>
      <c r="S289" s="214">
        <f t="shared" si="121"/>
        <v>1</v>
      </c>
      <c r="T289" s="214">
        <f t="shared" si="121"/>
        <v>1</v>
      </c>
      <c r="U289" s="214">
        <f t="shared" si="121"/>
        <v>1</v>
      </c>
      <c r="V289" s="214">
        <f t="shared" si="121"/>
        <v>8</v>
      </c>
      <c r="W289" s="214">
        <f t="shared" si="121"/>
        <v>6</v>
      </c>
      <c r="X289" s="214">
        <f t="shared" si="121"/>
        <v>4</v>
      </c>
      <c r="Y289" s="214">
        <f t="shared" si="121"/>
        <v>2</v>
      </c>
      <c r="Z289" s="214">
        <f t="shared" si="121"/>
        <v>0</v>
      </c>
      <c r="AA289" s="215">
        <f t="shared" si="121"/>
        <v>0</v>
      </c>
      <c r="AB289" s="1"/>
      <c r="AC289" s="1"/>
      <c r="AD289" s="1"/>
      <c r="AE289" s="1"/>
    </row>
    <row r="290" spans="1:31" x14ac:dyDescent="0.15">
      <c r="A290" s="228"/>
      <c r="B290" s="216"/>
      <c r="C290" s="216" t="s">
        <v>234</v>
      </c>
      <c r="D290" s="217">
        <f t="shared" si="108"/>
        <v>11</v>
      </c>
      <c r="E290" s="220">
        <v>0</v>
      </c>
      <c r="F290" s="220">
        <v>0</v>
      </c>
      <c r="G290" s="220">
        <v>0</v>
      </c>
      <c r="H290" s="220">
        <v>0</v>
      </c>
      <c r="I290" s="220">
        <v>0</v>
      </c>
      <c r="J290" s="220">
        <v>0</v>
      </c>
      <c r="K290" s="220">
        <v>0</v>
      </c>
      <c r="L290" s="220">
        <v>0</v>
      </c>
      <c r="M290" s="221">
        <v>0</v>
      </c>
      <c r="N290" s="220">
        <v>0</v>
      </c>
      <c r="O290" s="220">
        <v>0</v>
      </c>
      <c r="P290" s="220">
        <v>0</v>
      </c>
      <c r="Q290" s="220">
        <v>0</v>
      </c>
      <c r="R290" s="220">
        <v>0</v>
      </c>
      <c r="S290" s="220">
        <v>1</v>
      </c>
      <c r="T290" s="220">
        <v>1</v>
      </c>
      <c r="U290" s="220">
        <v>1</v>
      </c>
      <c r="V290" s="220">
        <v>3</v>
      </c>
      <c r="W290" s="220">
        <v>3</v>
      </c>
      <c r="X290" s="220">
        <v>2</v>
      </c>
      <c r="Y290" s="220">
        <v>0</v>
      </c>
      <c r="Z290" s="220">
        <v>0</v>
      </c>
      <c r="AA290" s="221">
        <v>0</v>
      </c>
      <c r="AB290" s="1"/>
      <c r="AC290" s="1"/>
      <c r="AD290" s="1"/>
      <c r="AE290" s="1"/>
    </row>
    <row r="291" spans="1:31" x14ac:dyDescent="0.15">
      <c r="A291" s="229"/>
      <c r="B291" s="222"/>
      <c r="C291" s="216" t="s">
        <v>237</v>
      </c>
      <c r="D291" s="217">
        <f t="shared" si="108"/>
        <v>12</v>
      </c>
      <c r="E291" s="220">
        <v>0</v>
      </c>
      <c r="F291" s="220">
        <v>0</v>
      </c>
      <c r="G291" s="220">
        <v>0</v>
      </c>
      <c r="H291" s="220">
        <v>0</v>
      </c>
      <c r="I291" s="220">
        <v>0</v>
      </c>
      <c r="J291" s="220">
        <v>0</v>
      </c>
      <c r="K291" s="220">
        <v>0</v>
      </c>
      <c r="L291" s="220">
        <v>0</v>
      </c>
      <c r="M291" s="221">
        <v>0</v>
      </c>
      <c r="N291" s="220">
        <v>0</v>
      </c>
      <c r="O291" s="220">
        <v>0</v>
      </c>
      <c r="P291" s="220">
        <v>0</v>
      </c>
      <c r="Q291" s="220">
        <v>0</v>
      </c>
      <c r="R291" s="220">
        <v>0</v>
      </c>
      <c r="S291" s="220">
        <v>0</v>
      </c>
      <c r="T291" s="220">
        <v>0</v>
      </c>
      <c r="U291" s="220">
        <v>0</v>
      </c>
      <c r="V291" s="220">
        <v>5</v>
      </c>
      <c r="W291" s="220">
        <v>3</v>
      </c>
      <c r="X291" s="220">
        <v>2</v>
      </c>
      <c r="Y291" s="220">
        <v>2</v>
      </c>
      <c r="Z291" s="220">
        <v>0</v>
      </c>
      <c r="AA291" s="221">
        <v>0</v>
      </c>
      <c r="AB291" s="1"/>
      <c r="AC291" s="1"/>
      <c r="AD291" s="1"/>
      <c r="AE291" s="1"/>
    </row>
    <row r="292" spans="1:31" x14ac:dyDescent="0.15">
      <c r="A292" s="227" t="s">
        <v>593</v>
      </c>
      <c r="B292" s="348" t="str">
        <f>VLOOKUP(A292,$AC$5:$AD$135,2,FALSE)</f>
        <v>　　慢性腎臓病</v>
      </c>
      <c r="C292" s="349"/>
      <c r="D292" s="213">
        <f t="shared" si="108"/>
        <v>194</v>
      </c>
      <c r="E292" s="214">
        <f t="shared" ref="E292:AA292" si="122">SUM(E293:E294)</f>
        <v>0</v>
      </c>
      <c r="F292" s="214">
        <f t="shared" si="122"/>
        <v>0</v>
      </c>
      <c r="G292" s="214">
        <f t="shared" si="122"/>
        <v>0</v>
      </c>
      <c r="H292" s="214">
        <f t="shared" si="122"/>
        <v>0</v>
      </c>
      <c r="I292" s="214">
        <f t="shared" si="122"/>
        <v>0</v>
      </c>
      <c r="J292" s="214">
        <f t="shared" si="122"/>
        <v>0</v>
      </c>
      <c r="K292" s="214">
        <f t="shared" si="122"/>
        <v>0</v>
      </c>
      <c r="L292" s="214">
        <f t="shared" si="122"/>
        <v>0</v>
      </c>
      <c r="M292" s="215">
        <f t="shared" si="122"/>
        <v>0</v>
      </c>
      <c r="N292" s="214">
        <f t="shared" si="122"/>
        <v>0</v>
      </c>
      <c r="O292" s="214">
        <f t="shared" si="122"/>
        <v>2</v>
      </c>
      <c r="P292" s="214">
        <f t="shared" si="122"/>
        <v>2</v>
      </c>
      <c r="Q292" s="214">
        <f t="shared" si="122"/>
        <v>1</v>
      </c>
      <c r="R292" s="214">
        <f t="shared" si="122"/>
        <v>3</v>
      </c>
      <c r="S292" s="214">
        <f t="shared" si="122"/>
        <v>5</v>
      </c>
      <c r="T292" s="214">
        <f t="shared" si="122"/>
        <v>12</v>
      </c>
      <c r="U292" s="214">
        <f t="shared" si="122"/>
        <v>20</v>
      </c>
      <c r="V292" s="214">
        <f t="shared" si="122"/>
        <v>28</v>
      </c>
      <c r="W292" s="214">
        <f t="shared" si="122"/>
        <v>50</v>
      </c>
      <c r="X292" s="214">
        <f t="shared" si="122"/>
        <v>43</v>
      </c>
      <c r="Y292" s="214">
        <f t="shared" si="122"/>
        <v>25</v>
      </c>
      <c r="Z292" s="214">
        <f t="shared" si="122"/>
        <v>3</v>
      </c>
      <c r="AA292" s="215">
        <f t="shared" si="122"/>
        <v>0</v>
      </c>
      <c r="AB292" s="1"/>
      <c r="AC292" s="1"/>
      <c r="AD292" s="1"/>
      <c r="AE292" s="1"/>
    </row>
    <row r="293" spans="1:31" x14ac:dyDescent="0.15">
      <c r="A293" s="228"/>
      <c r="B293" s="216"/>
      <c r="C293" s="216" t="s">
        <v>234</v>
      </c>
      <c r="D293" s="217">
        <f t="shared" si="108"/>
        <v>95</v>
      </c>
      <c r="E293" s="220">
        <v>0</v>
      </c>
      <c r="F293" s="220">
        <v>0</v>
      </c>
      <c r="G293" s="220">
        <v>0</v>
      </c>
      <c r="H293" s="220">
        <v>0</v>
      </c>
      <c r="I293" s="220">
        <v>0</v>
      </c>
      <c r="J293" s="220">
        <v>0</v>
      </c>
      <c r="K293" s="220">
        <v>0</v>
      </c>
      <c r="L293" s="220">
        <v>0</v>
      </c>
      <c r="M293" s="221">
        <v>0</v>
      </c>
      <c r="N293" s="220">
        <v>0</v>
      </c>
      <c r="O293" s="220">
        <v>2</v>
      </c>
      <c r="P293" s="220">
        <v>1</v>
      </c>
      <c r="Q293" s="220">
        <v>1</v>
      </c>
      <c r="R293" s="220">
        <v>2</v>
      </c>
      <c r="S293" s="220">
        <v>2</v>
      </c>
      <c r="T293" s="220">
        <v>9</v>
      </c>
      <c r="U293" s="220">
        <v>11</v>
      </c>
      <c r="V293" s="220">
        <v>20</v>
      </c>
      <c r="W293" s="220">
        <v>23</v>
      </c>
      <c r="X293" s="220">
        <v>13</v>
      </c>
      <c r="Y293" s="220">
        <v>11</v>
      </c>
      <c r="Z293" s="220">
        <v>0</v>
      </c>
      <c r="AA293" s="221">
        <v>0</v>
      </c>
      <c r="AB293" s="1"/>
      <c r="AC293" s="1"/>
      <c r="AD293" s="1"/>
      <c r="AE293" s="1"/>
    </row>
    <row r="294" spans="1:31" x14ac:dyDescent="0.15">
      <c r="A294" s="229"/>
      <c r="B294" s="222"/>
      <c r="C294" s="216" t="s">
        <v>237</v>
      </c>
      <c r="D294" s="217">
        <f t="shared" si="108"/>
        <v>99</v>
      </c>
      <c r="E294" s="220">
        <v>0</v>
      </c>
      <c r="F294" s="220">
        <v>0</v>
      </c>
      <c r="G294" s="220">
        <v>0</v>
      </c>
      <c r="H294" s="220">
        <v>0</v>
      </c>
      <c r="I294" s="220">
        <v>0</v>
      </c>
      <c r="J294" s="220">
        <v>0</v>
      </c>
      <c r="K294" s="220">
        <v>0</v>
      </c>
      <c r="L294" s="220">
        <v>0</v>
      </c>
      <c r="M294" s="221">
        <v>0</v>
      </c>
      <c r="N294" s="220">
        <v>0</v>
      </c>
      <c r="O294" s="220">
        <v>0</v>
      </c>
      <c r="P294" s="220">
        <v>1</v>
      </c>
      <c r="Q294" s="220">
        <v>0</v>
      </c>
      <c r="R294" s="220">
        <v>1</v>
      </c>
      <c r="S294" s="220">
        <v>3</v>
      </c>
      <c r="T294" s="220">
        <v>3</v>
      </c>
      <c r="U294" s="220">
        <v>9</v>
      </c>
      <c r="V294" s="220">
        <v>8</v>
      </c>
      <c r="W294" s="220">
        <v>27</v>
      </c>
      <c r="X294" s="220">
        <v>30</v>
      </c>
      <c r="Y294" s="220">
        <v>14</v>
      </c>
      <c r="Z294" s="220">
        <v>3</v>
      </c>
      <c r="AA294" s="221">
        <v>0</v>
      </c>
      <c r="AB294" s="1"/>
      <c r="AC294" s="1"/>
      <c r="AD294" s="1"/>
      <c r="AE294" s="1"/>
    </row>
    <row r="295" spans="1:31" x14ac:dyDescent="0.15">
      <c r="A295" s="227" t="s">
        <v>594</v>
      </c>
      <c r="B295" s="348" t="str">
        <f>VLOOKUP(A295,$AC$5:$AD$135,2,FALSE)</f>
        <v>　　詳細不明の腎不全</v>
      </c>
      <c r="C295" s="349"/>
      <c r="D295" s="213">
        <f t="shared" si="108"/>
        <v>28</v>
      </c>
      <c r="E295" s="214">
        <f t="shared" ref="E295:AA295" si="123">SUM(E296:E297)</f>
        <v>0</v>
      </c>
      <c r="F295" s="214">
        <f t="shared" si="123"/>
        <v>0</v>
      </c>
      <c r="G295" s="214">
        <f t="shared" si="123"/>
        <v>0</v>
      </c>
      <c r="H295" s="214">
        <f t="shared" si="123"/>
        <v>0</v>
      </c>
      <c r="I295" s="214">
        <f t="shared" si="123"/>
        <v>0</v>
      </c>
      <c r="J295" s="214">
        <f t="shared" si="123"/>
        <v>0</v>
      </c>
      <c r="K295" s="214">
        <f t="shared" si="123"/>
        <v>0</v>
      </c>
      <c r="L295" s="214">
        <f t="shared" si="123"/>
        <v>0</v>
      </c>
      <c r="M295" s="215">
        <f t="shared" si="123"/>
        <v>0</v>
      </c>
      <c r="N295" s="214">
        <f t="shared" si="123"/>
        <v>0</v>
      </c>
      <c r="O295" s="214">
        <f t="shared" si="123"/>
        <v>0</v>
      </c>
      <c r="P295" s="214">
        <f t="shared" si="123"/>
        <v>0</v>
      </c>
      <c r="Q295" s="214">
        <f t="shared" si="123"/>
        <v>0</v>
      </c>
      <c r="R295" s="214">
        <f t="shared" si="123"/>
        <v>0</v>
      </c>
      <c r="S295" s="214">
        <f t="shared" si="123"/>
        <v>5</v>
      </c>
      <c r="T295" s="214">
        <f t="shared" si="123"/>
        <v>2</v>
      </c>
      <c r="U295" s="214">
        <f t="shared" si="123"/>
        <v>1</v>
      </c>
      <c r="V295" s="214">
        <f t="shared" si="123"/>
        <v>1</v>
      </c>
      <c r="W295" s="214">
        <f t="shared" si="123"/>
        <v>3</v>
      </c>
      <c r="X295" s="214">
        <f t="shared" si="123"/>
        <v>11</v>
      </c>
      <c r="Y295" s="214">
        <f t="shared" si="123"/>
        <v>4</v>
      </c>
      <c r="Z295" s="214">
        <f t="shared" si="123"/>
        <v>1</v>
      </c>
      <c r="AA295" s="215">
        <f t="shared" si="123"/>
        <v>0</v>
      </c>
      <c r="AB295" s="1"/>
      <c r="AC295" s="1"/>
      <c r="AD295" s="1"/>
      <c r="AE295" s="1"/>
    </row>
    <row r="296" spans="1:31" x14ac:dyDescent="0.15">
      <c r="A296" s="228"/>
      <c r="B296" s="216"/>
      <c r="C296" s="216" t="s">
        <v>234</v>
      </c>
      <c r="D296" s="217">
        <f t="shared" si="108"/>
        <v>11</v>
      </c>
      <c r="E296" s="220">
        <v>0</v>
      </c>
      <c r="F296" s="220">
        <v>0</v>
      </c>
      <c r="G296" s="220">
        <v>0</v>
      </c>
      <c r="H296" s="220">
        <v>0</v>
      </c>
      <c r="I296" s="220">
        <v>0</v>
      </c>
      <c r="J296" s="220">
        <v>0</v>
      </c>
      <c r="K296" s="220">
        <v>0</v>
      </c>
      <c r="L296" s="220">
        <v>0</v>
      </c>
      <c r="M296" s="221">
        <v>0</v>
      </c>
      <c r="N296" s="220">
        <v>0</v>
      </c>
      <c r="O296" s="220">
        <v>0</v>
      </c>
      <c r="P296" s="220">
        <v>0</v>
      </c>
      <c r="Q296" s="220">
        <v>0</v>
      </c>
      <c r="R296" s="220">
        <v>0</v>
      </c>
      <c r="S296" s="220">
        <v>3</v>
      </c>
      <c r="T296" s="220">
        <v>2</v>
      </c>
      <c r="U296" s="220">
        <v>1</v>
      </c>
      <c r="V296" s="220">
        <v>1</v>
      </c>
      <c r="W296" s="220">
        <v>1</v>
      </c>
      <c r="X296" s="220">
        <v>3</v>
      </c>
      <c r="Y296" s="220">
        <v>0</v>
      </c>
      <c r="Z296" s="220">
        <v>0</v>
      </c>
      <c r="AA296" s="221">
        <v>0</v>
      </c>
      <c r="AB296" s="1"/>
      <c r="AC296" s="1"/>
      <c r="AD296" s="1"/>
      <c r="AE296" s="1"/>
    </row>
    <row r="297" spans="1:31" x14ac:dyDescent="0.15">
      <c r="A297" s="229"/>
      <c r="B297" s="222"/>
      <c r="C297" s="216" t="s">
        <v>237</v>
      </c>
      <c r="D297" s="217">
        <f t="shared" si="108"/>
        <v>17</v>
      </c>
      <c r="E297" s="220">
        <v>0</v>
      </c>
      <c r="F297" s="220">
        <v>0</v>
      </c>
      <c r="G297" s="220">
        <v>0</v>
      </c>
      <c r="H297" s="220">
        <v>0</v>
      </c>
      <c r="I297" s="220">
        <v>0</v>
      </c>
      <c r="J297" s="220">
        <v>0</v>
      </c>
      <c r="K297" s="220">
        <v>0</v>
      </c>
      <c r="L297" s="220">
        <v>0</v>
      </c>
      <c r="M297" s="221">
        <v>0</v>
      </c>
      <c r="N297" s="220">
        <v>0</v>
      </c>
      <c r="O297" s="220">
        <v>0</v>
      </c>
      <c r="P297" s="220">
        <v>0</v>
      </c>
      <c r="Q297" s="220">
        <v>0</v>
      </c>
      <c r="R297" s="220">
        <v>0</v>
      </c>
      <c r="S297" s="220">
        <v>2</v>
      </c>
      <c r="T297" s="220">
        <v>0</v>
      </c>
      <c r="U297" s="220">
        <v>0</v>
      </c>
      <c r="V297" s="220">
        <v>0</v>
      </c>
      <c r="W297" s="220">
        <v>2</v>
      </c>
      <c r="X297" s="220">
        <v>8</v>
      </c>
      <c r="Y297" s="220">
        <v>4</v>
      </c>
      <c r="Z297" s="220">
        <v>1</v>
      </c>
      <c r="AA297" s="221">
        <v>0</v>
      </c>
      <c r="AB297" s="1"/>
      <c r="AC297" s="1"/>
      <c r="AD297" s="1"/>
      <c r="AE297" s="1"/>
    </row>
    <row r="298" spans="1:31" x14ac:dyDescent="0.15">
      <c r="A298" s="227" t="s">
        <v>595</v>
      </c>
      <c r="B298" s="348" t="str">
        <f>VLOOKUP(A298,$AC$5:$AD$135,2,FALSE)</f>
        <v>　その他</v>
      </c>
      <c r="C298" s="349"/>
      <c r="D298" s="213">
        <f t="shared" si="108"/>
        <v>126</v>
      </c>
      <c r="E298" s="214">
        <f t="shared" ref="E298:AA298" si="124">SUM(E299:E300)</f>
        <v>0</v>
      </c>
      <c r="F298" s="214">
        <f t="shared" si="124"/>
        <v>0</v>
      </c>
      <c r="G298" s="214">
        <f t="shared" si="124"/>
        <v>0</v>
      </c>
      <c r="H298" s="214">
        <f t="shared" si="124"/>
        <v>0</v>
      </c>
      <c r="I298" s="214">
        <f t="shared" si="124"/>
        <v>0</v>
      </c>
      <c r="J298" s="214">
        <f t="shared" si="124"/>
        <v>0</v>
      </c>
      <c r="K298" s="214">
        <f t="shared" si="124"/>
        <v>0</v>
      </c>
      <c r="L298" s="214">
        <f t="shared" si="124"/>
        <v>0</v>
      </c>
      <c r="M298" s="215">
        <f t="shared" si="124"/>
        <v>0</v>
      </c>
      <c r="N298" s="214">
        <f t="shared" si="124"/>
        <v>0</v>
      </c>
      <c r="O298" s="214">
        <f t="shared" si="124"/>
        <v>0</v>
      </c>
      <c r="P298" s="214">
        <f t="shared" si="124"/>
        <v>1</v>
      </c>
      <c r="Q298" s="214">
        <f t="shared" si="124"/>
        <v>0</v>
      </c>
      <c r="R298" s="214">
        <f t="shared" si="124"/>
        <v>1</v>
      </c>
      <c r="S298" s="214">
        <f t="shared" si="124"/>
        <v>4</v>
      </c>
      <c r="T298" s="214">
        <f t="shared" si="124"/>
        <v>7</v>
      </c>
      <c r="U298" s="214">
        <f t="shared" si="124"/>
        <v>8</v>
      </c>
      <c r="V298" s="214">
        <f t="shared" si="124"/>
        <v>19</v>
      </c>
      <c r="W298" s="214">
        <f t="shared" si="124"/>
        <v>39</v>
      </c>
      <c r="X298" s="214">
        <f t="shared" si="124"/>
        <v>26</v>
      </c>
      <c r="Y298" s="214">
        <f t="shared" si="124"/>
        <v>17</v>
      </c>
      <c r="Z298" s="214">
        <f t="shared" si="124"/>
        <v>4</v>
      </c>
      <c r="AA298" s="215">
        <f t="shared" si="124"/>
        <v>0</v>
      </c>
      <c r="AB298" s="1"/>
      <c r="AC298" s="1"/>
      <c r="AD298" s="1"/>
      <c r="AE298" s="1"/>
    </row>
    <row r="299" spans="1:31" x14ac:dyDescent="0.15">
      <c r="A299" s="228"/>
      <c r="B299" s="216"/>
      <c r="C299" s="216" t="s">
        <v>234</v>
      </c>
      <c r="D299" s="217">
        <f t="shared" si="108"/>
        <v>43</v>
      </c>
      <c r="E299" s="220">
        <v>0</v>
      </c>
      <c r="F299" s="220">
        <v>0</v>
      </c>
      <c r="G299" s="220">
        <v>0</v>
      </c>
      <c r="H299" s="220">
        <v>0</v>
      </c>
      <c r="I299" s="220">
        <v>0</v>
      </c>
      <c r="J299" s="220">
        <v>0</v>
      </c>
      <c r="K299" s="220">
        <v>0</v>
      </c>
      <c r="L299" s="220">
        <v>0</v>
      </c>
      <c r="M299" s="221">
        <v>0</v>
      </c>
      <c r="N299" s="220">
        <v>0</v>
      </c>
      <c r="O299" s="220">
        <v>0</v>
      </c>
      <c r="P299" s="220">
        <v>1</v>
      </c>
      <c r="Q299" s="220">
        <v>0</v>
      </c>
      <c r="R299" s="220">
        <v>0</v>
      </c>
      <c r="S299" s="220">
        <v>2</v>
      </c>
      <c r="T299" s="220">
        <v>4</v>
      </c>
      <c r="U299" s="220">
        <v>3</v>
      </c>
      <c r="V299" s="220">
        <v>8</v>
      </c>
      <c r="W299" s="220">
        <v>16</v>
      </c>
      <c r="X299" s="220">
        <v>8</v>
      </c>
      <c r="Y299" s="220">
        <v>1</v>
      </c>
      <c r="Z299" s="220">
        <v>0</v>
      </c>
      <c r="AA299" s="221">
        <v>0</v>
      </c>
      <c r="AB299" s="1"/>
      <c r="AC299" s="1"/>
      <c r="AD299" s="1"/>
      <c r="AE299" s="1"/>
    </row>
    <row r="300" spans="1:31" x14ac:dyDescent="0.15">
      <c r="A300" s="229"/>
      <c r="B300" s="222"/>
      <c r="C300" s="216" t="s">
        <v>237</v>
      </c>
      <c r="D300" s="217">
        <f t="shared" si="108"/>
        <v>83</v>
      </c>
      <c r="E300" s="220">
        <v>0</v>
      </c>
      <c r="F300" s="220">
        <v>0</v>
      </c>
      <c r="G300" s="220">
        <v>0</v>
      </c>
      <c r="H300" s="220">
        <v>0</v>
      </c>
      <c r="I300" s="220">
        <v>0</v>
      </c>
      <c r="J300" s="220">
        <v>0</v>
      </c>
      <c r="K300" s="220">
        <v>0</v>
      </c>
      <c r="L300" s="220">
        <v>0</v>
      </c>
      <c r="M300" s="221">
        <v>0</v>
      </c>
      <c r="N300" s="220">
        <v>0</v>
      </c>
      <c r="O300" s="220">
        <v>0</v>
      </c>
      <c r="P300" s="220">
        <v>0</v>
      </c>
      <c r="Q300" s="220">
        <v>0</v>
      </c>
      <c r="R300" s="220">
        <v>1</v>
      </c>
      <c r="S300" s="220">
        <v>2</v>
      </c>
      <c r="T300" s="220">
        <v>3</v>
      </c>
      <c r="U300" s="220">
        <v>5</v>
      </c>
      <c r="V300" s="220">
        <v>11</v>
      </c>
      <c r="W300" s="220">
        <v>23</v>
      </c>
      <c r="X300" s="220">
        <v>18</v>
      </c>
      <c r="Y300" s="220">
        <v>16</v>
      </c>
      <c r="Z300" s="220">
        <v>4</v>
      </c>
      <c r="AA300" s="221">
        <v>0</v>
      </c>
      <c r="AB300" s="1"/>
      <c r="AC300" s="1"/>
      <c r="AD300" s="1"/>
      <c r="AE300" s="1"/>
    </row>
    <row r="301" spans="1:31" x14ac:dyDescent="0.15">
      <c r="A301" s="227" t="s">
        <v>596</v>
      </c>
      <c r="B301" s="348" t="str">
        <f>VLOOKUP(A301,$AC$5:$AD$135,2,FALSE)</f>
        <v>妊娠、分娩及び産じょく</v>
      </c>
      <c r="C301" s="349"/>
      <c r="D301" s="213">
        <f t="shared" si="108"/>
        <v>1</v>
      </c>
      <c r="E301" s="214">
        <f t="shared" ref="E301:AA301" si="125">SUM(E302:E303)</f>
        <v>0</v>
      </c>
      <c r="F301" s="214">
        <f t="shared" si="125"/>
        <v>0</v>
      </c>
      <c r="G301" s="214">
        <f t="shared" si="125"/>
        <v>0</v>
      </c>
      <c r="H301" s="214">
        <f t="shared" si="125"/>
        <v>0</v>
      </c>
      <c r="I301" s="214">
        <f t="shared" si="125"/>
        <v>0</v>
      </c>
      <c r="J301" s="214">
        <f t="shared" si="125"/>
        <v>0</v>
      </c>
      <c r="K301" s="214">
        <f t="shared" si="125"/>
        <v>0</v>
      </c>
      <c r="L301" s="214">
        <f t="shared" si="125"/>
        <v>0</v>
      </c>
      <c r="M301" s="215">
        <f t="shared" si="125"/>
        <v>1</v>
      </c>
      <c r="N301" s="214">
        <f t="shared" si="125"/>
        <v>0</v>
      </c>
      <c r="O301" s="214">
        <f t="shared" si="125"/>
        <v>0</v>
      </c>
      <c r="P301" s="214">
        <f t="shared" si="125"/>
        <v>0</v>
      </c>
      <c r="Q301" s="214">
        <f t="shared" si="125"/>
        <v>0</v>
      </c>
      <c r="R301" s="214">
        <f t="shared" si="125"/>
        <v>0</v>
      </c>
      <c r="S301" s="214">
        <f t="shared" si="125"/>
        <v>0</v>
      </c>
      <c r="T301" s="214">
        <f t="shared" si="125"/>
        <v>0</v>
      </c>
      <c r="U301" s="214">
        <f t="shared" si="125"/>
        <v>0</v>
      </c>
      <c r="V301" s="214">
        <f t="shared" si="125"/>
        <v>0</v>
      </c>
      <c r="W301" s="214">
        <f t="shared" si="125"/>
        <v>0</v>
      </c>
      <c r="X301" s="214">
        <f t="shared" si="125"/>
        <v>0</v>
      </c>
      <c r="Y301" s="214">
        <f t="shared" si="125"/>
        <v>0</v>
      </c>
      <c r="Z301" s="214">
        <f t="shared" si="125"/>
        <v>0</v>
      </c>
      <c r="AA301" s="215">
        <f t="shared" si="125"/>
        <v>0</v>
      </c>
      <c r="AB301" s="1"/>
      <c r="AC301" s="1"/>
      <c r="AD301" s="1"/>
      <c r="AE301" s="1"/>
    </row>
    <row r="302" spans="1:31" x14ac:dyDescent="0.15">
      <c r="A302" s="228"/>
      <c r="B302" s="216"/>
      <c r="C302" s="216" t="s">
        <v>234</v>
      </c>
      <c r="D302" s="241" t="s">
        <v>423</v>
      </c>
      <c r="E302" s="239" t="s">
        <v>423</v>
      </c>
      <c r="F302" s="239" t="s">
        <v>423</v>
      </c>
      <c r="G302" s="239" t="s">
        <v>423</v>
      </c>
      <c r="H302" s="239" t="s">
        <v>423</v>
      </c>
      <c r="I302" s="239" t="s">
        <v>423</v>
      </c>
      <c r="J302" s="239" t="s">
        <v>423</v>
      </c>
      <c r="K302" s="239" t="s">
        <v>423</v>
      </c>
      <c r="L302" s="239" t="s">
        <v>423</v>
      </c>
      <c r="M302" s="240" t="s">
        <v>423</v>
      </c>
      <c r="N302" s="239" t="s">
        <v>423</v>
      </c>
      <c r="O302" s="239" t="s">
        <v>423</v>
      </c>
      <c r="P302" s="239" t="s">
        <v>423</v>
      </c>
      <c r="Q302" s="239" t="s">
        <v>423</v>
      </c>
      <c r="R302" s="239" t="s">
        <v>423</v>
      </c>
      <c r="S302" s="239" t="s">
        <v>423</v>
      </c>
      <c r="T302" s="239" t="s">
        <v>423</v>
      </c>
      <c r="U302" s="239" t="s">
        <v>423</v>
      </c>
      <c r="V302" s="239" t="s">
        <v>423</v>
      </c>
      <c r="W302" s="239" t="s">
        <v>423</v>
      </c>
      <c r="X302" s="239" t="s">
        <v>423</v>
      </c>
      <c r="Y302" s="239" t="s">
        <v>423</v>
      </c>
      <c r="Z302" s="239" t="s">
        <v>423</v>
      </c>
      <c r="AA302" s="240" t="s">
        <v>423</v>
      </c>
      <c r="AB302" s="1"/>
      <c r="AC302" s="1"/>
      <c r="AD302" s="1"/>
      <c r="AE302" s="1"/>
    </row>
    <row r="303" spans="1:31" x14ac:dyDescent="0.15">
      <c r="A303" s="229"/>
      <c r="B303" s="222"/>
      <c r="C303" s="216" t="s">
        <v>237</v>
      </c>
      <c r="D303" s="217">
        <f t="shared" si="108"/>
        <v>1</v>
      </c>
      <c r="E303" s="220">
        <v>0</v>
      </c>
      <c r="F303" s="220">
        <v>0</v>
      </c>
      <c r="G303" s="220">
        <v>0</v>
      </c>
      <c r="H303" s="220">
        <v>0</v>
      </c>
      <c r="I303" s="220">
        <v>0</v>
      </c>
      <c r="J303" s="220">
        <v>0</v>
      </c>
      <c r="K303" s="220">
        <v>0</v>
      </c>
      <c r="L303" s="220">
        <v>0</v>
      </c>
      <c r="M303" s="221">
        <v>1</v>
      </c>
      <c r="N303" s="220">
        <v>0</v>
      </c>
      <c r="O303" s="220">
        <v>0</v>
      </c>
      <c r="P303" s="220">
        <v>0</v>
      </c>
      <c r="Q303" s="220">
        <v>0</v>
      </c>
      <c r="R303" s="220">
        <v>0</v>
      </c>
      <c r="S303" s="220">
        <v>0</v>
      </c>
      <c r="T303" s="220">
        <v>0</v>
      </c>
      <c r="U303" s="220">
        <v>0</v>
      </c>
      <c r="V303" s="220">
        <v>0</v>
      </c>
      <c r="W303" s="220">
        <v>0</v>
      </c>
      <c r="X303" s="220">
        <v>0</v>
      </c>
      <c r="Y303" s="220">
        <v>0</v>
      </c>
      <c r="Z303" s="220">
        <v>0</v>
      </c>
      <c r="AA303" s="221">
        <v>0</v>
      </c>
      <c r="AB303" s="1"/>
      <c r="AC303" s="1"/>
      <c r="AD303" s="1"/>
      <c r="AE303" s="1"/>
    </row>
    <row r="304" spans="1:31" x14ac:dyDescent="0.15">
      <c r="A304" s="212" t="s">
        <v>597</v>
      </c>
      <c r="B304" s="348" t="str">
        <f>VLOOKUP(A304,$AC$5:$AD$135,2,FALSE)</f>
        <v>周産期に発生した病態</v>
      </c>
      <c r="C304" s="349"/>
      <c r="D304" s="213">
        <f t="shared" si="108"/>
        <v>3</v>
      </c>
      <c r="E304" s="214">
        <f t="shared" ref="E304:AA304" si="126">SUM(E305:E306)</f>
        <v>3</v>
      </c>
      <c r="F304" s="214">
        <f t="shared" si="126"/>
        <v>0</v>
      </c>
      <c r="G304" s="214">
        <f t="shared" si="126"/>
        <v>0</v>
      </c>
      <c r="H304" s="214">
        <f t="shared" si="126"/>
        <v>0</v>
      </c>
      <c r="I304" s="214">
        <f t="shared" si="126"/>
        <v>0</v>
      </c>
      <c r="J304" s="214">
        <f t="shared" si="126"/>
        <v>0</v>
      </c>
      <c r="K304" s="214">
        <f t="shared" si="126"/>
        <v>0</v>
      </c>
      <c r="L304" s="214">
        <f t="shared" si="126"/>
        <v>0</v>
      </c>
      <c r="M304" s="215">
        <f t="shared" si="126"/>
        <v>0</v>
      </c>
      <c r="N304" s="214">
        <f t="shared" si="126"/>
        <v>0</v>
      </c>
      <c r="O304" s="214">
        <f t="shared" si="126"/>
        <v>0</v>
      </c>
      <c r="P304" s="214">
        <f t="shared" si="126"/>
        <v>0</v>
      </c>
      <c r="Q304" s="214">
        <f t="shared" si="126"/>
        <v>0</v>
      </c>
      <c r="R304" s="214">
        <f t="shared" si="126"/>
        <v>0</v>
      </c>
      <c r="S304" s="214">
        <f t="shared" si="126"/>
        <v>0</v>
      </c>
      <c r="T304" s="214">
        <f t="shared" si="126"/>
        <v>0</v>
      </c>
      <c r="U304" s="214">
        <f t="shared" si="126"/>
        <v>0</v>
      </c>
      <c r="V304" s="214">
        <f t="shared" si="126"/>
        <v>0</v>
      </c>
      <c r="W304" s="214">
        <f t="shared" si="126"/>
        <v>0</v>
      </c>
      <c r="X304" s="214">
        <f t="shared" si="126"/>
        <v>0</v>
      </c>
      <c r="Y304" s="214">
        <f t="shared" si="126"/>
        <v>0</v>
      </c>
      <c r="Z304" s="214">
        <f t="shared" si="126"/>
        <v>0</v>
      </c>
      <c r="AA304" s="215">
        <f t="shared" si="126"/>
        <v>0</v>
      </c>
      <c r="AB304" s="1"/>
      <c r="AC304" s="1"/>
      <c r="AD304" s="1"/>
      <c r="AE304" s="1"/>
    </row>
    <row r="305" spans="1:31" x14ac:dyDescent="0.15">
      <c r="A305" s="198"/>
      <c r="B305" s="216"/>
      <c r="C305" s="216" t="s">
        <v>234</v>
      </c>
      <c r="D305" s="217">
        <f t="shared" si="108"/>
        <v>3</v>
      </c>
      <c r="E305" s="218">
        <f>SUM(E308,E311,E314,E317,E320,E323)</f>
        <v>3</v>
      </c>
      <c r="F305" s="218">
        <f t="shared" ref="F305:AA306" si="127">SUM(F308,F311,F314,F317,F320,F323)</f>
        <v>0</v>
      </c>
      <c r="G305" s="218">
        <f t="shared" si="127"/>
        <v>0</v>
      </c>
      <c r="H305" s="218">
        <f t="shared" si="127"/>
        <v>0</v>
      </c>
      <c r="I305" s="218">
        <f t="shared" si="127"/>
        <v>0</v>
      </c>
      <c r="J305" s="218">
        <f t="shared" si="127"/>
        <v>0</v>
      </c>
      <c r="K305" s="218">
        <f t="shared" si="127"/>
        <v>0</v>
      </c>
      <c r="L305" s="218">
        <f t="shared" si="127"/>
        <v>0</v>
      </c>
      <c r="M305" s="219">
        <f t="shared" si="127"/>
        <v>0</v>
      </c>
      <c r="N305" s="218">
        <f t="shared" si="127"/>
        <v>0</v>
      </c>
      <c r="O305" s="218">
        <f t="shared" si="127"/>
        <v>0</v>
      </c>
      <c r="P305" s="218">
        <f t="shared" si="127"/>
        <v>0</v>
      </c>
      <c r="Q305" s="218">
        <f t="shared" si="127"/>
        <v>0</v>
      </c>
      <c r="R305" s="218">
        <f t="shared" si="127"/>
        <v>0</v>
      </c>
      <c r="S305" s="218">
        <f t="shared" si="127"/>
        <v>0</v>
      </c>
      <c r="T305" s="218">
        <f t="shared" si="127"/>
        <v>0</v>
      </c>
      <c r="U305" s="218">
        <f t="shared" si="127"/>
        <v>0</v>
      </c>
      <c r="V305" s="218">
        <f t="shared" si="127"/>
        <v>0</v>
      </c>
      <c r="W305" s="218">
        <f t="shared" si="127"/>
        <v>0</v>
      </c>
      <c r="X305" s="218">
        <f t="shared" si="127"/>
        <v>0</v>
      </c>
      <c r="Y305" s="218">
        <f t="shared" si="127"/>
        <v>0</v>
      </c>
      <c r="Z305" s="218">
        <f t="shared" si="127"/>
        <v>0</v>
      </c>
      <c r="AA305" s="219">
        <f t="shared" si="127"/>
        <v>0</v>
      </c>
      <c r="AB305" s="1"/>
      <c r="AC305" s="1"/>
      <c r="AD305" s="1"/>
      <c r="AE305" s="1"/>
    </row>
    <row r="306" spans="1:31" x14ac:dyDescent="0.15">
      <c r="A306" s="205"/>
      <c r="B306" s="222"/>
      <c r="C306" s="216" t="s">
        <v>237</v>
      </c>
      <c r="D306" s="217">
        <f t="shared" si="108"/>
        <v>0</v>
      </c>
      <c r="E306" s="218">
        <f>SUM(E309,E312,E315,E318,E321,E324)</f>
        <v>0</v>
      </c>
      <c r="F306" s="218">
        <f t="shared" si="127"/>
        <v>0</v>
      </c>
      <c r="G306" s="218">
        <f t="shared" si="127"/>
        <v>0</v>
      </c>
      <c r="H306" s="218">
        <f t="shared" si="127"/>
        <v>0</v>
      </c>
      <c r="I306" s="218">
        <f t="shared" si="127"/>
        <v>0</v>
      </c>
      <c r="J306" s="218">
        <f t="shared" si="127"/>
        <v>0</v>
      </c>
      <c r="K306" s="218">
        <f t="shared" si="127"/>
        <v>0</v>
      </c>
      <c r="L306" s="218">
        <f t="shared" si="127"/>
        <v>0</v>
      </c>
      <c r="M306" s="219">
        <f t="shared" si="127"/>
        <v>0</v>
      </c>
      <c r="N306" s="218">
        <f t="shared" si="127"/>
        <v>0</v>
      </c>
      <c r="O306" s="218">
        <f t="shared" si="127"/>
        <v>0</v>
      </c>
      <c r="P306" s="218">
        <f t="shared" si="127"/>
        <v>0</v>
      </c>
      <c r="Q306" s="218">
        <f t="shared" si="127"/>
        <v>0</v>
      </c>
      <c r="R306" s="218">
        <f t="shared" si="127"/>
        <v>0</v>
      </c>
      <c r="S306" s="218">
        <f t="shared" si="127"/>
        <v>0</v>
      </c>
      <c r="T306" s="218">
        <f t="shared" si="127"/>
        <v>0</v>
      </c>
      <c r="U306" s="218">
        <f t="shared" si="127"/>
        <v>0</v>
      </c>
      <c r="V306" s="218">
        <f t="shared" si="127"/>
        <v>0</v>
      </c>
      <c r="W306" s="218">
        <f t="shared" si="127"/>
        <v>0</v>
      </c>
      <c r="X306" s="218">
        <f t="shared" si="127"/>
        <v>0</v>
      </c>
      <c r="Y306" s="218">
        <f t="shared" si="127"/>
        <v>0</v>
      </c>
      <c r="Z306" s="218">
        <f t="shared" si="127"/>
        <v>0</v>
      </c>
      <c r="AA306" s="219">
        <f t="shared" si="127"/>
        <v>0</v>
      </c>
      <c r="AB306" s="1"/>
      <c r="AC306" s="1"/>
      <c r="AD306" s="1"/>
      <c r="AE306" s="1"/>
    </row>
    <row r="307" spans="1:31" x14ac:dyDescent="0.15">
      <c r="A307" s="227" t="s">
        <v>598</v>
      </c>
      <c r="B307" s="348" t="str">
        <f>VLOOKUP(A307,$AC$5:$AD$135,2,FALSE)</f>
        <v>　妊娠期間及び胎児発育に関連する障害</v>
      </c>
      <c r="C307" s="349"/>
      <c r="D307" s="213">
        <f>SUM(E307:AA307)</f>
        <v>0</v>
      </c>
      <c r="E307" s="214">
        <f>SUM(E308:E309)</f>
        <v>0</v>
      </c>
      <c r="F307" s="214">
        <f t="shared" ref="F307:AA307" si="128">SUM(F308:F309)</f>
        <v>0</v>
      </c>
      <c r="G307" s="214">
        <f t="shared" si="128"/>
        <v>0</v>
      </c>
      <c r="H307" s="214">
        <f t="shared" si="128"/>
        <v>0</v>
      </c>
      <c r="I307" s="214">
        <f t="shared" si="128"/>
        <v>0</v>
      </c>
      <c r="J307" s="214">
        <f t="shared" si="128"/>
        <v>0</v>
      </c>
      <c r="K307" s="214">
        <f t="shared" si="128"/>
        <v>0</v>
      </c>
      <c r="L307" s="214">
        <f t="shared" si="128"/>
        <v>0</v>
      </c>
      <c r="M307" s="215">
        <f t="shared" si="128"/>
        <v>0</v>
      </c>
      <c r="N307" s="214">
        <f t="shared" si="128"/>
        <v>0</v>
      </c>
      <c r="O307" s="214">
        <f t="shared" si="128"/>
        <v>0</v>
      </c>
      <c r="P307" s="214">
        <f t="shared" si="128"/>
        <v>0</v>
      </c>
      <c r="Q307" s="214">
        <f t="shared" si="128"/>
        <v>0</v>
      </c>
      <c r="R307" s="214">
        <f t="shared" si="128"/>
        <v>0</v>
      </c>
      <c r="S307" s="214">
        <f t="shared" si="128"/>
        <v>0</v>
      </c>
      <c r="T307" s="214">
        <f t="shared" si="128"/>
        <v>0</v>
      </c>
      <c r="U307" s="214">
        <f t="shared" si="128"/>
        <v>0</v>
      </c>
      <c r="V307" s="214">
        <f t="shared" si="128"/>
        <v>0</v>
      </c>
      <c r="W307" s="214">
        <f t="shared" si="128"/>
        <v>0</v>
      </c>
      <c r="X307" s="214">
        <f t="shared" si="128"/>
        <v>0</v>
      </c>
      <c r="Y307" s="214">
        <f t="shared" si="128"/>
        <v>0</v>
      </c>
      <c r="Z307" s="214">
        <f t="shared" si="128"/>
        <v>0</v>
      </c>
      <c r="AA307" s="215">
        <f t="shared" si="128"/>
        <v>0</v>
      </c>
      <c r="AB307" s="1"/>
      <c r="AC307" s="1"/>
      <c r="AD307" s="1"/>
      <c r="AE307" s="1"/>
    </row>
    <row r="308" spans="1:31" x14ac:dyDescent="0.15">
      <c r="A308" s="228"/>
      <c r="B308" s="216"/>
      <c r="C308" s="216" t="s">
        <v>234</v>
      </c>
      <c r="D308" s="217">
        <f t="shared" si="108"/>
        <v>0</v>
      </c>
      <c r="E308" s="220">
        <v>0</v>
      </c>
      <c r="F308" s="220">
        <v>0</v>
      </c>
      <c r="G308" s="220">
        <v>0</v>
      </c>
      <c r="H308" s="220">
        <v>0</v>
      </c>
      <c r="I308" s="220">
        <v>0</v>
      </c>
      <c r="J308" s="220">
        <v>0</v>
      </c>
      <c r="K308" s="220">
        <v>0</v>
      </c>
      <c r="L308" s="220">
        <v>0</v>
      </c>
      <c r="M308" s="221">
        <v>0</v>
      </c>
      <c r="N308" s="220">
        <v>0</v>
      </c>
      <c r="O308" s="220">
        <v>0</v>
      </c>
      <c r="P308" s="220">
        <v>0</v>
      </c>
      <c r="Q308" s="220">
        <v>0</v>
      </c>
      <c r="R308" s="220">
        <v>0</v>
      </c>
      <c r="S308" s="220">
        <v>0</v>
      </c>
      <c r="T308" s="220">
        <v>0</v>
      </c>
      <c r="U308" s="220">
        <v>0</v>
      </c>
      <c r="V308" s="220">
        <v>0</v>
      </c>
      <c r="W308" s="220">
        <v>0</v>
      </c>
      <c r="X308" s="220">
        <v>0</v>
      </c>
      <c r="Y308" s="220">
        <v>0</v>
      </c>
      <c r="Z308" s="220">
        <v>0</v>
      </c>
      <c r="AA308" s="221">
        <v>0</v>
      </c>
      <c r="AB308" s="1"/>
      <c r="AC308" s="1"/>
      <c r="AD308" s="1"/>
      <c r="AE308" s="1"/>
    </row>
    <row r="309" spans="1:31" x14ac:dyDescent="0.15">
      <c r="A309" s="229"/>
      <c r="B309" s="222"/>
      <c r="C309" s="216" t="s">
        <v>237</v>
      </c>
      <c r="D309" s="217">
        <f>SUM(E309:AA309)</f>
        <v>0</v>
      </c>
      <c r="E309" s="220">
        <v>0</v>
      </c>
      <c r="F309" s="220">
        <v>0</v>
      </c>
      <c r="G309" s="220">
        <v>0</v>
      </c>
      <c r="H309" s="220">
        <v>0</v>
      </c>
      <c r="I309" s="220">
        <v>0</v>
      </c>
      <c r="J309" s="220">
        <v>0</v>
      </c>
      <c r="K309" s="220">
        <v>0</v>
      </c>
      <c r="L309" s="220">
        <v>0</v>
      </c>
      <c r="M309" s="221">
        <v>0</v>
      </c>
      <c r="N309" s="220">
        <v>0</v>
      </c>
      <c r="O309" s="220">
        <v>0</v>
      </c>
      <c r="P309" s="220">
        <v>0</v>
      </c>
      <c r="Q309" s="220">
        <v>0</v>
      </c>
      <c r="R309" s="220">
        <v>0</v>
      </c>
      <c r="S309" s="220">
        <v>0</v>
      </c>
      <c r="T309" s="220">
        <v>0</v>
      </c>
      <c r="U309" s="220">
        <v>0</v>
      </c>
      <c r="V309" s="220">
        <v>0</v>
      </c>
      <c r="W309" s="220">
        <v>0</v>
      </c>
      <c r="X309" s="220">
        <v>0</v>
      </c>
      <c r="Y309" s="220">
        <v>0</v>
      </c>
      <c r="Z309" s="220">
        <v>0</v>
      </c>
      <c r="AA309" s="221">
        <v>0</v>
      </c>
      <c r="AB309" s="1"/>
      <c r="AC309" s="1"/>
      <c r="AD309" s="1"/>
      <c r="AE309" s="1"/>
    </row>
    <row r="310" spans="1:31" x14ac:dyDescent="0.15">
      <c r="A310" s="227" t="s">
        <v>599</v>
      </c>
      <c r="B310" s="348" t="str">
        <f>VLOOKUP(A310,$AC$5:$AD$135,2,FALSE)</f>
        <v>　出産外傷</v>
      </c>
      <c r="C310" s="349"/>
      <c r="D310" s="213">
        <f t="shared" si="108"/>
        <v>0</v>
      </c>
      <c r="E310" s="214">
        <f t="shared" ref="E310:AA310" si="129">SUM(E311:E312)</f>
        <v>0</v>
      </c>
      <c r="F310" s="214">
        <f t="shared" si="129"/>
        <v>0</v>
      </c>
      <c r="G310" s="214">
        <f t="shared" si="129"/>
        <v>0</v>
      </c>
      <c r="H310" s="214">
        <f t="shared" si="129"/>
        <v>0</v>
      </c>
      <c r="I310" s="214">
        <f t="shared" si="129"/>
        <v>0</v>
      </c>
      <c r="J310" s="214">
        <f t="shared" si="129"/>
        <v>0</v>
      </c>
      <c r="K310" s="214">
        <f t="shared" si="129"/>
        <v>0</v>
      </c>
      <c r="L310" s="214">
        <f t="shared" si="129"/>
        <v>0</v>
      </c>
      <c r="M310" s="215">
        <f t="shared" si="129"/>
        <v>0</v>
      </c>
      <c r="N310" s="214">
        <f t="shared" si="129"/>
        <v>0</v>
      </c>
      <c r="O310" s="214">
        <f t="shared" si="129"/>
        <v>0</v>
      </c>
      <c r="P310" s="214">
        <f t="shared" si="129"/>
        <v>0</v>
      </c>
      <c r="Q310" s="214">
        <f t="shared" si="129"/>
        <v>0</v>
      </c>
      <c r="R310" s="214">
        <f t="shared" si="129"/>
        <v>0</v>
      </c>
      <c r="S310" s="214">
        <f t="shared" si="129"/>
        <v>0</v>
      </c>
      <c r="T310" s="214">
        <f t="shared" si="129"/>
        <v>0</v>
      </c>
      <c r="U310" s="214">
        <f t="shared" si="129"/>
        <v>0</v>
      </c>
      <c r="V310" s="214">
        <f t="shared" si="129"/>
        <v>0</v>
      </c>
      <c r="W310" s="214">
        <f t="shared" si="129"/>
        <v>0</v>
      </c>
      <c r="X310" s="214">
        <f t="shared" si="129"/>
        <v>0</v>
      </c>
      <c r="Y310" s="214">
        <f t="shared" si="129"/>
        <v>0</v>
      </c>
      <c r="Z310" s="214">
        <f t="shared" si="129"/>
        <v>0</v>
      </c>
      <c r="AA310" s="215">
        <f t="shared" si="129"/>
        <v>0</v>
      </c>
      <c r="AB310" s="1"/>
      <c r="AC310" s="1"/>
      <c r="AD310" s="1"/>
      <c r="AE310" s="1"/>
    </row>
    <row r="311" spans="1:31" x14ac:dyDescent="0.15">
      <c r="A311" s="228"/>
      <c r="B311" s="216"/>
      <c r="C311" s="216" t="s">
        <v>234</v>
      </c>
      <c r="D311" s="217">
        <f t="shared" si="108"/>
        <v>0</v>
      </c>
      <c r="E311" s="220">
        <v>0</v>
      </c>
      <c r="F311" s="220">
        <v>0</v>
      </c>
      <c r="G311" s="220">
        <v>0</v>
      </c>
      <c r="H311" s="220">
        <v>0</v>
      </c>
      <c r="I311" s="220">
        <v>0</v>
      </c>
      <c r="J311" s="220">
        <v>0</v>
      </c>
      <c r="K311" s="220">
        <v>0</v>
      </c>
      <c r="L311" s="220">
        <v>0</v>
      </c>
      <c r="M311" s="221">
        <v>0</v>
      </c>
      <c r="N311" s="220">
        <v>0</v>
      </c>
      <c r="O311" s="220">
        <v>0</v>
      </c>
      <c r="P311" s="220">
        <v>0</v>
      </c>
      <c r="Q311" s="220">
        <v>0</v>
      </c>
      <c r="R311" s="220">
        <v>0</v>
      </c>
      <c r="S311" s="220">
        <v>0</v>
      </c>
      <c r="T311" s="220">
        <v>0</v>
      </c>
      <c r="U311" s="220">
        <v>0</v>
      </c>
      <c r="V311" s="220">
        <v>0</v>
      </c>
      <c r="W311" s="220">
        <v>0</v>
      </c>
      <c r="X311" s="220">
        <v>0</v>
      </c>
      <c r="Y311" s="220">
        <v>0</v>
      </c>
      <c r="Z311" s="220">
        <v>0</v>
      </c>
      <c r="AA311" s="221">
        <v>0</v>
      </c>
      <c r="AB311" s="1"/>
      <c r="AC311" s="1"/>
      <c r="AD311" s="1"/>
      <c r="AE311" s="1"/>
    </row>
    <row r="312" spans="1:31" x14ac:dyDescent="0.15">
      <c r="A312" s="229"/>
      <c r="B312" s="222"/>
      <c r="C312" s="216" t="s">
        <v>237</v>
      </c>
      <c r="D312" s="217">
        <f t="shared" si="108"/>
        <v>0</v>
      </c>
      <c r="E312" s="220">
        <v>0</v>
      </c>
      <c r="F312" s="220">
        <v>0</v>
      </c>
      <c r="G312" s="220">
        <v>0</v>
      </c>
      <c r="H312" s="220">
        <v>0</v>
      </c>
      <c r="I312" s="220">
        <v>0</v>
      </c>
      <c r="J312" s="220">
        <v>0</v>
      </c>
      <c r="K312" s="220">
        <v>0</v>
      </c>
      <c r="L312" s="220">
        <v>0</v>
      </c>
      <c r="M312" s="221">
        <v>0</v>
      </c>
      <c r="N312" s="220">
        <v>0</v>
      </c>
      <c r="O312" s="220">
        <v>0</v>
      </c>
      <c r="P312" s="220">
        <v>0</v>
      </c>
      <c r="Q312" s="220">
        <v>0</v>
      </c>
      <c r="R312" s="220">
        <v>0</v>
      </c>
      <c r="S312" s="220">
        <v>0</v>
      </c>
      <c r="T312" s="220">
        <v>0</v>
      </c>
      <c r="U312" s="220">
        <v>0</v>
      </c>
      <c r="V312" s="220">
        <v>0</v>
      </c>
      <c r="W312" s="220">
        <v>0</v>
      </c>
      <c r="X312" s="220">
        <v>0</v>
      </c>
      <c r="Y312" s="220">
        <v>0</v>
      </c>
      <c r="Z312" s="220">
        <v>0</v>
      </c>
      <c r="AA312" s="221">
        <v>0</v>
      </c>
      <c r="AB312" s="1"/>
      <c r="AC312" s="1"/>
      <c r="AD312" s="1"/>
      <c r="AE312" s="1"/>
    </row>
    <row r="313" spans="1:31" x14ac:dyDescent="0.15">
      <c r="A313" s="227" t="s">
        <v>600</v>
      </c>
      <c r="B313" s="348" t="str">
        <f>VLOOKUP(A313,$AC$5:$AD$135,2,FALSE)</f>
        <v>　周産期に特異的な呼吸障害及び心血管障害</v>
      </c>
      <c r="C313" s="349"/>
      <c r="D313" s="213">
        <f t="shared" si="108"/>
        <v>3</v>
      </c>
      <c r="E313" s="214">
        <f t="shared" ref="E313:AA313" si="130">SUM(E314:E315)</f>
        <v>3</v>
      </c>
      <c r="F313" s="214">
        <f t="shared" si="130"/>
        <v>0</v>
      </c>
      <c r="G313" s="214">
        <f t="shared" si="130"/>
        <v>0</v>
      </c>
      <c r="H313" s="214">
        <f t="shared" si="130"/>
        <v>0</v>
      </c>
      <c r="I313" s="214">
        <f t="shared" si="130"/>
        <v>0</v>
      </c>
      <c r="J313" s="214">
        <f t="shared" si="130"/>
        <v>0</v>
      </c>
      <c r="K313" s="214">
        <f t="shared" si="130"/>
        <v>0</v>
      </c>
      <c r="L313" s="214">
        <f t="shared" si="130"/>
        <v>0</v>
      </c>
      <c r="M313" s="215">
        <f t="shared" si="130"/>
        <v>0</v>
      </c>
      <c r="N313" s="214">
        <f t="shared" si="130"/>
        <v>0</v>
      </c>
      <c r="O313" s="214">
        <f t="shared" si="130"/>
        <v>0</v>
      </c>
      <c r="P313" s="214">
        <f t="shared" si="130"/>
        <v>0</v>
      </c>
      <c r="Q313" s="214">
        <f t="shared" si="130"/>
        <v>0</v>
      </c>
      <c r="R313" s="214">
        <f t="shared" si="130"/>
        <v>0</v>
      </c>
      <c r="S313" s="214">
        <f t="shared" si="130"/>
        <v>0</v>
      </c>
      <c r="T313" s="214">
        <f t="shared" si="130"/>
        <v>0</v>
      </c>
      <c r="U313" s="214">
        <f t="shared" si="130"/>
        <v>0</v>
      </c>
      <c r="V313" s="214">
        <f t="shared" si="130"/>
        <v>0</v>
      </c>
      <c r="W313" s="214">
        <f t="shared" si="130"/>
        <v>0</v>
      </c>
      <c r="X313" s="214">
        <f t="shared" si="130"/>
        <v>0</v>
      </c>
      <c r="Y313" s="214">
        <f t="shared" si="130"/>
        <v>0</v>
      </c>
      <c r="Z313" s="214">
        <f t="shared" si="130"/>
        <v>0</v>
      </c>
      <c r="AA313" s="215">
        <f t="shared" si="130"/>
        <v>0</v>
      </c>
      <c r="AB313" s="1"/>
      <c r="AC313" s="1"/>
      <c r="AD313" s="1"/>
      <c r="AE313" s="1"/>
    </row>
    <row r="314" spans="1:31" x14ac:dyDescent="0.15">
      <c r="A314" s="228"/>
      <c r="B314" s="216"/>
      <c r="C314" s="216" t="s">
        <v>234</v>
      </c>
      <c r="D314" s="217">
        <f t="shared" si="108"/>
        <v>3</v>
      </c>
      <c r="E314" s="220">
        <v>3</v>
      </c>
      <c r="F314" s="220">
        <v>0</v>
      </c>
      <c r="G314" s="220">
        <v>0</v>
      </c>
      <c r="H314" s="220">
        <v>0</v>
      </c>
      <c r="I314" s="220">
        <v>0</v>
      </c>
      <c r="J314" s="220">
        <v>0</v>
      </c>
      <c r="K314" s="220">
        <v>0</v>
      </c>
      <c r="L314" s="220">
        <v>0</v>
      </c>
      <c r="M314" s="221">
        <v>0</v>
      </c>
      <c r="N314" s="220">
        <v>0</v>
      </c>
      <c r="O314" s="220">
        <v>0</v>
      </c>
      <c r="P314" s="220">
        <v>0</v>
      </c>
      <c r="Q314" s="220">
        <v>0</v>
      </c>
      <c r="R314" s="220">
        <v>0</v>
      </c>
      <c r="S314" s="220">
        <v>0</v>
      </c>
      <c r="T314" s="220">
        <v>0</v>
      </c>
      <c r="U314" s="220">
        <v>0</v>
      </c>
      <c r="V314" s="220">
        <v>0</v>
      </c>
      <c r="W314" s="220">
        <v>0</v>
      </c>
      <c r="X314" s="220">
        <v>0</v>
      </c>
      <c r="Y314" s="220">
        <v>0</v>
      </c>
      <c r="Z314" s="220">
        <v>0</v>
      </c>
      <c r="AA314" s="221">
        <v>0</v>
      </c>
      <c r="AB314" s="1"/>
      <c r="AC314" s="1"/>
      <c r="AD314" s="1"/>
      <c r="AE314" s="1"/>
    </row>
    <row r="315" spans="1:31" x14ac:dyDescent="0.15">
      <c r="A315" s="229"/>
      <c r="B315" s="222"/>
      <c r="C315" s="216" t="s">
        <v>237</v>
      </c>
      <c r="D315" s="217">
        <f t="shared" si="108"/>
        <v>0</v>
      </c>
      <c r="E315" s="220">
        <v>0</v>
      </c>
      <c r="F315" s="220">
        <v>0</v>
      </c>
      <c r="G315" s="220">
        <v>0</v>
      </c>
      <c r="H315" s="220">
        <v>0</v>
      </c>
      <c r="I315" s="220">
        <v>0</v>
      </c>
      <c r="J315" s="220">
        <v>0</v>
      </c>
      <c r="K315" s="220">
        <v>0</v>
      </c>
      <c r="L315" s="220">
        <v>0</v>
      </c>
      <c r="M315" s="221">
        <v>0</v>
      </c>
      <c r="N315" s="220">
        <v>0</v>
      </c>
      <c r="O315" s="220">
        <v>0</v>
      </c>
      <c r="P315" s="220">
        <v>0</v>
      </c>
      <c r="Q315" s="220">
        <v>0</v>
      </c>
      <c r="R315" s="220">
        <v>0</v>
      </c>
      <c r="S315" s="220">
        <v>0</v>
      </c>
      <c r="T315" s="220">
        <v>0</v>
      </c>
      <c r="U315" s="220">
        <v>0</v>
      </c>
      <c r="V315" s="220">
        <v>0</v>
      </c>
      <c r="W315" s="220">
        <v>0</v>
      </c>
      <c r="X315" s="220">
        <v>0</v>
      </c>
      <c r="Y315" s="220">
        <v>0</v>
      </c>
      <c r="Z315" s="220">
        <v>0</v>
      </c>
      <c r="AA315" s="221">
        <v>0</v>
      </c>
      <c r="AB315" s="1"/>
      <c r="AC315" s="1"/>
      <c r="AD315" s="1"/>
      <c r="AE315" s="1"/>
    </row>
    <row r="316" spans="1:31" x14ac:dyDescent="0.15">
      <c r="A316" s="227" t="s">
        <v>601</v>
      </c>
      <c r="B316" s="348" t="str">
        <f>VLOOKUP(A316,$AC$5:$AD$135,2,FALSE)</f>
        <v>　周産期に特異的な感染症</v>
      </c>
      <c r="C316" s="349"/>
      <c r="D316" s="213">
        <f t="shared" si="108"/>
        <v>0</v>
      </c>
      <c r="E316" s="214">
        <f t="shared" ref="E316:AA316" si="131">SUM(E317:E318)</f>
        <v>0</v>
      </c>
      <c r="F316" s="214">
        <f t="shared" si="131"/>
        <v>0</v>
      </c>
      <c r="G316" s="214">
        <f t="shared" si="131"/>
        <v>0</v>
      </c>
      <c r="H316" s="214">
        <f t="shared" si="131"/>
        <v>0</v>
      </c>
      <c r="I316" s="214">
        <f t="shared" si="131"/>
        <v>0</v>
      </c>
      <c r="J316" s="214">
        <f t="shared" si="131"/>
        <v>0</v>
      </c>
      <c r="K316" s="214">
        <f t="shared" si="131"/>
        <v>0</v>
      </c>
      <c r="L316" s="214">
        <f t="shared" si="131"/>
        <v>0</v>
      </c>
      <c r="M316" s="215">
        <f t="shared" si="131"/>
        <v>0</v>
      </c>
      <c r="N316" s="214">
        <f t="shared" si="131"/>
        <v>0</v>
      </c>
      <c r="O316" s="214">
        <f t="shared" si="131"/>
        <v>0</v>
      </c>
      <c r="P316" s="214">
        <f t="shared" si="131"/>
        <v>0</v>
      </c>
      <c r="Q316" s="214">
        <f t="shared" si="131"/>
        <v>0</v>
      </c>
      <c r="R316" s="214">
        <f t="shared" si="131"/>
        <v>0</v>
      </c>
      <c r="S316" s="214">
        <f t="shared" si="131"/>
        <v>0</v>
      </c>
      <c r="T316" s="214">
        <f t="shared" si="131"/>
        <v>0</v>
      </c>
      <c r="U316" s="214">
        <f t="shared" si="131"/>
        <v>0</v>
      </c>
      <c r="V316" s="214">
        <f t="shared" si="131"/>
        <v>0</v>
      </c>
      <c r="W316" s="214">
        <f t="shared" si="131"/>
        <v>0</v>
      </c>
      <c r="X316" s="214">
        <f t="shared" si="131"/>
        <v>0</v>
      </c>
      <c r="Y316" s="214">
        <f t="shared" si="131"/>
        <v>0</v>
      </c>
      <c r="Z316" s="214">
        <f t="shared" si="131"/>
        <v>0</v>
      </c>
      <c r="AA316" s="215">
        <f t="shared" si="131"/>
        <v>0</v>
      </c>
      <c r="AB316" s="1"/>
      <c r="AC316" s="1"/>
      <c r="AD316" s="1"/>
      <c r="AE316" s="1"/>
    </row>
    <row r="317" spans="1:31" x14ac:dyDescent="0.15">
      <c r="A317" s="228"/>
      <c r="B317" s="216"/>
      <c r="C317" s="216" t="s">
        <v>234</v>
      </c>
      <c r="D317" s="217">
        <f t="shared" si="108"/>
        <v>0</v>
      </c>
      <c r="E317" s="220">
        <v>0</v>
      </c>
      <c r="F317" s="220">
        <v>0</v>
      </c>
      <c r="G317" s="220">
        <v>0</v>
      </c>
      <c r="H317" s="220">
        <v>0</v>
      </c>
      <c r="I317" s="220">
        <v>0</v>
      </c>
      <c r="J317" s="220">
        <v>0</v>
      </c>
      <c r="K317" s="220">
        <v>0</v>
      </c>
      <c r="L317" s="220">
        <v>0</v>
      </c>
      <c r="M317" s="221">
        <v>0</v>
      </c>
      <c r="N317" s="220">
        <v>0</v>
      </c>
      <c r="O317" s="220">
        <v>0</v>
      </c>
      <c r="P317" s="220">
        <v>0</v>
      </c>
      <c r="Q317" s="220">
        <v>0</v>
      </c>
      <c r="R317" s="220">
        <v>0</v>
      </c>
      <c r="S317" s="220">
        <v>0</v>
      </c>
      <c r="T317" s="220">
        <v>0</v>
      </c>
      <c r="U317" s="220">
        <v>0</v>
      </c>
      <c r="V317" s="220">
        <v>0</v>
      </c>
      <c r="W317" s="220">
        <v>0</v>
      </c>
      <c r="X317" s="220">
        <v>0</v>
      </c>
      <c r="Y317" s="220">
        <v>0</v>
      </c>
      <c r="Z317" s="220">
        <v>0</v>
      </c>
      <c r="AA317" s="221">
        <v>0</v>
      </c>
      <c r="AB317" s="1"/>
      <c r="AC317" s="1"/>
      <c r="AD317" s="1"/>
      <c r="AE317" s="1"/>
    </row>
    <row r="318" spans="1:31" x14ac:dyDescent="0.15">
      <c r="A318" s="229"/>
      <c r="B318" s="222"/>
      <c r="C318" s="216" t="s">
        <v>237</v>
      </c>
      <c r="D318" s="217">
        <f t="shared" si="108"/>
        <v>0</v>
      </c>
      <c r="E318" s="220">
        <v>0</v>
      </c>
      <c r="F318" s="220">
        <v>0</v>
      </c>
      <c r="G318" s="220">
        <v>0</v>
      </c>
      <c r="H318" s="220">
        <v>0</v>
      </c>
      <c r="I318" s="220">
        <v>0</v>
      </c>
      <c r="J318" s="220">
        <v>0</v>
      </c>
      <c r="K318" s="220">
        <v>0</v>
      </c>
      <c r="L318" s="220">
        <v>0</v>
      </c>
      <c r="M318" s="221">
        <v>0</v>
      </c>
      <c r="N318" s="220">
        <v>0</v>
      </c>
      <c r="O318" s="220">
        <v>0</v>
      </c>
      <c r="P318" s="220">
        <v>0</v>
      </c>
      <c r="Q318" s="220">
        <v>0</v>
      </c>
      <c r="R318" s="220">
        <v>0</v>
      </c>
      <c r="S318" s="220">
        <v>0</v>
      </c>
      <c r="T318" s="220">
        <v>0</v>
      </c>
      <c r="U318" s="220">
        <v>0</v>
      </c>
      <c r="V318" s="220">
        <v>0</v>
      </c>
      <c r="W318" s="220">
        <v>0</v>
      </c>
      <c r="X318" s="220">
        <v>0</v>
      </c>
      <c r="Y318" s="220">
        <v>0</v>
      </c>
      <c r="Z318" s="220">
        <v>0</v>
      </c>
      <c r="AA318" s="221">
        <v>0</v>
      </c>
      <c r="AB318" s="1"/>
      <c r="AC318" s="1"/>
      <c r="AD318" s="1"/>
      <c r="AE318" s="1"/>
    </row>
    <row r="319" spans="1:31" x14ac:dyDescent="0.15">
      <c r="A319" s="227" t="s">
        <v>602</v>
      </c>
      <c r="B319" s="348" t="str">
        <f>VLOOKUP(A319,$AC$5:$AD$135,2,FALSE)</f>
        <v>　胎児及び新生児の出血性障害及び血液障害</v>
      </c>
      <c r="C319" s="349"/>
      <c r="D319" s="213">
        <f>SUM(E319:AA319)</f>
        <v>0</v>
      </c>
      <c r="E319" s="214">
        <f>SUM(E320:E321)</f>
        <v>0</v>
      </c>
      <c r="F319" s="214">
        <f t="shared" ref="F319:AA319" si="132">SUM(F320:F321)</f>
        <v>0</v>
      </c>
      <c r="G319" s="214">
        <f t="shared" si="132"/>
        <v>0</v>
      </c>
      <c r="H319" s="214">
        <f t="shared" si="132"/>
        <v>0</v>
      </c>
      <c r="I319" s="214">
        <f t="shared" si="132"/>
        <v>0</v>
      </c>
      <c r="J319" s="214">
        <f t="shared" si="132"/>
        <v>0</v>
      </c>
      <c r="K319" s="214">
        <f t="shared" si="132"/>
        <v>0</v>
      </c>
      <c r="L319" s="214">
        <f t="shared" si="132"/>
        <v>0</v>
      </c>
      <c r="M319" s="215">
        <f t="shared" si="132"/>
        <v>0</v>
      </c>
      <c r="N319" s="214">
        <f t="shared" si="132"/>
        <v>0</v>
      </c>
      <c r="O319" s="214">
        <f t="shared" si="132"/>
        <v>0</v>
      </c>
      <c r="P319" s="214">
        <f t="shared" si="132"/>
        <v>0</v>
      </c>
      <c r="Q319" s="214">
        <f t="shared" si="132"/>
        <v>0</v>
      </c>
      <c r="R319" s="214">
        <f t="shared" si="132"/>
        <v>0</v>
      </c>
      <c r="S319" s="214">
        <f t="shared" si="132"/>
        <v>0</v>
      </c>
      <c r="T319" s="214">
        <f t="shared" si="132"/>
        <v>0</v>
      </c>
      <c r="U319" s="214">
        <f t="shared" si="132"/>
        <v>0</v>
      </c>
      <c r="V319" s="214">
        <f t="shared" si="132"/>
        <v>0</v>
      </c>
      <c r="W319" s="214">
        <f t="shared" si="132"/>
        <v>0</v>
      </c>
      <c r="X319" s="214">
        <f t="shared" si="132"/>
        <v>0</v>
      </c>
      <c r="Y319" s="214">
        <f t="shared" si="132"/>
        <v>0</v>
      </c>
      <c r="Z319" s="214">
        <f t="shared" si="132"/>
        <v>0</v>
      </c>
      <c r="AA319" s="215">
        <f t="shared" si="132"/>
        <v>0</v>
      </c>
      <c r="AB319" s="1"/>
      <c r="AC319" s="1"/>
      <c r="AD319" s="1"/>
      <c r="AE319" s="1"/>
    </row>
    <row r="320" spans="1:31" x14ac:dyDescent="0.15">
      <c r="A320" s="228"/>
      <c r="B320" s="216"/>
      <c r="C320" s="216" t="s">
        <v>234</v>
      </c>
      <c r="D320" s="217">
        <f>SUM(E320:AA320)</f>
        <v>0</v>
      </c>
      <c r="E320" s="220">
        <v>0</v>
      </c>
      <c r="F320" s="220">
        <v>0</v>
      </c>
      <c r="G320" s="220">
        <v>0</v>
      </c>
      <c r="H320" s="220">
        <v>0</v>
      </c>
      <c r="I320" s="220">
        <v>0</v>
      </c>
      <c r="J320" s="220">
        <v>0</v>
      </c>
      <c r="K320" s="220">
        <v>0</v>
      </c>
      <c r="L320" s="220">
        <v>0</v>
      </c>
      <c r="M320" s="221">
        <v>0</v>
      </c>
      <c r="N320" s="220">
        <v>0</v>
      </c>
      <c r="O320" s="220">
        <v>0</v>
      </c>
      <c r="P320" s="220">
        <v>0</v>
      </c>
      <c r="Q320" s="220">
        <v>0</v>
      </c>
      <c r="R320" s="220">
        <v>0</v>
      </c>
      <c r="S320" s="220">
        <v>0</v>
      </c>
      <c r="T320" s="220">
        <v>0</v>
      </c>
      <c r="U320" s="220">
        <v>0</v>
      </c>
      <c r="V320" s="220">
        <v>0</v>
      </c>
      <c r="W320" s="220">
        <v>0</v>
      </c>
      <c r="X320" s="220">
        <v>0</v>
      </c>
      <c r="Y320" s="220">
        <v>0</v>
      </c>
      <c r="Z320" s="220">
        <v>0</v>
      </c>
      <c r="AA320" s="221">
        <v>0</v>
      </c>
      <c r="AB320" s="1"/>
      <c r="AC320" s="1"/>
      <c r="AD320" s="1"/>
      <c r="AE320" s="1"/>
    </row>
    <row r="321" spans="1:31" x14ac:dyDescent="0.15">
      <c r="A321" s="229"/>
      <c r="B321" s="222"/>
      <c r="C321" s="216" t="s">
        <v>237</v>
      </c>
      <c r="D321" s="217">
        <f t="shared" si="108"/>
        <v>0</v>
      </c>
      <c r="E321" s="220">
        <v>0</v>
      </c>
      <c r="F321" s="220">
        <v>0</v>
      </c>
      <c r="G321" s="220">
        <v>0</v>
      </c>
      <c r="H321" s="220">
        <v>0</v>
      </c>
      <c r="I321" s="220">
        <v>0</v>
      </c>
      <c r="J321" s="220">
        <v>0</v>
      </c>
      <c r="K321" s="220">
        <v>0</v>
      </c>
      <c r="L321" s="220">
        <v>0</v>
      </c>
      <c r="M321" s="221">
        <v>0</v>
      </c>
      <c r="N321" s="220">
        <v>0</v>
      </c>
      <c r="O321" s="220">
        <v>0</v>
      </c>
      <c r="P321" s="220">
        <v>0</v>
      </c>
      <c r="Q321" s="220">
        <v>0</v>
      </c>
      <c r="R321" s="220">
        <v>0</v>
      </c>
      <c r="S321" s="220">
        <v>0</v>
      </c>
      <c r="T321" s="220">
        <v>0</v>
      </c>
      <c r="U321" s="220">
        <v>0</v>
      </c>
      <c r="V321" s="220">
        <v>0</v>
      </c>
      <c r="W321" s="220">
        <v>0</v>
      </c>
      <c r="X321" s="220">
        <v>0</v>
      </c>
      <c r="Y321" s="220">
        <v>0</v>
      </c>
      <c r="Z321" s="220">
        <v>0</v>
      </c>
      <c r="AA321" s="221">
        <v>0</v>
      </c>
      <c r="AB321" s="1"/>
      <c r="AC321" s="1"/>
      <c r="AD321" s="1"/>
      <c r="AE321" s="1"/>
    </row>
    <row r="322" spans="1:31" x14ac:dyDescent="0.15">
      <c r="A322" s="227" t="s">
        <v>603</v>
      </c>
      <c r="B322" s="348" t="str">
        <f>VLOOKUP(A322,$AC$5:$AD$135,2,FALSE)</f>
        <v>　その他周産期に発生した病態</v>
      </c>
      <c r="C322" s="349"/>
      <c r="D322" s="213">
        <f>SUM(E322:AA322)</f>
        <v>0</v>
      </c>
      <c r="E322" s="214">
        <f>SUM(E323:E324)</f>
        <v>0</v>
      </c>
      <c r="F322" s="214">
        <f t="shared" ref="F322:AA322" si="133">SUM(F323:F324)</f>
        <v>0</v>
      </c>
      <c r="G322" s="214">
        <f t="shared" si="133"/>
        <v>0</v>
      </c>
      <c r="H322" s="214">
        <f t="shared" si="133"/>
        <v>0</v>
      </c>
      <c r="I322" s="214">
        <f t="shared" si="133"/>
        <v>0</v>
      </c>
      <c r="J322" s="214">
        <f t="shared" si="133"/>
        <v>0</v>
      </c>
      <c r="K322" s="214">
        <f t="shared" si="133"/>
        <v>0</v>
      </c>
      <c r="L322" s="214">
        <f t="shared" si="133"/>
        <v>0</v>
      </c>
      <c r="M322" s="215">
        <f t="shared" si="133"/>
        <v>0</v>
      </c>
      <c r="N322" s="214">
        <f t="shared" si="133"/>
        <v>0</v>
      </c>
      <c r="O322" s="214">
        <f t="shared" si="133"/>
        <v>0</v>
      </c>
      <c r="P322" s="214">
        <f t="shared" si="133"/>
        <v>0</v>
      </c>
      <c r="Q322" s="214">
        <f t="shared" si="133"/>
        <v>0</v>
      </c>
      <c r="R322" s="214">
        <f t="shared" si="133"/>
        <v>0</v>
      </c>
      <c r="S322" s="214">
        <f t="shared" si="133"/>
        <v>0</v>
      </c>
      <c r="T322" s="214">
        <f t="shared" si="133"/>
        <v>0</v>
      </c>
      <c r="U322" s="214">
        <f t="shared" si="133"/>
        <v>0</v>
      </c>
      <c r="V322" s="214">
        <f t="shared" si="133"/>
        <v>0</v>
      </c>
      <c r="W322" s="214">
        <f t="shared" si="133"/>
        <v>0</v>
      </c>
      <c r="X322" s="214">
        <f t="shared" si="133"/>
        <v>0</v>
      </c>
      <c r="Y322" s="214">
        <f t="shared" si="133"/>
        <v>0</v>
      </c>
      <c r="Z322" s="214">
        <f t="shared" si="133"/>
        <v>0</v>
      </c>
      <c r="AA322" s="215">
        <f t="shared" si="133"/>
        <v>0</v>
      </c>
      <c r="AB322" s="1"/>
      <c r="AC322" s="1"/>
      <c r="AD322" s="1"/>
      <c r="AE322" s="1"/>
    </row>
    <row r="323" spans="1:31" x14ac:dyDescent="0.15">
      <c r="A323" s="228"/>
      <c r="B323" s="216"/>
      <c r="C323" s="216" t="s">
        <v>234</v>
      </c>
      <c r="D323" s="217">
        <f t="shared" si="108"/>
        <v>0</v>
      </c>
      <c r="E323" s="220">
        <v>0</v>
      </c>
      <c r="F323" s="220">
        <v>0</v>
      </c>
      <c r="G323" s="220">
        <v>0</v>
      </c>
      <c r="H323" s="220">
        <v>0</v>
      </c>
      <c r="I323" s="220">
        <v>0</v>
      </c>
      <c r="J323" s="220">
        <v>0</v>
      </c>
      <c r="K323" s="220">
        <v>0</v>
      </c>
      <c r="L323" s="220">
        <v>0</v>
      </c>
      <c r="M323" s="221">
        <v>0</v>
      </c>
      <c r="N323" s="220">
        <v>0</v>
      </c>
      <c r="O323" s="220">
        <v>0</v>
      </c>
      <c r="P323" s="220">
        <v>0</v>
      </c>
      <c r="Q323" s="220">
        <v>0</v>
      </c>
      <c r="R323" s="220">
        <v>0</v>
      </c>
      <c r="S323" s="220">
        <v>0</v>
      </c>
      <c r="T323" s="220">
        <v>0</v>
      </c>
      <c r="U323" s="220">
        <v>0</v>
      </c>
      <c r="V323" s="220">
        <v>0</v>
      </c>
      <c r="W323" s="220">
        <v>0</v>
      </c>
      <c r="X323" s="220">
        <v>0</v>
      </c>
      <c r="Y323" s="220">
        <v>0</v>
      </c>
      <c r="Z323" s="220">
        <v>0</v>
      </c>
      <c r="AA323" s="221">
        <v>0</v>
      </c>
      <c r="AB323" s="1"/>
      <c r="AC323" s="1"/>
      <c r="AD323" s="1"/>
      <c r="AE323" s="1"/>
    </row>
    <row r="324" spans="1:31" x14ac:dyDescent="0.15">
      <c r="A324" s="229"/>
      <c r="B324" s="222"/>
      <c r="C324" s="216" t="s">
        <v>237</v>
      </c>
      <c r="D324" s="217">
        <f>SUM(E324:AA324)</f>
        <v>0</v>
      </c>
      <c r="E324" s="220">
        <v>0</v>
      </c>
      <c r="F324" s="220">
        <v>0</v>
      </c>
      <c r="G324" s="220">
        <v>0</v>
      </c>
      <c r="H324" s="220">
        <v>0</v>
      </c>
      <c r="I324" s="220">
        <v>0</v>
      </c>
      <c r="J324" s="220">
        <v>0</v>
      </c>
      <c r="K324" s="220">
        <v>0</v>
      </c>
      <c r="L324" s="220">
        <v>0</v>
      </c>
      <c r="M324" s="221">
        <v>0</v>
      </c>
      <c r="N324" s="220">
        <v>0</v>
      </c>
      <c r="O324" s="220">
        <v>0</v>
      </c>
      <c r="P324" s="220">
        <v>0</v>
      </c>
      <c r="Q324" s="220">
        <v>0</v>
      </c>
      <c r="R324" s="220">
        <v>0</v>
      </c>
      <c r="S324" s="220">
        <v>0</v>
      </c>
      <c r="T324" s="220">
        <v>0</v>
      </c>
      <c r="U324" s="220">
        <v>0</v>
      </c>
      <c r="V324" s="220">
        <v>0</v>
      </c>
      <c r="W324" s="220">
        <v>0</v>
      </c>
      <c r="X324" s="220">
        <v>0</v>
      </c>
      <c r="Y324" s="220">
        <v>0</v>
      </c>
      <c r="Z324" s="220">
        <v>0</v>
      </c>
      <c r="AA324" s="221">
        <v>0</v>
      </c>
      <c r="AB324" s="1"/>
      <c r="AC324" s="1"/>
      <c r="AD324" s="1"/>
      <c r="AE324" s="1"/>
    </row>
    <row r="325" spans="1:31" x14ac:dyDescent="0.15">
      <c r="A325" s="212" t="s">
        <v>604</v>
      </c>
      <c r="B325" s="348" t="str">
        <f>VLOOKUP(A325,$AC$5:$AD$135,2,FALSE)</f>
        <v>先天奇形，変形及び染色体異常</v>
      </c>
      <c r="C325" s="349"/>
      <c r="D325" s="213">
        <f t="shared" ref="D325:D388" si="134">SUM(E325:AA325)</f>
        <v>19</v>
      </c>
      <c r="E325" s="214">
        <f t="shared" ref="E325:AA325" si="135">SUM(E326:E327)</f>
        <v>5</v>
      </c>
      <c r="F325" s="214">
        <f t="shared" si="135"/>
        <v>2</v>
      </c>
      <c r="G325" s="214">
        <f t="shared" si="135"/>
        <v>1</v>
      </c>
      <c r="H325" s="214">
        <f t="shared" si="135"/>
        <v>0</v>
      </c>
      <c r="I325" s="214">
        <f t="shared" si="135"/>
        <v>0</v>
      </c>
      <c r="J325" s="214">
        <f t="shared" si="135"/>
        <v>0</v>
      </c>
      <c r="K325" s="214">
        <f t="shared" si="135"/>
        <v>0</v>
      </c>
      <c r="L325" s="214">
        <f t="shared" si="135"/>
        <v>1</v>
      </c>
      <c r="M325" s="215">
        <f t="shared" si="135"/>
        <v>0</v>
      </c>
      <c r="N325" s="214">
        <f t="shared" si="135"/>
        <v>0</v>
      </c>
      <c r="O325" s="214">
        <f t="shared" si="135"/>
        <v>1</v>
      </c>
      <c r="P325" s="214">
        <f t="shared" si="135"/>
        <v>1</v>
      </c>
      <c r="Q325" s="214">
        <f t="shared" si="135"/>
        <v>1</v>
      </c>
      <c r="R325" s="214">
        <f t="shared" si="135"/>
        <v>1</v>
      </c>
      <c r="S325" s="214">
        <f t="shared" si="135"/>
        <v>3</v>
      </c>
      <c r="T325" s="214">
        <f t="shared" si="135"/>
        <v>0</v>
      </c>
      <c r="U325" s="214">
        <f t="shared" si="135"/>
        <v>0</v>
      </c>
      <c r="V325" s="214">
        <f t="shared" si="135"/>
        <v>0</v>
      </c>
      <c r="W325" s="214">
        <f t="shared" si="135"/>
        <v>0</v>
      </c>
      <c r="X325" s="214">
        <f t="shared" si="135"/>
        <v>2</v>
      </c>
      <c r="Y325" s="214">
        <f t="shared" si="135"/>
        <v>1</v>
      </c>
      <c r="Z325" s="214">
        <f t="shared" si="135"/>
        <v>0</v>
      </c>
      <c r="AA325" s="215">
        <f t="shared" si="135"/>
        <v>0</v>
      </c>
      <c r="AB325" s="1"/>
      <c r="AC325" s="1"/>
      <c r="AD325" s="1"/>
      <c r="AE325" s="1"/>
    </row>
    <row r="326" spans="1:31" x14ac:dyDescent="0.15">
      <c r="A326" s="198"/>
      <c r="B326" s="216"/>
      <c r="C326" s="216" t="s">
        <v>234</v>
      </c>
      <c r="D326" s="217">
        <f t="shared" si="134"/>
        <v>8</v>
      </c>
      <c r="E326" s="218">
        <f>SUM(E329,E332,E341,E344,E347)</f>
        <v>2</v>
      </c>
      <c r="F326" s="218">
        <f t="shared" ref="F326:AA327" si="136">SUM(F329,F332,F341,F344,F347)</f>
        <v>0</v>
      </c>
      <c r="G326" s="218">
        <f t="shared" si="136"/>
        <v>1</v>
      </c>
      <c r="H326" s="218">
        <f t="shared" si="136"/>
        <v>0</v>
      </c>
      <c r="I326" s="218">
        <f t="shared" si="136"/>
        <v>0</v>
      </c>
      <c r="J326" s="218">
        <f t="shared" si="136"/>
        <v>0</v>
      </c>
      <c r="K326" s="218">
        <f t="shared" si="136"/>
        <v>0</v>
      </c>
      <c r="L326" s="218">
        <f t="shared" si="136"/>
        <v>1</v>
      </c>
      <c r="M326" s="219">
        <f t="shared" si="136"/>
        <v>0</v>
      </c>
      <c r="N326" s="218">
        <f t="shared" si="136"/>
        <v>0</v>
      </c>
      <c r="O326" s="218">
        <f t="shared" si="136"/>
        <v>0</v>
      </c>
      <c r="P326" s="218">
        <f t="shared" si="136"/>
        <v>0</v>
      </c>
      <c r="Q326" s="218">
        <f t="shared" si="136"/>
        <v>0</v>
      </c>
      <c r="R326" s="218">
        <f t="shared" si="136"/>
        <v>1</v>
      </c>
      <c r="S326" s="218">
        <f t="shared" si="136"/>
        <v>3</v>
      </c>
      <c r="T326" s="218">
        <f t="shared" si="136"/>
        <v>0</v>
      </c>
      <c r="U326" s="218">
        <f t="shared" si="136"/>
        <v>0</v>
      </c>
      <c r="V326" s="218">
        <f t="shared" si="136"/>
        <v>0</v>
      </c>
      <c r="W326" s="218">
        <f t="shared" si="136"/>
        <v>0</v>
      </c>
      <c r="X326" s="218">
        <f t="shared" si="136"/>
        <v>0</v>
      </c>
      <c r="Y326" s="218">
        <f t="shared" si="136"/>
        <v>0</v>
      </c>
      <c r="Z326" s="218">
        <f t="shared" si="136"/>
        <v>0</v>
      </c>
      <c r="AA326" s="219">
        <f t="shared" si="136"/>
        <v>0</v>
      </c>
      <c r="AB326" s="1"/>
      <c r="AC326" s="1"/>
      <c r="AD326" s="1"/>
      <c r="AE326" s="1"/>
    </row>
    <row r="327" spans="1:31" x14ac:dyDescent="0.15">
      <c r="A327" s="205"/>
      <c r="B327" s="222"/>
      <c r="C327" s="216" t="s">
        <v>237</v>
      </c>
      <c r="D327" s="217">
        <f t="shared" si="134"/>
        <v>11</v>
      </c>
      <c r="E327" s="218">
        <f>SUM(E330,E333,E342,E345,E348)</f>
        <v>3</v>
      </c>
      <c r="F327" s="218">
        <f t="shared" si="136"/>
        <v>2</v>
      </c>
      <c r="G327" s="218">
        <f t="shared" si="136"/>
        <v>0</v>
      </c>
      <c r="H327" s="218">
        <f t="shared" si="136"/>
        <v>0</v>
      </c>
      <c r="I327" s="218">
        <f t="shared" si="136"/>
        <v>0</v>
      </c>
      <c r="J327" s="218">
        <f t="shared" si="136"/>
        <v>0</v>
      </c>
      <c r="K327" s="218">
        <f t="shared" si="136"/>
        <v>0</v>
      </c>
      <c r="L327" s="218">
        <f t="shared" si="136"/>
        <v>0</v>
      </c>
      <c r="M327" s="219">
        <f t="shared" si="136"/>
        <v>0</v>
      </c>
      <c r="N327" s="218">
        <f t="shared" si="136"/>
        <v>0</v>
      </c>
      <c r="O327" s="218">
        <f t="shared" si="136"/>
        <v>1</v>
      </c>
      <c r="P327" s="218">
        <f t="shared" si="136"/>
        <v>1</v>
      </c>
      <c r="Q327" s="218">
        <f t="shared" si="136"/>
        <v>1</v>
      </c>
      <c r="R327" s="218">
        <f t="shared" si="136"/>
        <v>0</v>
      </c>
      <c r="S327" s="218">
        <f t="shared" si="136"/>
        <v>0</v>
      </c>
      <c r="T327" s="218">
        <f t="shared" si="136"/>
        <v>0</v>
      </c>
      <c r="U327" s="218">
        <f t="shared" si="136"/>
        <v>0</v>
      </c>
      <c r="V327" s="218">
        <f t="shared" si="136"/>
        <v>0</v>
      </c>
      <c r="W327" s="218">
        <f t="shared" si="136"/>
        <v>0</v>
      </c>
      <c r="X327" s="218">
        <f t="shared" si="136"/>
        <v>2</v>
      </c>
      <c r="Y327" s="218">
        <f t="shared" si="136"/>
        <v>1</v>
      </c>
      <c r="Z327" s="218">
        <f t="shared" si="136"/>
        <v>0</v>
      </c>
      <c r="AA327" s="219">
        <f t="shared" si="136"/>
        <v>0</v>
      </c>
      <c r="AB327" s="1"/>
      <c r="AC327" s="1"/>
      <c r="AD327" s="1"/>
      <c r="AE327" s="1"/>
    </row>
    <row r="328" spans="1:31" x14ac:dyDescent="0.15">
      <c r="A328" s="227" t="s">
        <v>605</v>
      </c>
      <c r="B328" s="348" t="str">
        <f>VLOOKUP(A328,$AC$5:$AD$135,2,FALSE)</f>
        <v>　神経系の先天奇形</v>
      </c>
      <c r="C328" s="349"/>
      <c r="D328" s="213">
        <f t="shared" si="134"/>
        <v>1</v>
      </c>
      <c r="E328" s="214">
        <f t="shared" ref="E328:AA328" si="137">SUM(E329:E330)</f>
        <v>1</v>
      </c>
      <c r="F328" s="214">
        <f t="shared" si="137"/>
        <v>0</v>
      </c>
      <c r="G328" s="214">
        <f t="shared" si="137"/>
        <v>0</v>
      </c>
      <c r="H328" s="214">
        <f t="shared" si="137"/>
        <v>0</v>
      </c>
      <c r="I328" s="214">
        <f t="shared" si="137"/>
        <v>0</v>
      </c>
      <c r="J328" s="214">
        <f t="shared" si="137"/>
        <v>0</v>
      </c>
      <c r="K328" s="214">
        <f t="shared" si="137"/>
        <v>0</v>
      </c>
      <c r="L328" s="214">
        <f t="shared" si="137"/>
        <v>0</v>
      </c>
      <c r="M328" s="215">
        <f t="shared" si="137"/>
        <v>0</v>
      </c>
      <c r="N328" s="214">
        <f t="shared" si="137"/>
        <v>0</v>
      </c>
      <c r="O328" s="214">
        <f t="shared" si="137"/>
        <v>0</v>
      </c>
      <c r="P328" s="214">
        <f t="shared" si="137"/>
        <v>0</v>
      </c>
      <c r="Q328" s="214">
        <f t="shared" si="137"/>
        <v>0</v>
      </c>
      <c r="R328" s="214">
        <f t="shared" si="137"/>
        <v>0</v>
      </c>
      <c r="S328" s="214">
        <f t="shared" si="137"/>
        <v>0</v>
      </c>
      <c r="T328" s="214">
        <f t="shared" si="137"/>
        <v>0</v>
      </c>
      <c r="U328" s="214">
        <f t="shared" si="137"/>
        <v>0</v>
      </c>
      <c r="V328" s="214">
        <f t="shared" si="137"/>
        <v>0</v>
      </c>
      <c r="W328" s="214">
        <f t="shared" si="137"/>
        <v>0</v>
      </c>
      <c r="X328" s="214">
        <f t="shared" si="137"/>
        <v>0</v>
      </c>
      <c r="Y328" s="214">
        <f t="shared" si="137"/>
        <v>0</v>
      </c>
      <c r="Z328" s="214">
        <f t="shared" si="137"/>
        <v>0</v>
      </c>
      <c r="AA328" s="215">
        <f t="shared" si="137"/>
        <v>0</v>
      </c>
      <c r="AB328" s="1"/>
      <c r="AC328" s="1"/>
      <c r="AD328" s="1"/>
      <c r="AE328" s="1"/>
    </row>
    <row r="329" spans="1:31" x14ac:dyDescent="0.15">
      <c r="A329" s="228"/>
      <c r="B329" s="216"/>
      <c r="C329" s="216" t="s">
        <v>234</v>
      </c>
      <c r="D329" s="217">
        <f>SUM(E329:AA329)</f>
        <v>1</v>
      </c>
      <c r="E329" s="220">
        <v>1</v>
      </c>
      <c r="F329" s="220">
        <v>0</v>
      </c>
      <c r="G329" s="220">
        <v>0</v>
      </c>
      <c r="H329" s="220">
        <v>0</v>
      </c>
      <c r="I329" s="220">
        <v>0</v>
      </c>
      <c r="J329" s="220">
        <v>0</v>
      </c>
      <c r="K329" s="220">
        <v>0</v>
      </c>
      <c r="L329" s="220">
        <v>0</v>
      </c>
      <c r="M329" s="221">
        <v>0</v>
      </c>
      <c r="N329" s="220">
        <v>0</v>
      </c>
      <c r="O329" s="220">
        <v>0</v>
      </c>
      <c r="P329" s="220">
        <v>0</v>
      </c>
      <c r="Q329" s="220">
        <v>0</v>
      </c>
      <c r="R329" s="220">
        <v>0</v>
      </c>
      <c r="S329" s="220">
        <v>0</v>
      </c>
      <c r="T329" s="220">
        <v>0</v>
      </c>
      <c r="U329" s="220">
        <v>0</v>
      </c>
      <c r="V329" s="220">
        <v>0</v>
      </c>
      <c r="W329" s="220">
        <v>0</v>
      </c>
      <c r="X329" s="220">
        <v>0</v>
      </c>
      <c r="Y329" s="220">
        <v>0</v>
      </c>
      <c r="Z329" s="220">
        <v>0</v>
      </c>
      <c r="AA329" s="221">
        <v>0</v>
      </c>
      <c r="AB329" s="1"/>
      <c r="AC329" s="1"/>
      <c r="AD329" s="1"/>
      <c r="AE329" s="1"/>
    </row>
    <row r="330" spans="1:31" x14ac:dyDescent="0.15">
      <c r="A330" s="229"/>
      <c r="B330" s="222"/>
      <c r="C330" s="216" t="s">
        <v>237</v>
      </c>
      <c r="D330" s="217">
        <f>SUM(E330:AA330)</f>
        <v>0</v>
      </c>
      <c r="E330" s="220">
        <v>0</v>
      </c>
      <c r="F330" s="220">
        <v>0</v>
      </c>
      <c r="G330" s="220">
        <v>0</v>
      </c>
      <c r="H330" s="220">
        <v>0</v>
      </c>
      <c r="I330" s="220">
        <v>0</v>
      </c>
      <c r="J330" s="220">
        <v>0</v>
      </c>
      <c r="K330" s="220">
        <v>0</v>
      </c>
      <c r="L330" s="220">
        <v>0</v>
      </c>
      <c r="M330" s="221">
        <v>0</v>
      </c>
      <c r="N330" s="220">
        <v>0</v>
      </c>
      <c r="O330" s="220">
        <v>0</v>
      </c>
      <c r="P330" s="220">
        <v>0</v>
      </c>
      <c r="Q330" s="220">
        <v>0</v>
      </c>
      <c r="R330" s="220">
        <v>0</v>
      </c>
      <c r="S330" s="220">
        <v>0</v>
      </c>
      <c r="T330" s="220">
        <v>0</v>
      </c>
      <c r="U330" s="220">
        <v>0</v>
      </c>
      <c r="V330" s="220">
        <v>0</v>
      </c>
      <c r="W330" s="220">
        <v>0</v>
      </c>
      <c r="X330" s="220">
        <v>0</v>
      </c>
      <c r="Y330" s="220">
        <v>0</v>
      </c>
      <c r="Z330" s="220">
        <v>0</v>
      </c>
      <c r="AA330" s="221">
        <v>0</v>
      </c>
      <c r="AB330" s="1"/>
      <c r="AC330" s="1"/>
      <c r="AD330" s="1"/>
      <c r="AE330" s="1"/>
    </row>
    <row r="331" spans="1:31" x14ac:dyDescent="0.15">
      <c r="A331" s="212" t="s">
        <v>606</v>
      </c>
      <c r="B331" s="348" t="str">
        <f>VLOOKUP(A331,$AC$5:$AD$135,2,FALSE)</f>
        <v>　循環器系の先天奇形</v>
      </c>
      <c r="C331" s="349"/>
      <c r="D331" s="213">
        <f t="shared" si="134"/>
        <v>11</v>
      </c>
      <c r="E331" s="214">
        <f t="shared" ref="E331:AA331" si="138">SUM(E332:E333)</f>
        <v>3</v>
      </c>
      <c r="F331" s="214">
        <f t="shared" si="138"/>
        <v>2</v>
      </c>
      <c r="G331" s="214">
        <f t="shared" si="138"/>
        <v>0</v>
      </c>
      <c r="H331" s="214">
        <f t="shared" si="138"/>
        <v>0</v>
      </c>
      <c r="I331" s="214">
        <f t="shared" si="138"/>
        <v>0</v>
      </c>
      <c r="J331" s="214">
        <f t="shared" si="138"/>
        <v>0</v>
      </c>
      <c r="K331" s="214">
        <f t="shared" si="138"/>
        <v>0</v>
      </c>
      <c r="L331" s="214">
        <f t="shared" si="138"/>
        <v>1</v>
      </c>
      <c r="M331" s="215">
        <f t="shared" si="138"/>
        <v>0</v>
      </c>
      <c r="N331" s="214">
        <f t="shared" si="138"/>
        <v>0</v>
      </c>
      <c r="O331" s="214">
        <f t="shared" si="138"/>
        <v>0</v>
      </c>
      <c r="P331" s="214">
        <f t="shared" si="138"/>
        <v>0</v>
      </c>
      <c r="Q331" s="214">
        <f t="shared" si="138"/>
        <v>1</v>
      </c>
      <c r="R331" s="214">
        <f t="shared" si="138"/>
        <v>0</v>
      </c>
      <c r="S331" s="214">
        <f t="shared" si="138"/>
        <v>2</v>
      </c>
      <c r="T331" s="214">
        <f t="shared" si="138"/>
        <v>0</v>
      </c>
      <c r="U331" s="214">
        <f t="shared" si="138"/>
        <v>0</v>
      </c>
      <c r="V331" s="214">
        <f t="shared" si="138"/>
        <v>0</v>
      </c>
      <c r="W331" s="214">
        <f t="shared" si="138"/>
        <v>0</v>
      </c>
      <c r="X331" s="214">
        <f t="shared" si="138"/>
        <v>2</v>
      </c>
      <c r="Y331" s="214">
        <f t="shared" si="138"/>
        <v>0</v>
      </c>
      <c r="Z331" s="214">
        <f t="shared" si="138"/>
        <v>0</v>
      </c>
      <c r="AA331" s="215">
        <f t="shared" si="138"/>
        <v>0</v>
      </c>
      <c r="AB331" s="1"/>
      <c r="AC331" s="1"/>
      <c r="AD331" s="1"/>
      <c r="AE331" s="1"/>
    </row>
    <row r="332" spans="1:31" x14ac:dyDescent="0.15">
      <c r="A332" s="198"/>
      <c r="B332" s="216"/>
      <c r="C332" s="216" t="s">
        <v>234</v>
      </c>
      <c r="D332" s="217">
        <f t="shared" si="134"/>
        <v>4</v>
      </c>
      <c r="E332" s="218">
        <f>SUM(E335,E338)</f>
        <v>1</v>
      </c>
      <c r="F332" s="218">
        <f t="shared" ref="F332:AA333" si="139">SUM(F335,F338)</f>
        <v>0</v>
      </c>
      <c r="G332" s="218">
        <f t="shared" si="139"/>
        <v>0</v>
      </c>
      <c r="H332" s="218">
        <f t="shared" si="139"/>
        <v>0</v>
      </c>
      <c r="I332" s="218">
        <f t="shared" si="139"/>
        <v>0</v>
      </c>
      <c r="J332" s="218">
        <f t="shared" si="139"/>
        <v>0</v>
      </c>
      <c r="K332" s="218">
        <f t="shared" si="139"/>
        <v>0</v>
      </c>
      <c r="L332" s="218">
        <f t="shared" si="139"/>
        <v>1</v>
      </c>
      <c r="M332" s="219">
        <f t="shared" si="139"/>
        <v>0</v>
      </c>
      <c r="N332" s="218">
        <f t="shared" si="139"/>
        <v>0</v>
      </c>
      <c r="O332" s="218">
        <f t="shared" si="139"/>
        <v>0</v>
      </c>
      <c r="P332" s="218">
        <f t="shared" si="139"/>
        <v>0</v>
      </c>
      <c r="Q332" s="218">
        <f t="shared" si="139"/>
        <v>0</v>
      </c>
      <c r="R332" s="218">
        <f t="shared" si="139"/>
        <v>0</v>
      </c>
      <c r="S332" s="218">
        <f t="shared" si="139"/>
        <v>2</v>
      </c>
      <c r="T332" s="218">
        <f t="shared" si="139"/>
        <v>0</v>
      </c>
      <c r="U332" s="218">
        <f t="shared" si="139"/>
        <v>0</v>
      </c>
      <c r="V332" s="218">
        <f t="shared" si="139"/>
        <v>0</v>
      </c>
      <c r="W332" s="218">
        <f t="shared" si="139"/>
        <v>0</v>
      </c>
      <c r="X332" s="218">
        <f t="shared" si="139"/>
        <v>0</v>
      </c>
      <c r="Y332" s="218">
        <f t="shared" si="139"/>
        <v>0</v>
      </c>
      <c r="Z332" s="218">
        <f t="shared" si="139"/>
        <v>0</v>
      </c>
      <c r="AA332" s="219">
        <f t="shared" si="139"/>
        <v>0</v>
      </c>
      <c r="AB332" s="1"/>
      <c r="AC332" s="1"/>
      <c r="AD332" s="1"/>
      <c r="AE332" s="1"/>
    </row>
    <row r="333" spans="1:31" x14ac:dyDescent="0.15">
      <c r="A333" s="205"/>
      <c r="B333" s="222"/>
      <c r="C333" s="216" t="s">
        <v>237</v>
      </c>
      <c r="D333" s="217">
        <f t="shared" si="134"/>
        <v>7</v>
      </c>
      <c r="E333" s="218">
        <f>SUM(E336,E339)</f>
        <v>2</v>
      </c>
      <c r="F333" s="218">
        <f t="shared" si="139"/>
        <v>2</v>
      </c>
      <c r="G333" s="218">
        <f t="shared" si="139"/>
        <v>0</v>
      </c>
      <c r="H333" s="218">
        <f t="shared" si="139"/>
        <v>0</v>
      </c>
      <c r="I333" s="218">
        <f t="shared" si="139"/>
        <v>0</v>
      </c>
      <c r="J333" s="218">
        <f t="shared" si="139"/>
        <v>0</v>
      </c>
      <c r="K333" s="218">
        <f t="shared" si="139"/>
        <v>0</v>
      </c>
      <c r="L333" s="218">
        <f t="shared" si="139"/>
        <v>0</v>
      </c>
      <c r="M333" s="219">
        <f t="shared" si="139"/>
        <v>0</v>
      </c>
      <c r="N333" s="218">
        <f t="shared" si="139"/>
        <v>0</v>
      </c>
      <c r="O333" s="218">
        <f t="shared" si="139"/>
        <v>0</v>
      </c>
      <c r="P333" s="218">
        <f t="shared" si="139"/>
        <v>0</v>
      </c>
      <c r="Q333" s="218">
        <f t="shared" si="139"/>
        <v>1</v>
      </c>
      <c r="R333" s="218">
        <f t="shared" si="139"/>
        <v>0</v>
      </c>
      <c r="S333" s="218">
        <f t="shared" si="139"/>
        <v>0</v>
      </c>
      <c r="T333" s="218">
        <f t="shared" si="139"/>
        <v>0</v>
      </c>
      <c r="U333" s="218">
        <f t="shared" si="139"/>
        <v>0</v>
      </c>
      <c r="V333" s="218">
        <f t="shared" si="139"/>
        <v>0</v>
      </c>
      <c r="W333" s="218">
        <f t="shared" si="139"/>
        <v>0</v>
      </c>
      <c r="X333" s="218">
        <f t="shared" si="139"/>
        <v>2</v>
      </c>
      <c r="Y333" s="218">
        <f t="shared" si="139"/>
        <v>0</v>
      </c>
      <c r="Z333" s="218">
        <f t="shared" si="139"/>
        <v>0</v>
      </c>
      <c r="AA333" s="219">
        <f t="shared" si="139"/>
        <v>0</v>
      </c>
      <c r="AB333" s="1"/>
      <c r="AC333" s="1"/>
      <c r="AD333" s="1"/>
      <c r="AE333" s="1"/>
    </row>
    <row r="334" spans="1:31" x14ac:dyDescent="0.15">
      <c r="A334" s="227" t="s">
        <v>607</v>
      </c>
      <c r="B334" s="348" t="str">
        <f>VLOOKUP(A334,$AC$5:$AD$135,2,FALSE)</f>
        <v>　　心臓の先天奇形</v>
      </c>
      <c r="C334" s="349"/>
      <c r="D334" s="255">
        <f t="shared" si="134"/>
        <v>7</v>
      </c>
      <c r="E334" s="214">
        <f t="shared" ref="E334:AA334" si="140">SUM(E335:E336)</f>
        <v>2</v>
      </c>
      <c r="F334" s="214">
        <f t="shared" si="140"/>
        <v>2</v>
      </c>
      <c r="G334" s="214">
        <f t="shared" si="140"/>
        <v>0</v>
      </c>
      <c r="H334" s="214">
        <f t="shared" si="140"/>
        <v>0</v>
      </c>
      <c r="I334" s="214">
        <f t="shared" si="140"/>
        <v>0</v>
      </c>
      <c r="J334" s="214">
        <f t="shared" si="140"/>
        <v>0</v>
      </c>
      <c r="K334" s="214">
        <f t="shared" si="140"/>
        <v>0</v>
      </c>
      <c r="L334" s="214">
        <f t="shared" si="140"/>
        <v>0</v>
      </c>
      <c r="M334" s="215">
        <f t="shared" si="140"/>
        <v>0</v>
      </c>
      <c r="N334" s="214">
        <f t="shared" si="140"/>
        <v>0</v>
      </c>
      <c r="O334" s="214">
        <f t="shared" si="140"/>
        <v>0</v>
      </c>
      <c r="P334" s="214">
        <f t="shared" si="140"/>
        <v>0</v>
      </c>
      <c r="Q334" s="214">
        <f t="shared" si="140"/>
        <v>1</v>
      </c>
      <c r="R334" s="214">
        <f t="shared" si="140"/>
        <v>0</v>
      </c>
      <c r="S334" s="214">
        <f t="shared" si="140"/>
        <v>2</v>
      </c>
      <c r="T334" s="214">
        <f t="shared" si="140"/>
        <v>0</v>
      </c>
      <c r="U334" s="214">
        <f t="shared" si="140"/>
        <v>0</v>
      </c>
      <c r="V334" s="214">
        <f t="shared" si="140"/>
        <v>0</v>
      </c>
      <c r="W334" s="214">
        <f t="shared" si="140"/>
        <v>0</v>
      </c>
      <c r="X334" s="214">
        <f t="shared" si="140"/>
        <v>0</v>
      </c>
      <c r="Y334" s="214">
        <f t="shared" si="140"/>
        <v>0</v>
      </c>
      <c r="Z334" s="214">
        <f t="shared" si="140"/>
        <v>0</v>
      </c>
      <c r="AA334" s="215">
        <f t="shared" si="140"/>
        <v>0</v>
      </c>
      <c r="AB334" s="1"/>
      <c r="AC334" s="1"/>
      <c r="AD334" s="1"/>
      <c r="AE334" s="1"/>
    </row>
    <row r="335" spans="1:31" x14ac:dyDescent="0.15">
      <c r="A335" s="228"/>
      <c r="B335" s="216"/>
      <c r="C335" s="216" t="s">
        <v>234</v>
      </c>
      <c r="D335" s="217">
        <f t="shared" si="134"/>
        <v>3</v>
      </c>
      <c r="E335" s="220">
        <v>1</v>
      </c>
      <c r="F335" s="220">
        <v>0</v>
      </c>
      <c r="G335" s="220">
        <v>0</v>
      </c>
      <c r="H335" s="220">
        <v>0</v>
      </c>
      <c r="I335" s="220">
        <v>0</v>
      </c>
      <c r="J335" s="220">
        <v>0</v>
      </c>
      <c r="K335" s="220">
        <v>0</v>
      </c>
      <c r="L335" s="220">
        <v>0</v>
      </c>
      <c r="M335" s="221">
        <v>0</v>
      </c>
      <c r="N335" s="220">
        <v>0</v>
      </c>
      <c r="O335" s="220">
        <v>0</v>
      </c>
      <c r="P335" s="220">
        <v>0</v>
      </c>
      <c r="Q335" s="220">
        <v>0</v>
      </c>
      <c r="R335" s="220">
        <v>0</v>
      </c>
      <c r="S335" s="220">
        <v>2</v>
      </c>
      <c r="T335" s="220">
        <v>0</v>
      </c>
      <c r="U335" s="220">
        <v>0</v>
      </c>
      <c r="V335" s="220">
        <v>0</v>
      </c>
      <c r="W335" s="220">
        <v>0</v>
      </c>
      <c r="X335" s="220">
        <v>0</v>
      </c>
      <c r="Y335" s="220">
        <v>0</v>
      </c>
      <c r="Z335" s="220">
        <v>0</v>
      </c>
      <c r="AA335" s="221">
        <v>0</v>
      </c>
      <c r="AB335" s="1"/>
      <c r="AC335" s="1"/>
      <c r="AD335" s="1"/>
      <c r="AE335" s="1"/>
    </row>
    <row r="336" spans="1:31" x14ac:dyDescent="0.15">
      <c r="A336" s="229"/>
      <c r="B336" s="222"/>
      <c r="C336" s="216" t="s">
        <v>237</v>
      </c>
      <c r="D336" s="217">
        <f t="shared" si="134"/>
        <v>4</v>
      </c>
      <c r="E336" s="220">
        <v>1</v>
      </c>
      <c r="F336" s="220">
        <v>2</v>
      </c>
      <c r="G336" s="220">
        <v>0</v>
      </c>
      <c r="H336" s="220">
        <v>0</v>
      </c>
      <c r="I336" s="220">
        <v>0</v>
      </c>
      <c r="J336" s="220">
        <v>0</v>
      </c>
      <c r="K336" s="220">
        <v>0</v>
      </c>
      <c r="L336" s="220">
        <v>0</v>
      </c>
      <c r="M336" s="221">
        <v>0</v>
      </c>
      <c r="N336" s="220">
        <v>0</v>
      </c>
      <c r="O336" s="220">
        <v>0</v>
      </c>
      <c r="P336" s="220">
        <v>0</v>
      </c>
      <c r="Q336" s="220">
        <v>1</v>
      </c>
      <c r="R336" s="220">
        <v>0</v>
      </c>
      <c r="S336" s="220">
        <v>0</v>
      </c>
      <c r="T336" s="220">
        <v>0</v>
      </c>
      <c r="U336" s="220">
        <v>0</v>
      </c>
      <c r="V336" s="220">
        <v>0</v>
      </c>
      <c r="W336" s="220">
        <v>0</v>
      </c>
      <c r="X336" s="220">
        <v>0</v>
      </c>
      <c r="Y336" s="220">
        <v>0</v>
      </c>
      <c r="Z336" s="220">
        <v>0</v>
      </c>
      <c r="AA336" s="221">
        <v>0</v>
      </c>
      <c r="AB336" s="1"/>
      <c r="AC336" s="1"/>
      <c r="AD336" s="1"/>
      <c r="AE336" s="1"/>
    </row>
    <row r="337" spans="1:31" x14ac:dyDescent="0.15">
      <c r="A337" s="227" t="s">
        <v>608</v>
      </c>
      <c r="B337" s="348" t="str">
        <f>VLOOKUP(A337,$AC$5:$AD$135,2,FALSE)</f>
        <v>　　その他の循環器系の先天奇形</v>
      </c>
      <c r="C337" s="349"/>
      <c r="D337" s="213">
        <f t="shared" si="134"/>
        <v>4</v>
      </c>
      <c r="E337" s="214">
        <f t="shared" ref="E337:AA337" si="141">SUM(E338:E339)</f>
        <v>1</v>
      </c>
      <c r="F337" s="214">
        <f t="shared" si="141"/>
        <v>0</v>
      </c>
      <c r="G337" s="214">
        <f t="shared" si="141"/>
        <v>0</v>
      </c>
      <c r="H337" s="214">
        <f t="shared" si="141"/>
        <v>0</v>
      </c>
      <c r="I337" s="214">
        <f t="shared" si="141"/>
        <v>0</v>
      </c>
      <c r="J337" s="214">
        <f t="shared" si="141"/>
        <v>0</v>
      </c>
      <c r="K337" s="214">
        <f t="shared" si="141"/>
        <v>0</v>
      </c>
      <c r="L337" s="214">
        <f t="shared" si="141"/>
        <v>1</v>
      </c>
      <c r="M337" s="215">
        <f t="shared" si="141"/>
        <v>0</v>
      </c>
      <c r="N337" s="214">
        <f t="shared" si="141"/>
        <v>0</v>
      </c>
      <c r="O337" s="214">
        <f t="shared" si="141"/>
        <v>0</v>
      </c>
      <c r="P337" s="214">
        <f t="shared" si="141"/>
        <v>0</v>
      </c>
      <c r="Q337" s="214">
        <f t="shared" si="141"/>
        <v>0</v>
      </c>
      <c r="R337" s="214">
        <f t="shared" si="141"/>
        <v>0</v>
      </c>
      <c r="S337" s="214">
        <f t="shared" si="141"/>
        <v>0</v>
      </c>
      <c r="T337" s="214">
        <f t="shared" si="141"/>
        <v>0</v>
      </c>
      <c r="U337" s="214">
        <f t="shared" si="141"/>
        <v>0</v>
      </c>
      <c r="V337" s="214">
        <f t="shared" si="141"/>
        <v>0</v>
      </c>
      <c r="W337" s="214">
        <f t="shared" si="141"/>
        <v>0</v>
      </c>
      <c r="X337" s="214">
        <f t="shared" si="141"/>
        <v>2</v>
      </c>
      <c r="Y337" s="214">
        <f t="shared" si="141"/>
        <v>0</v>
      </c>
      <c r="Z337" s="214">
        <f t="shared" si="141"/>
        <v>0</v>
      </c>
      <c r="AA337" s="215">
        <f t="shared" si="141"/>
        <v>0</v>
      </c>
      <c r="AB337" s="1"/>
      <c r="AC337" s="1"/>
      <c r="AD337" s="1"/>
      <c r="AE337" s="1"/>
    </row>
    <row r="338" spans="1:31" x14ac:dyDescent="0.15">
      <c r="A338" s="228"/>
      <c r="B338" s="216"/>
      <c r="C338" s="216" t="s">
        <v>234</v>
      </c>
      <c r="D338" s="217">
        <f>SUM(E338:AA338)</f>
        <v>1</v>
      </c>
      <c r="E338" s="220">
        <v>0</v>
      </c>
      <c r="F338" s="220">
        <v>0</v>
      </c>
      <c r="G338" s="220">
        <v>0</v>
      </c>
      <c r="H338" s="220">
        <v>0</v>
      </c>
      <c r="I338" s="220">
        <v>0</v>
      </c>
      <c r="J338" s="220">
        <v>0</v>
      </c>
      <c r="K338" s="220">
        <v>0</v>
      </c>
      <c r="L338" s="220">
        <v>1</v>
      </c>
      <c r="M338" s="221">
        <v>0</v>
      </c>
      <c r="N338" s="220">
        <v>0</v>
      </c>
      <c r="O338" s="220">
        <v>0</v>
      </c>
      <c r="P338" s="220">
        <v>0</v>
      </c>
      <c r="Q338" s="220">
        <v>0</v>
      </c>
      <c r="R338" s="220">
        <v>0</v>
      </c>
      <c r="S338" s="220">
        <v>0</v>
      </c>
      <c r="T338" s="220">
        <v>0</v>
      </c>
      <c r="U338" s="220">
        <v>0</v>
      </c>
      <c r="V338" s="220">
        <v>0</v>
      </c>
      <c r="W338" s="220">
        <v>0</v>
      </c>
      <c r="X338" s="220">
        <v>0</v>
      </c>
      <c r="Y338" s="220">
        <v>0</v>
      </c>
      <c r="Z338" s="220">
        <v>0</v>
      </c>
      <c r="AA338" s="221">
        <v>0</v>
      </c>
      <c r="AB338" s="1"/>
      <c r="AC338" s="1"/>
      <c r="AD338" s="1"/>
      <c r="AE338" s="1"/>
    </row>
    <row r="339" spans="1:31" x14ac:dyDescent="0.15">
      <c r="A339" s="229"/>
      <c r="B339" s="222"/>
      <c r="C339" s="216" t="s">
        <v>237</v>
      </c>
      <c r="D339" s="217">
        <f>SUM(E339:AA339)</f>
        <v>3</v>
      </c>
      <c r="E339" s="220">
        <v>1</v>
      </c>
      <c r="F339" s="220">
        <v>0</v>
      </c>
      <c r="G339" s="220">
        <v>0</v>
      </c>
      <c r="H339" s="220">
        <v>0</v>
      </c>
      <c r="I339" s="220">
        <v>0</v>
      </c>
      <c r="J339" s="220">
        <v>0</v>
      </c>
      <c r="K339" s="220">
        <v>0</v>
      </c>
      <c r="L339" s="220">
        <v>0</v>
      </c>
      <c r="M339" s="221">
        <v>0</v>
      </c>
      <c r="N339" s="220">
        <v>0</v>
      </c>
      <c r="O339" s="220">
        <v>0</v>
      </c>
      <c r="P339" s="220">
        <v>0</v>
      </c>
      <c r="Q339" s="220">
        <v>0</v>
      </c>
      <c r="R339" s="220">
        <v>0</v>
      </c>
      <c r="S339" s="220">
        <v>0</v>
      </c>
      <c r="T339" s="220">
        <v>0</v>
      </c>
      <c r="U339" s="220">
        <v>0</v>
      </c>
      <c r="V339" s="220">
        <v>0</v>
      </c>
      <c r="W339" s="220">
        <v>0</v>
      </c>
      <c r="X339" s="220">
        <v>2</v>
      </c>
      <c r="Y339" s="220">
        <v>0</v>
      </c>
      <c r="Z339" s="220">
        <v>0</v>
      </c>
      <c r="AA339" s="221">
        <v>0</v>
      </c>
      <c r="AB339" s="1"/>
      <c r="AC339" s="1"/>
      <c r="AD339" s="1"/>
      <c r="AE339" s="1"/>
    </row>
    <row r="340" spans="1:31" x14ac:dyDescent="0.15">
      <c r="A340" s="227" t="s">
        <v>609</v>
      </c>
      <c r="B340" s="348" t="str">
        <f>VLOOKUP(A340,$AC$5:$AD$135,2,FALSE)</f>
        <v>　消化器系の先天奇形</v>
      </c>
      <c r="C340" s="349"/>
      <c r="D340" s="213">
        <f t="shared" si="134"/>
        <v>0</v>
      </c>
      <c r="E340" s="214">
        <f t="shared" ref="E340:AA340" si="142">SUM(E341:E342)</f>
        <v>0</v>
      </c>
      <c r="F340" s="214">
        <f t="shared" si="142"/>
        <v>0</v>
      </c>
      <c r="G340" s="214">
        <f t="shared" si="142"/>
        <v>0</v>
      </c>
      <c r="H340" s="214">
        <f t="shared" si="142"/>
        <v>0</v>
      </c>
      <c r="I340" s="214">
        <f t="shared" si="142"/>
        <v>0</v>
      </c>
      <c r="J340" s="214">
        <f t="shared" si="142"/>
        <v>0</v>
      </c>
      <c r="K340" s="214">
        <f t="shared" si="142"/>
        <v>0</v>
      </c>
      <c r="L340" s="214">
        <f t="shared" si="142"/>
        <v>0</v>
      </c>
      <c r="M340" s="215">
        <f t="shared" si="142"/>
        <v>0</v>
      </c>
      <c r="N340" s="214">
        <f t="shared" si="142"/>
        <v>0</v>
      </c>
      <c r="O340" s="214">
        <f t="shared" si="142"/>
        <v>0</v>
      </c>
      <c r="P340" s="214">
        <f t="shared" si="142"/>
        <v>0</v>
      </c>
      <c r="Q340" s="214">
        <f t="shared" si="142"/>
        <v>0</v>
      </c>
      <c r="R340" s="214">
        <f t="shared" si="142"/>
        <v>0</v>
      </c>
      <c r="S340" s="214">
        <f t="shared" si="142"/>
        <v>0</v>
      </c>
      <c r="T340" s="214">
        <f t="shared" si="142"/>
        <v>0</v>
      </c>
      <c r="U340" s="214">
        <f t="shared" si="142"/>
        <v>0</v>
      </c>
      <c r="V340" s="214">
        <f t="shared" si="142"/>
        <v>0</v>
      </c>
      <c r="W340" s="214">
        <f t="shared" si="142"/>
        <v>0</v>
      </c>
      <c r="X340" s="214">
        <f t="shared" si="142"/>
        <v>0</v>
      </c>
      <c r="Y340" s="214">
        <f t="shared" si="142"/>
        <v>0</v>
      </c>
      <c r="Z340" s="214">
        <f t="shared" si="142"/>
        <v>0</v>
      </c>
      <c r="AA340" s="215">
        <f t="shared" si="142"/>
        <v>0</v>
      </c>
      <c r="AB340" s="1"/>
      <c r="AC340" s="1"/>
      <c r="AD340" s="1"/>
      <c r="AE340" s="1"/>
    </row>
    <row r="341" spans="1:31" x14ac:dyDescent="0.15">
      <c r="A341" s="228"/>
      <c r="B341" s="216"/>
      <c r="C341" s="216" t="s">
        <v>234</v>
      </c>
      <c r="D341" s="217">
        <f t="shared" si="134"/>
        <v>0</v>
      </c>
      <c r="E341" s="220">
        <v>0</v>
      </c>
      <c r="F341" s="220">
        <v>0</v>
      </c>
      <c r="G341" s="220">
        <v>0</v>
      </c>
      <c r="H341" s="220">
        <v>0</v>
      </c>
      <c r="I341" s="220">
        <v>0</v>
      </c>
      <c r="J341" s="220">
        <v>0</v>
      </c>
      <c r="K341" s="220">
        <v>0</v>
      </c>
      <c r="L341" s="220">
        <v>0</v>
      </c>
      <c r="M341" s="221">
        <v>0</v>
      </c>
      <c r="N341" s="220">
        <v>0</v>
      </c>
      <c r="O341" s="220">
        <v>0</v>
      </c>
      <c r="P341" s="220">
        <v>0</v>
      </c>
      <c r="Q341" s="220">
        <v>0</v>
      </c>
      <c r="R341" s="220">
        <v>0</v>
      </c>
      <c r="S341" s="220">
        <v>0</v>
      </c>
      <c r="T341" s="220">
        <v>0</v>
      </c>
      <c r="U341" s="220">
        <v>0</v>
      </c>
      <c r="V341" s="220">
        <v>0</v>
      </c>
      <c r="W341" s="220">
        <v>0</v>
      </c>
      <c r="X341" s="220">
        <v>0</v>
      </c>
      <c r="Y341" s="220">
        <v>0</v>
      </c>
      <c r="Z341" s="220">
        <v>0</v>
      </c>
      <c r="AA341" s="221">
        <v>0</v>
      </c>
      <c r="AB341" s="1"/>
      <c r="AC341" s="1"/>
      <c r="AD341" s="1"/>
      <c r="AE341" s="1"/>
    </row>
    <row r="342" spans="1:31" x14ac:dyDescent="0.15">
      <c r="A342" s="229"/>
      <c r="B342" s="222"/>
      <c r="C342" s="216" t="s">
        <v>237</v>
      </c>
      <c r="D342" s="217">
        <f t="shared" si="134"/>
        <v>0</v>
      </c>
      <c r="E342" s="220">
        <v>0</v>
      </c>
      <c r="F342" s="220">
        <v>0</v>
      </c>
      <c r="G342" s="220">
        <v>0</v>
      </c>
      <c r="H342" s="220">
        <v>0</v>
      </c>
      <c r="I342" s="220">
        <v>0</v>
      </c>
      <c r="J342" s="220">
        <v>0</v>
      </c>
      <c r="K342" s="220">
        <v>0</v>
      </c>
      <c r="L342" s="220">
        <v>0</v>
      </c>
      <c r="M342" s="221">
        <v>0</v>
      </c>
      <c r="N342" s="220">
        <v>0</v>
      </c>
      <c r="O342" s="220">
        <v>0</v>
      </c>
      <c r="P342" s="220">
        <v>0</v>
      </c>
      <c r="Q342" s="220">
        <v>0</v>
      </c>
      <c r="R342" s="220">
        <v>0</v>
      </c>
      <c r="S342" s="220">
        <v>0</v>
      </c>
      <c r="T342" s="220">
        <v>0</v>
      </c>
      <c r="U342" s="220">
        <v>0</v>
      </c>
      <c r="V342" s="220">
        <v>0</v>
      </c>
      <c r="W342" s="220">
        <v>0</v>
      </c>
      <c r="X342" s="220">
        <v>0</v>
      </c>
      <c r="Y342" s="220">
        <v>0</v>
      </c>
      <c r="Z342" s="220">
        <v>0</v>
      </c>
      <c r="AA342" s="221">
        <v>0</v>
      </c>
      <c r="AB342" s="1"/>
      <c r="AC342" s="1"/>
      <c r="AD342" s="1"/>
      <c r="AE342" s="1"/>
    </row>
    <row r="343" spans="1:31" x14ac:dyDescent="0.15">
      <c r="A343" s="228" t="s">
        <v>610</v>
      </c>
      <c r="B343" s="348" t="str">
        <f>VLOOKUP(A343,$AC$5:$AD$135,2,FALSE)</f>
        <v>　その他の先天奇形及び変形</v>
      </c>
      <c r="C343" s="349"/>
      <c r="D343" s="213">
        <f t="shared" si="134"/>
        <v>2</v>
      </c>
      <c r="E343" s="214">
        <f t="shared" ref="E343:AA343" si="143">SUM(E344:E345)</f>
        <v>0</v>
      </c>
      <c r="F343" s="214">
        <f t="shared" si="143"/>
        <v>0</v>
      </c>
      <c r="G343" s="214">
        <f t="shared" si="143"/>
        <v>0</v>
      </c>
      <c r="H343" s="214">
        <f t="shared" si="143"/>
        <v>0</v>
      </c>
      <c r="I343" s="214">
        <f t="shared" si="143"/>
        <v>0</v>
      </c>
      <c r="J343" s="214">
        <f t="shared" si="143"/>
        <v>0</v>
      </c>
      <c r="K343" s="214">
        <f t="shared" si="143"/>
        <v>0</v>
      </c>
      <c r="L343" s="214">
        <f t="shared" si="143"/>
        <v>0</v>
      </c>
      <c r="M343" s="215">
        <f t="shared" si="143"/>
        <v>0</v>
      </c>
      <c r="N343" s="214">
        <f t="shared" si="143"/>
        <v>0</v>
      </c>
      <c r="O343" s="214">
        <f t="shared" si="143"/>
        <v>1</v>
      </c>
      <c r="P343" s="214">
        <f t="shared" si="143"/>
        <v>0</v>
      </c>
      <c r="Q343" s="214">
        <f t="shared" si="143"/>
        <v>0</v>
      </c>
      <c r="R343" s="214">
        <f t="shared" si="143"/>
        <v>0</v>
      </c>
      <c r="S343" s="214">
        <f t="shared" si="143"/>
        <v>0</v>
      </c>
      <c r="T343" s="214">
        <f t="shared" si="143"/>
        <v>0</v>
      </c>
      <c r="U343" s="214">
        <f t="shared" si="143"/>
        <v>0</v>
      </c>
      <c r="V343" s="214">
        <f t="shared" si="143"/>
        <v>0</v>
      </c>
      <c r="W343" s="214">
        <f t="shared" si="143"/>
        <v>0</v>
      </c>
      <c r="X343" s="214">
        <f t="shared" si="143"/>
        <v>0</v>
      </c>
      <c r="Y343" s="214">
        <f t="shared" si="143"/>
        <v>1</v>
      </c>
      <c r="Z343" s="214">
        <f t="shared" si="143"/>
        <v>0</v>
      </c>
      <c r="AA343" s="215">
        <f t="shared" si="143"/>
        <v>0</v>
      </c>
      <c r="AB343" s="1"/>
      <c r="AC343" s="1"/>
      <c r="AD343" s="1"/>
      <c r="AE343" s="1"/>
    </row>
    <row r="344" spans="1:31" x14ac:dyDescent="0.15">
      <c r="A344" s="228"/>
      <c r="B344" s="216"/>
      <c r="C344" s="216" t="s">
        <v>234</v>
      </c>
      <c r="D344" s="217">
        <f t="shared" si="134"/>
        <v>0</v>
      </c>
      <c r="E344" s="220">
        <v>0</v>
      </c>
      <c r="F344" s="220">
        <v>0</v>
      </c>
      <c r="G344" s="220">
        <v>0</v>
      </c>
      <c r="H344" s="220">
        <v>0</v>
      </c>
      <c r="I344" s="220">
        <v>0</v>
      </c>
      <c r="J344" s="220">
        <v>0</v>
      </c>
      <c r="K344" s="220">
        <v>0</v>
      </c>
      <c r="L344" s="220">
        <v>0</v>
      </c>
      <c r="M344" s="221">
        <v>0</v>
      </c>
      <c r="N344" s="220">
        <v>0</v>
      </c>
      <c r="O344" s="220">
        <v>0</v>
      </c>
      <c r="P344" s="220">
        <v>0</v>
      </c>
      <c r="Q344" s="220">
        <v>0</v>
      </c>
      <c r="R344" s="220">
        <v>0</v>
      </c>
      <c r="S344" s="220">
        <v>0</v>
      </c>
      <c r="T344" s="220">
        <v>0</v>
      </c>
      <c r="U344" s="220">
        <v>0</v>
      </c>
      <c r="V344" s="220">
        <v>0</v>
      </c>
      <c r="W344" s="220">
        <v>0</v>
      </c>
      <c r="X344" s="220">
        <v>0</v>
      </c>
      <c r="Y344" s="220">
        <v>0</v>
      </c>
      <c r="Z344" s="220">
        <v>0</v>
      </c>
      <c r="AA344" s="221">
        <v>0</v>
      </c>
      <c r="AB344" s="1"/>
      <c r="AC344" s="1"/>
      <c r="AD344" s="1"/>
      <c r="AE344" s="1"/>
    </row>
    <row r="345" spans="1:31" x14ac:dyDescent="0.15">
      <c r="A345" s="232"/>
      <c r="B345" s="233"/>
      <c r="C345" s="234" t="s">
        <v>237</v>
      </c>
      <c r="D345" s="235">
        <f t="shared" si="134"/>
        <v>2</v>
      </c>
      <c r="E345" s="236">
        <v>0</v>
      </c>
      <c r="F345" s="236">
        <v>0</v>
      </c>
      <c r="G345" s="236">
        <v>0</v>
      </c>
      <c r="H345" s="236">
        <v>0</v>
      </c>
      <c r="I345" s="236">
        <v>0</v>
      </c>
      <c r="J345" s="236">
        <v>0</v>
      </c>
      <c r="K345" s="236">
        <v>0</v>
      </c>
      <c r="L345" s="236">
        <v>0</v>
      </c>
      <c r="M345" s="237">
        <v>0</v>
      </c>
      <c r="N345" s="236">
        <v>0</v>
      </c>
      <c r="O345" s="236">
        <v>1</v>
      </c>
      <c r="P345" s="236">
        <v>0</v>
      </c>
      <c r="Q345" s="236">
        <v>0</v>
      </c>
      <c r="R345" s="236">
        <v>0</v>
      </c>
      <c r="S345" s="236">
        <v>0</v>
      </c>
      <c r="T345" s="236">
        <v>0</v>
      </c>
      <c r="U345" s="236">
        <v>0</v>
      </c>
      <c r="V345" s="236">
        <v>0</v>
      </c>
      <c r="W345" s="236">
        <v>0</v>
      </c>
      <c r="X345" s="236">
        <v>0</v>
      </c>
      <c r="Y345" s="236">
        <v>1</v>
      </c>
      <c r="Z345" s="236">
        <v>0</v>
      </c>
      <c r="AA345" s="237">
        <v>0</v>
      </c>
      <c r="AB345" s="1"/>
      <c r="AC345" s="1"/>
      <c r="AD345" s="1"/>
      <c r="AE345" s="1"/>
    </row>
    <row r="346" spans="1:31" x14ac:dyDescent="0.15">
      <c r="A346" s="228" t="s">
        <v>611</v>
      </c>
      <c r="B346" s="354" t="str">
        <f>VLOOKUP(A346,$AC$5:$AD$135,2,FALSE)</f>
        <v>　染色体異常，他に分類されないもの</v>
      </c>
      <c r="C346" s="355"/>
      <c r="D346" s="217">
        <f t="shared" si="134"/>
        <v>5</v>
      </c>
      <c r="E346" s="218">
        <f t="shared" ref="E346:AA346" si="144">SUM(E347:E348)</f>
        <v>1</v>
      </c>
      <c r="F346" s="218">
        <f t="shared" si="144"/>
        <v>0</v>
      </c>
      <c r="G346" s="218">
        <f t="shared" si="144"/>
        <v>1</v>
      </c>
      <c r="H346" s="218">
        <f t="shared" si="144"/>
        <v>0</v>
      </c>
      <c r="I346" s="218">
        <f t="shared" si="144"/>
        <v>0</v>
      </c>
      <c r="J346" s="218">
        <f t="shared" si="144"/>
        <v>0</v>
      </c>
      <c r="K346" s="218">
        <f t="shared" si="144"/>
        <v>0</v>
      </c>
      <c r="L346" s="218">
        <f t="shared" si="144"/>
        <v>0</v>
      </c>
      <c r="M346" s="219">
        <f t="shared" si="144"/>
        <v>0</v>
      </c>
      <c r="N346" s="218">
        <f t="shared" si="144"/>
        <v>0</v>
      </c>
      <c r="O346" s="218">
        <f t="shared" si="144"/>
        <v>0</v>
      </c>
      <c r="P346" s="218">
        <f t="shared" si="144"/>
        <v>1</v>
      </c>
      <c r="Q346" s="218">
        <f t="shared" si="144"/>
        <v>0</v>
      </c>
      <c r="R346" s="218">
        <f t="shared" si="144"/>
        <v>1</v>
      </c>
      <c r="S346" s="218">
        <f t="shared" si="144"/>
        <v>1</v>
      </c>
      <c r="T346" s="218">
        <f t="shared" si="144"/>
        <v>0</v>
      </c>
      <c r="U346" s="218">
        <f t="shared" si="144"/>
        <v>0</v>
      </c>
      <c r="V346" s="218">
        <f t="shared" si="144"/>
        <v>0</v>
      </c>
      <c r="W346" s="218">
        <f t="shared" si="144"/>
        <v>0</v>
      </c>
      <c r="X346" s="218">
        <f t="shared" si="144"/>
        <v>0</v>
      </c>
      <c r="Y346" s="218">
        <f t="shared" si="144"/>
        <v>0</v>
      </c>
      <c r="Z346" s="218">
        <f t="shared" si="144"/>
        <v>0</v>
      </c>
      <c r="AA346" s="219">
        <f t="shared" si="144"/>
        <v>0</v>
      </c>
      <c r="AB346" s="1"/>
      <c r="AC346" s="1"/>
      <c r="AD346" s="1"/>
      <c r="AE346" s="1"/>
    </row>
    <row r="347" spans="1:31" x14ac:dyDescent="0.15">
      <c r="A347" s="228"/>
      <c r="B347" s="216"/>
      <c r="C347" s="216" t="s">
        <v>234</v>
      </c>
      <c r="D347" s="217">
        <f>SUM(E347:AA347)</f>
        <v>3</v>
      </c>
      <c r="E347" s="220">
        <v>0</v>
      </c>
      <c r="F347" s="220">
        <v>0</v>
      </c>
      <c r="G347" s="220">
        <v>1</v>
      </c>
      <c r="H347" s="220">
        <v>0</v>
      </c>
      <c r="I347" s="220">
        <v>0</v>
      </c>
      <c r="J347" s="220">
        <v>0</v>
      </c>
      <c r="K347" s="220">
        <v>0</v>
      </c>
      <c r="L347" s="220">
        <v>0</v>
      </c>
      <c r="M347" s="221">
        <v>0</v>
      </c>
      <c r="N347" s="220">
        <v>0</v>
      </c>
      <c r="O347" s="220">
        <v>0</v>
      </c>
      <c r="P347" s="220">
        <v>0</v>
      </c>
      <c r="Q347" s="220">
        <v>0</v>
      </c>
      <c r="R347" s="220">
        <v>1</v>
      </c>
      <c r="S347" s="220">
        <v>1</v>
      </c>
      <c r="T347" s="220">
        <v>0</v>
      </c>
      <c r="U347" s="220">
        <v>0</v>
      </c>
      <c r="V347" s="220">
        <v>0</v>
      </c>
      <c r="W347" s="220">
        <v>0</v>
      </c>
      <c r="X347" s="220">
        <v>0</v>
      </c>
      <c r="Y347" s="220">
        <v>0</v>
      </c>
      <c r="Z347" s="220">
        <v>0</v>
      </c>
      <c r="AA347" s="221">
        <v>0</v>
      </c>
      <c r="AB347" s="1"/>
      <c r="AC347" s="1"/>
      <c r="AD347" s="1"/>
      <c r="AE347" s="1"/>
    </row>
    <row r="348" spans="1:31" x14ac:dyDescent="0.15">
      <c r="A348" s="229"/>
      <c r="B348" s="222"/>
      <c r="C348" s="216" t="s">
        <v>237</v>
      </c>
      <c r="D348" s="217">
        <f t="shared" si="134"/>
        <v>2</v>
      </c>
      <c r="E348" s="220">
        <v>1</v>
      </c>
      <c r="F348" s="220">
        <v>0</v>
      </c>
      <c r="G348" s="220">
        <v>0</v>
      </c>
      <c r="H348" s="220">
        <v>0</v>
      </c>
      <c r="I348" s="220">
        <v>0</v>
      </c>
      <c r="J348" s="220">
        <v>0</v>
      </c>
      <c r="K348" s="220">
        <v>0</v>
      </c>
      <c r="L348" s="220">
        <v>0</v>
      </c>
      <c r="M348" s="221">
        <v>0</v>
      </c>
      <c r="N348" s="220">
        <v>0</v>
      </c>
      <c r="O348" s="220">
        <v>0</v>
      </c>
      <c r="P348" s="220">
        <v>1</v>
      </c>
      <c r="Q348" s="220">
        <v>0</v>
      </c>
      <c r="R348" s="220">
        <v>0</v>
      </c>
      <c r="S348" s="220">
        <v>0</v>
      </c>
      <c r="T348" s="220">
        <v>0</v>
      </c>
      <c r="U348" s="220">
        <v>0</v>
      </c>
      <c r="V348" s="220">
        <v>0</v>
      </c>
      <c r="W348" s="220">
        <v>0</v>
      </c>
      <c r="X348" s="220">
        <v>0</v>
      </c>
      <c r="Y348" s="220">
        <v>0</v>
      </c>
      <c r="Z348" s="220">
        <v>0</v>
      </c>
      <c r="AA348" s="221">
        <v>0</v>
      </c>
      <c r="AB348" s="1"/>
      <c r="AC348" s="1"/>
      <c r="AD348" s="1"/>
      <c r="AE348" s="1"/>
    </row>
    <row r="349" spans="1:31" x14ac:dyDescent="0.15">
      <c r="A349" s="212" t="s">
        <v>612</v>
      </c>
      <c r="B349" s="356" t="str">
        <f>VLOOKUP(A349,$AC$5:$AD$135,2,FALSE)</f>
        <v>症状，徴候及び異常臨床所見・異常検査所見で他に分類されないもの</v>
      </c>
      <c r="C349" s="256"/>
      <c r="D349" s="213">
        <f t="shared" si="134"/>
        <v>1210</v>
      </c>
      <c r="E349" s="214">
        <f t="shared" ref="E349:AA349" si="145">SUM(E350:E351)</f>
        <v>3</v>
      </c>
      <c r="F349" s="214">
        <f t="shared" si="145"/>
        <v>0</v>
      </c>
      <c r="G349" s="214">
        <f t="shared" si="145"/>
        <v>0</v>
      </c>
      <c r="H349" s="214">
        <f t="shared" si="145"/>
        <v>0</v>
      </c>
      <c r="I349" s="214">
        <f t="shared" si="145"/>
        <v>0</v>
      </c>
      <c r="J349" s="214">
        <f t="shared" si="145"/>
        <v>0</v>
      </c>
      <c r="K349" s="214">
        <f t="shared" si="145"/>
        <v>0</v>
      </c>
      <c r="L349" s="214">
        <f t="shared" si="145"/>
        <v>1</v>
      </c>
      <c r="M349" s="215">
        <f t="shared" si="145"/>
        <v>2</v>
      </c>
      <c r="N349" s="214">
        <f t="shared" si="145"/>
        <v>2</v>
      </c>
      <c r="O349" s="214">
        <f t="shared" si="145"/>
        <v>6</v>
      </c>
      <c r="P349" s="214">
        <f t="shared" si="145"/>
        <v>14</v>
      </c>
      <c r="Q349" s="214">
        <f t="shared" si="145"/>
        <v>10</v>
      </c>
      <c r="R349" s="214">
        <f t="shared" si="145"/>
        <v>19</v>
      </c>
      <c r="S349" s="214">
        <f t="shared" si="145"/>
        <v>38</v>
      </c>
      <c r="T349" s="214">
        <f t="shared" si="145"/>
        <v>58</v>
      </c>
      <c r="U349" s="214">
        <f t="shared" si="145"/>
        <v>70</v>
      </c>
      <c r="V349" s="214">
        <f t="shared" si="145"/>
        <v>115</v>
      </c>
      <c r="W349" s="214">
        <f t="shared" si="145"/>
        <v>233</v>
      </c>
      <c r="X349" s="214">
        <f t="shared" si="145"/>
        <v>318</v>
      </c>
      <c r="Y349" s="214">
        <f t="shared" si="145"/>
        <v>236</v>
      </c>
      <c r="Z349" s="214">
        <f t="shared" si="145"/>
        <v>85</v>
      </c>
      <c r="AA349" s="215">
        <f t="shared" si="145"/>
        <v>0</v>
      </c>
      <c r="AB349" s="1"/>
      <c r="AC349" s="1"/>
      <c r="AD349" s="1"/>
      <c r="AE349" s="1"/>
    </row>
    <row r="350" spans="1:31" x14ac:dyDescent="0.15">
      <c r="A350" s="198"/>
      <c r="B350" s="357"/>
      <c r="C350" s="216" t="s">
        <v>234</v>
      </c>
      <c r="D350" s="217">
        <f t="shared" si="134"/>
        <v>412</v>
      </c>
      <c r="E350" s="218">
        <f>SUM(E353,E356,E359)</f>
        <v>2</v>
      </c>
      <c r="F350" s="218">
        <f t="shared" ref="F350:AA351" si="146">SUM(F353,F356,F359)</f>
        <v>0</v>
      </c>
      <c r="G350" s="218">
        <f t="shared" si="146"/>
        <v>0</v>
      </c>
      <c r="H350" s="218">
        <f t="shared" si="146"/>
        <v>0</v>
      </c>
      <c r="I350" s="218">
        <f t="shared" si="146"/>
        <v>0</v>
      </c>
      <c r="J350" s="218">
        <f t="shared" si="146"/>
        <v>0</v>
      </c>
      <c r="K350" s="218">
        <f t="shared" si="146"/>
        <v>0</v>
      </c>
      <c r="L350" s="218">
        <f t="shared" si="146"/>
        <v>0</v>
      </c>
      <c r="M350" s="219">
        <f t="shared" si="146"/>
        <v>1</v>
      </c>
      <c r="N350" s="218">
        <f t="shared" si="146"/>
        <v>1</v>
      </c>
      <c r="O350" s="218">
        <f t="shared" si="146"/>
        <v>4</v>
      </c>
      <c r="P350" s="218">
        <f t="shared" si="146"/>
        <v>10</v>
      </c>
      <c r="Q350" s="218">
        <f t="shared" si="146"/>
        <v>9</v>
      </c>
      <c r="R350" s="218">
        <f t="shared" si="146"/>
        <v>16</v>
      </c>
      <c r="S350" s="218">
        <f t="shared" si="146"/>
        <v>29</v>
      </c>
      <c r="T350" s="218">
        <f t="shared" si="146"/>
        <v>44</v>
      </c>
      <c r="U350" s="218">
        <f t="shared" si="146"/>
        <v>41</v>
      </c>
      <c r="V350" s="218">
        <f t="shared" si="146"/>
        <v>62</v>
      </c>
      <c r="W350" s="218">
        <f t="shared" si="146"/>
        <v>89</v>
      </c>
      <c r="X350" s="218">
        <f t="shared" si="146"/>
        <v>68</v>
      </c>
      <c r="Y350" s="218">
        <f t="shared" si="146"/>
        <v>30</v>
      </c>
      <c r="Z350" s="218">
        <f t="shared" si="146"/>
        <v>6</v>
      </c>
      <c r="AA350" s="219">
        <f t="shared" si="146"/>
        <v>0</v>
      </c>
      <c r="AB350" s="1"/>
      <c r="AC350" s="1"/>
      <c r="AD350" s="1"/>
      <c r="AE350" s="1"/>
    </row>
    <row r="351" spans="1:31" x14ac:dyDescent="0.15">
      <c r="A351" s="205"/>
      <c r="B351" s="358"/>
      <c r="C351" s="216" t="s">
        <v>237</v>
      </c>
      <c r="D351" s="217">
        <f t="shared" si="134"/>
        <v>798</v>
      </c>
      <c r="E351" s="218">
        <f>SUM(E354,E357,E360)</f>
        <v>1</v>
      </c>
      <c r="F351" s="218">
        <f t="shared" si="146"/>
        <v>0</v>
      </c>
      <c r="G351" s="218">
        <f t="shared" si="146"/>
        <v>0</v>
      </c>
      <c r="H351" s="218">
        <f t="shared" si="146"/>
        <v>0</v>
      </c>
      <c r="I351" s="218">
        <f t="shared" si="146"/>
        <v>0</v>
      </c>
      <c r="J351" s="218">
        <f t="shared" si="146"/>
        <v>0</v>
      </c>
      <c r="K351" s="218">
        <f t="shared" si="146"/>
        <v>0</v>
      </c>
      <c r="L351" s="218">
        <f t="shared" si="146"/>
        <v>1</v>
      </c>
      <c r="M351" s="219">
        <f t="shared" si="146"/>
        <v>1</v>
      </c>
      <c r="N351" s="218">
        <f t="shared" si="146"/>
        <v>1</v>
      </c>
      <c r="O351" s="218">
        <f t="shared" si="146"/>
        <v>2</v>
      </c>
      <c r="P351" s="218">
        <f t="shared" si="146"/>
        <v>4</v>
      </c>
      <c r="Q351" s="218">
        <f t="shared" si="146"/>
        <v>1</v>
      </c>
      <c r="R351" s="218">
        <f t="shared" si="146"/>
        <v>3</v>
      </c>
      <c r="S351" s="218">
        <f t="shared" si="146"/>
        <v>9</v>
      </c>
      <c r="T351" s="218">
        <f t="shared" si="146"/>
        <v>14</v>
      </c>
      <c r="U351" s="218">
        <f t="shared" si="146"/>
        <v>29</v>
      </c>
      <c r="V351" s="218">
        <f t="shared" si="146"/>
        <v>53</v>
      </c>
      <c r="W351" s="218">
        <f t="shared" si="146"/>
        <v>144</v>
      </c>
      <c r="X351" s="218">
        <f t="shared" si="146"/>
        <v>250</v>
      </c>
      <c r="Y351" s="218">
        <f t="shared" si="146"/>
        <v>206</v>
      </c>
      <c r="Z351" s="218">
        <f t="shared" si="146"/>
        <v>79</v>
      </c>
      <c r="AA351" s="219">
        <f t="shared" si="146"/>
        <v>0</v>
      </c>
      <c r="AB351" s="1"/>
      <c r="AC351" s="1"/>
      <c r="AD351" s="1"/>
      <c r="AE351" s="1"/>
    </row>
    <row r="352" spans="1:31" x14ac:dyDescent="0.15">
      <c r="A352" s="227" t="s">
        <v>613</v>
      </c>
      <c r="B352" s="348" t="str">
        <f>VLOOKUP(A352,$AC$5:$AD$135,2,FALSE)</f>
        <v>　老衰</v>
      </c>
      <c r="C352" s="349"/>
      <c r="D352" s="213">
        <f t="shared" si="134"/>
        <v>817</v>
      </c>
      <c r="E352" s="214">
        <f t="shared" ref="E352:AA352" si="147">SUM(E353:E354)</f>
        <v>0</v>
      </c>
      <c r="F352" s="214">
        <f t="shared" si="147"/>
        <v>0</v>
      </c>
      <c r="G352" s="214">
        <f t="shared" si="147"/>
        <v>0</v>
      </c>
      <c r="H352" s="214">
        <f t="shared" si="147"/>
        <v>0</v>
      </c>
      <c r="I352" s="214">
        <f t="shared" si="147"/>
        <v>0</v>
      </c>
      <c r="J352" s="214">
        <f t="shared" si="147"/>
        <v>0</v>
      </c>
      <c r="K352" s="214">
        <f t="shared" si="147"/>
        <v>0</v>
      </c>
      <c r="L352" s="214">
        <f t="shared" si="147"/>
        <v>0</v>
      </c>
      <c r="M352" s="215">
        <f t="shared" si="147"/>
        <v>0</v>
      </c>
      <c r="N352" s="214">
        <f t="shared" si="147"/>
        <v>0</v>
      </c>
      <c r="O352" s="214">
        <f t="shared" si="147"/>
        <v>0</v>
      </c>
      <c r="P352" s="214">
        <f t="shared" si="147"/>
        <v>0</v>
      </c>
      <c r="Q352" s="214">
        <f t="shared" si="147"/>
        <v>0</v>
      </c>
      <c r="R352" s="214">
        <f t="shared" si="147"/>
        <v>0</v>
      </c>
      <c r="S352" s="214">
        <f t="shared" si="147"/>
        <v>3</v>
      </c>
      <c r="T352" s="214">
        <f t="shared" si="147"/>
        <v>6</v>
      </c>
      <c r="U352" s="214">
        <f t="shared" si="147"/>
        <v>17</v>
      </c>
      <c r="V352" s="214">
        <f t="shared" si="147"/>
        <v>59</v>
      </c>
      <c r="W352" s="214">
        <f t="shared" si="147"/>
        <v>158</v>
      </c>
      <c r="X352" s="214">
        <f t="shared" si="147"/>
        <v>275</v>
      </c>
      <c r="Y352" s="214">
        <f t="shared" si="147"/>
        <v>218</v>
      </c>
      <c r="Z352" s="214">
        <f t="shared" si="147"/>
        <v>81</v>
      </c>
      <c r="AA352" s="215">
        <f t="shared" si="147"/>
        <v>0</v>
      </c>
      <c r="AB352" s="1"/>
      <c r="AC352" s="1"/>
      <c r="AD352" s="1"/>
      <c r="AE352" s="1"/>
    </row>
    <row r="353" spans="1:31" x14ac:dyDescent="0.15">
      <c r="A353" s="228"/>
      <c r="B353" s="216"/>
      <c r="C353" s="216" t="s">
        <v>234</v>
      </c>
      <c r="D353" s="217">
        <f t="shared" si="134"/>
        <v>195</v>
      </c>
      <c r="E353" s="220">
        <v>0</v>
      </c>
      <c r="F353" s="220">
        <v>0</v>
      </c>
      <c r="G353" s="220">
        <v>0</v>
      </c>
      <c r="H353" s="220">
        <v>0</v>
      </c>
      <c r="I353" s="220">
        <v>0</v>
      </c>
      <c r="J353" s="220">
        <v>0</v>
      </c>
      <c r="K353" s="220">
        <v>0</v>
      </c>
      <c r="L353" s="220">
        <v>0</v>
      </c>
      <c r="M353" s="221">
        <v>0</v>
      </c>
      <c r="N353" s="220">
        <v>0</v>
      </c>
      <c r="O353" s="220">
        <v>0</v>
      </c>
      <c r="P353" s="220">
        <v>0</v>
      </c>
      <c r="Q353" s="220">
        <v>0</v>
      </c>
      <c r="R353" s="220">
        <v>0</v>
      </c>
      <c r="S353" s="220">
        <v>0</v>
      </c>
      <c r="T353" s="220">
        <v>2</v>
      </c>
      <c r="U353" s="220">
        <v>11</v>
      </c>
      <c r="V353" s="220">
        <v>31</v>
      </c>
      <c r="W353" s="220">
        <v>62</v>
      </c>
      <c r="X353" s="220">
        <v>57</v>
      </c>
      <c r="Y353" s="220">
        <v>26</v>
      </c>
      <c r="Z353" s="220">
        <v>6</v>
      </c>
      <c r="AA353" s="221">
        <v>0</v>
      </c>
      <c r="AB353" s="1"/>
      <c r="AC353" s="1"/>
      <c r="AD353" s="1"/>
      <c r="AE353" s="1"/>
    </row>
    <row r="354" spans="1:31" x14ac:dyDescent="0.15">
      <c r="A354" s="229"/>
      <c r="B354" s="222"/>
      <c r="C354" s="216" t="s">
        <v>237</v>
      </c>
      <c r="D354" s="217">
        <f t="shared" si="134"/>
        <v>622</v>
      </c>
      <c r="E354" s="220">
        <v>0</v>
      </c>
      <c r="F354" s="220">
        <v>0</v>
      </c>
      <c r="G354" s="220">
        <v>0</v>
      </c>
      <c r="H354" s="220">
        <v>0</v>
      </c>
      <c r="I354" s="220">
        <v>0</v>
      </c>
      <c r="J354" s="220">
        <v>0</v>
      </c>
      <c r="K354" s="220">
        <v>0</v>
      </c>
      <c r="L354" s="220">
        <v>0</v>
      </c>
      <c r="M354" s="221">
        <v>0</v>
      </c>
      <c r="N354" s="220">
        <v>0</v>
      </c>
      <c r="O354" s="220">
        <v>0</v>
      </c>
      <c r="P354" s="220">
        <v>0</v>
      </c>
      <c r="Q354" s="220">
        <v>0</v>
      </c>
      <c r="R354" s="220">
        <v>0</v>
      </c>
      <c r="S354" s="220">
        <v>3</v>
      </c>
      <c r="T354" s="220">
        <v>4</v>
      </c>
      <c r="U354" s="220">
        <v>6</v>
      </c>
      <c r="V354" s="220">
        <v>28</v>
      </c>
      <c r="W354" s="220">
        <v>96</v>
      </c>
      <c r="X354" s="220">
        <v>218</v>
      </c>
      <c r="Y354" s="220">
        <v>192</v>
      </c>
      <c r="Z354" s="220">
        <v>75</v>
      </c>
      <c r="AA354" s="221">
        <v>0</v>
      </c>
      <c r="AB354" s="1"/>
      <c r="AC354" s="1"/>
      <c r="AD354" s="1"/>
      <c r="AE354" s="1"/>
    </row>
    <row r="355" spans="1:31" x14ac:dyDescent="0.15">
      <c r="A355" s="227" t="s">
        <v>614</v>
      </c>
      <c r="B355" s="348" t="str">
        <f>VLOOKUP(A355,$AC$5:$AD$135,2,FALSE)</f>
        <v>　乳幼児突然死症候群</v>
      </c>
      <c r="C355" s="349"/>
      <c r="D355" s="213">
        <f t="shared" si="134"/>
        <v>2</v>
      </c>
      <c r="E355" s="214">
        <f t="shared" ref="E355:AA355" si="148">SUM(E356:E357)</f>
        <v>2</v>
      </c>
      <c r="F355" s="214">
        <f t="shared" si="148"/>
        <v>0</v>
      </c>
      <c r="G355" s="214">
        <f t="shared" si="148"/>
        <v>0</v>
      </c>
      <c r="H355" s="214">
        <f t="shared" si="148"/>
        <v>0</v>
      </c>
      <c r="I355" s="214">
        <f t="shared" si="148"/>
        <v>0</v>
      </c>
      <c r="J355" s="214">
        <f t="shared" si="148"/>
        <v>0</v>
      </c>
      <c r="K355" s="214">
        <f t="shared" si="148"/>
        <v>0</v>
      </c>
      <c r="L355" s="214">
        <f t="shared" si="148"/>
        <v>0</v>
      </c>
      <c r="M355" s="215">
        <f t="shared" si="148"/>
        <v>0</v>
      </c>
      <c r="N355" s="214">
        <f t="shared" si="148"/>
        <v>0</v>
      </c>
      <c r="O355" s="214">
        <f t="shared" si="148"/>
        <v>0</v>
      </c>
      <c r="P355" s="214">
        <f t="shared" si="148"/>
        <v>0</v>
      </c>
      <c r="Q355" s="214">
        <f t="shared" si="148"/>
        <v>0</v>
      </c>
      <c r="R355" s="214">
        <f t="shared" si="148"/>
        <v>0</v>
      </c>
      <c r="S355" s="214">
        <f t="shared" si="148"/>
        <v>0</v>
      </c>
      <c r="T355" s="214">
        <f t="shared" si="148"/>
        <v>0</v>
      </c>
      <c r="U355" s="214">
        <f t="shared" si="148"/>
        <v>0</v>
      </c>
      <c r="V355" s="214">
        <f t="shared" si="148"/>
        <v>0</v>
      </c>
      <c r="W355" s="214">
        <f t="shared" si="148"/>
        <v>0</v>
      </c>
      <c r="X355" s="214">
        <f t="shared" si="148"/>
        <v>0</v>
      </c>
      <c r="Y355" s="214">
        <f t="shared" si="148"/>
        <v>0</v>
      </c>
      <c r="Z355" s="214">
        <f t="shared" si="148"/>
        <v>0</v>
      </c>
      <c r="AA355" s="215">
        <f t="shared" si="148"/>
        <v>0</v>
      </c>
      <c r="AB355" s="1"/>
      <c r="AC355" s="1"/>
      <c r="AD355" s="1"/>
      <c r="AE355" s="1"/>
    </row>
    <row r="356" spans="1:31" x14ac:dyDescent="0.15">
      <c r="A356" s="228"/>
      <c r="B356" s="216"/>
      <c r="C356" s="216" t="s">
        <v>234</v>
      </c>
      <c r="D356" s="217">
        <f t="shared" si="134"/>
        <v>1</v>
      </c>
      <c r="E356" s="220">
        <v>1</v>
      </c>
      <c r="F356" s="220">
        <v>0</v>
      </c>
      <c r="G356" s="220">
        <v>0</v>
      </c>
      <c r="H356" s="220">
        <v>0</v>
      </c>
      <c r="I356" s="220">
        <v>0</v>
      </c>
      <c r="J356" s="220">
        <v>0</v>
      </c>
      <c r="K356" s="220">
        <v>0</v>
      </c>
      <c r="L356" s="220">
        <v>0</v>
      </c>
      <c r="M356" s="221">
        <v>0</v>
      </c>
      <c r="N356" s="220">
        <v>0</v>
      </c>
      <c r="O356" s="220">
        <v>0</v>
      </c>
      <c r="P356" s="220">
        <v>0</v>
      </c>
      <c r="Q356" s="220">
        <v>0</v>
      </c>
      <c r="R356" s="220">
        <v>0</v>
      </c>
      <c r="S356" s="220">
        <v>0</v>
      </c>
      <c r="T356" s="220">
        <v>0</v>
      </c>
      <c r="U356" s="220">
        <v>0</v>
      </c>
      <c r="V356" s="220">
        <v>0</v>
      </c>
      <c r="W356" s="220">
        <v>0</v>
      </c>
      <c r="X356" s="220">
        <v>0</v>
      </c>
      <c r="Y356" s="220">
        <v>0</v>
      </c>
      <c r="Z356" s="220">
        <v>0</v>
      </c>
      <c r="AA356" s="221">
        <v>0</v>
      </c>
      <c r="AB356" s="1"/>
      <c r="AC356" s="1"/>
      <c r="AD356" s="1"/>
      <c r="AE356" s="1"/>
    </row>
    <row r="357" spans="1:31" x14ac:dyDescent="0.15">
      <c r="A357" s="229"/>
      <c r="B357" s="222"/>
      <c r="C357" s="216" t="s">
        <v>237</v>
      </c>
      <c r="D357" s="217">
        <f t="shared" si="134"/>
        <v>1</v>
      </c>
      <c r="E357" s="220">
        <v>1</v>
      </c>
      <c r="F357" s="220">
        <v>0</v>
      </c>
      <c r="G357" s="220">
        <v>0</v>
      </c>
      <c r="H357" s="220">
        <v>0</v>
      </c>
      <c r="I357" s="220">
        <v>0</v>
      </c>
      <c r="J357" s="220">
        <v>0</v>
      </c>
      <c r="K357" s="220">
        <v>0</v>
      </c>
      <c r="L357" s="220">
        <v>0</v>
      </c>
      <c r="M357" s="221">
        <v>0</v>
      </c>
      <c r="N357" s="220">
        <v>0</v>
      </c>
      <c r="O357" s="220">
        <v>0</v>
      </c>
      <c r="P357" s="220">
        <v>0</v>
      </c>
      <c r="Q357" s="220">
        <v>0</v>
      </c>
      <c r="R357" s="220">
        <v>0</v>
      </c>
      <c r="S357" s="220">
        <v>0</v>
      </c>
      <c r="T357" s="220">
        <v>0</v>
      </c>
      <c r="U357" s="220">
        <v>0</v>
      </c>
      <c r="V357" s="220">
        <v>0</v>
      </c>
      <c r="W357" s="220">
        <v>0</v>
      </c>
      <c r="X357" s="220">
        <v>0</v>
      </c>
      <c r="Y357" s="220">
        <v>0</v>
      </c>
      <c r="Z357" s="220">
        <v>0</v>
      </c>
      <c r="AA357" s="221">
        <v>0</v>
      </c>
      <c r="AB357" s="1"/>
      <c r="AC357" s="1"/>
      <c r="AD357" s="1"/>
      <c r="AE357" s="1"/>
    </row>
    <row r="358" spans="1:31" x14ac:dyDescent="0.15">
      <c r="A358" s="227" t="s">
        <v>615</v>
      </c>
      <c r="B358" s="359" t="str">
        <f>VLOOKUP(A358,$AC$5:$AD$135,2,FALSE)</f>
        <v>その他の症状，徴候及び異常臨床所見・異常検査所見で他に分類されないもの</v>
      </c>
      <c r="C358" s="256"/>
      <c r="D358" s="213">
        <f t="shared" si="134"/>
        <v>391</v>
      </c>
      <c r="E358" s="214">
        <f t="shared" ref="E358:AA358" si="149">SUM(E359:E360)</f>
        <v>1</v>
      </c>
      <c r="F358" s="214">
        <f t="shared" si="149"/>
        <v>0</v>
      </c>
      <c r="G358" s="214">
        <f t="shared" si="149"/>
        <v>0</v>
      </c>
      <c r="H358" s="214">
        <f t="shared" si="149"/>
        <v>0</v>
      </c>
      <c r="I358" s="214">
        <f t="shared" si="149"/>
        <v>0</v>
      </c>
      <c r="J358" s="214">
        <f t="shared" si="149"/>
        <v>0</v>
      </c>
      <c r="K358" s="214">
        <f t="shared" si="149"/>
        <v>0</v>
      </c>
      <c r="L358" s="214">
        <f t="shared" si="149"/>
        <v>1</v>
      </c>
      <c r="M358" s="215">
        <f t="shared" si="149"/>
        <v>2</v>
      </c>
      <c r="N358" s="214">
        <f t="shared" si="149"/>
        <v>2</v>
      </c>
      <c r="O358" s="214">
        <f t="shared" si="149"/>
        <v>6</v>
      </c>
      <c r="P358" s="214">
        <f t="shared" si="149"/>
        <v>14</v>
      </c>
      <c r="Q358" s="214">
        <f t="shared" si="149"/>
        <v>10</v>
      </c>
      <c r="R358" s="214">
        <f t="shared" si="149"/>
        <v>19</v>
      </c>
      <c r="S358" s="214">
        <f t="shared" si="149"/>
        <v>35</v>
      </c>
      <c r="T358" s="214">
        <f t="shared" si="149"/>
        <v>52</v>
      </c>
      <c r="U358" s="214">
        <f t="shared" si="149"/>
        <v>53</v>
      </c>
      <c r="V358" s="214">
        <f t="shared" si="149"/>
        <v>56</v>
      </c>
      <c r="W358" s="214">
        <f t="shared" si="149"/>
        <v>75</v>
      </c>
      <c r="X358" s="214">
        <f t="shared" si="149"/>
        <v>43</v>
      </c>
      <c r="Y358" s="214">
        <f t="shared" si="149"/>
        <v>18</v>
      </c>
      <c r="Z358" s="214">
        <f t="shared" si="149"/>
        <v>4</v>
      </c>
      <c r="AA358" s="215">
        <f t="shared" si="149"/>
        <v>0</v>
      </c>
      <c r="AB358" s="1"/>
      <c r="AC358" s="1"/>
      <c r="AD358" s="1"/>
      <c r="AE358" s="1"/>
    </row>
    <row r="359" spans="1:31" x14ac:dyDescent="0.15">
      <c r="A359" s="228"/>
      <c r="B359" s="360"/>
      <c r="C359" s="216" t="s">
        <v>234</v>
      </c>
      <c r="D359" s="217">
        <f t="shared" si="134"/>
        <v>216</v>
      </c>
      <c r="E359" s="220">
        <v>1</v>
      </c>
      <c r="F359" s="220">
        <v>0</v>
      </c>
      <c r="G359" s="220">
        <v>0</v>
      </c>
      <c r="H359" s="220">
        <v>0</v>
      </c>
      <c r="I359" s="220">
        <v>0</v>
      </c>
      <c r="J359" s="220">
        <v>0</v>
      </c>
      <c r="K359" s="220">
        <v>0</v>
      </c>
      <c r="L359" s="220">
        <v>0</v>
      </c>
      <c r="M359" s="221">
        <v>1</v>
      </c>
      <c r="N359" s="220">
        <v>1</v>
      </c>
      <c r="O359" s="220">
        <v>4</v>
      </c>
      <c r="P359" s="220">
        <v>10</v>
      </c>
      <c r="Q359" s="220">
        <v>9</v>
      </c>
      <c r="R359" s="220">
        <v>16</v>
      </c>
      <c r="S359" s="220">
        <v>29</v>
      </c>
      <c r="T359" s="220">
        <v>42</v>
      </c>
      <c r="U359" s="220">
        <v>30</v>
      </c>
      <c r="V359" s="220">
        <v>31</v>
      </c>
      <c r="W359" s="220">
        <v>27</v>
      </c>
      <c r="X359" s="220">
        <v>11</v>
      </c>
      <c r="Y359" s="220">
        <v>4</v>
      </c>
      <c r="Z359" s="220">
        <v>0</v>
      </c>
      <c r="AA359" s="221">
        <v>0</v>
      </c>
      <c r="AB359" s="1"/>
      <c r="AC359" s="1"/>
      <c r="AD359" s="1"/>
      <c r="AE359" s="1"/>
    </row>
    <row r="360" spans="1:31" x14ac:dyDescent="0.15">
      <c r="A360" s="229"/>
      <c r="B360" s="361"/>
      <c r="C360" s="216" t="s">
        <v>237</v>
      </c>
      <c r="D360" s="217">
        <f t="shared" si="134"/>
        <v>175</v>
      </c>
      <c r="E360" s="220">
        <v>0</v>
      </c>
      <c r="F360" s="220">
        <v>0</v>
      </c>
      <c r="G360" s="220">
        <v>0</v>
      </c>
      <c r="H360" s="220">
        <v>0</v>
      </c>
      <c r="I360" s="220">
        <v>0</v>
      </c>
      <c r="J360" s="220">
        <v>0</v>
      </c>
      <c r="K360" s="220">
        <v>0</v>
      </c>
      <c r="L360" s="220">
        <v>1</v>
      </c>
      <c r="M360" s="221">
        <v>1</v>
      </c>
      <c r="N360" s="220">
        <v>1</v>
      </c>
      <c r="O360" s="220">
        <v>2</v>
      </c>
      <c r="P360" s="220">
        <v>4</v>
      </c>
      <c r="Q360" s="220">
        <v>1</v>
      </c>
      <c r="R360" s="220">
        <v>3</v>
      </c>
      <c r="S360" s="220">
        <v>6</v>
      </c>
      <c r="T360" s="220">
        <v>10</v>
      </c>
      <c r="U360" s="220">
        <v>23</v>
      </c>
      <c r="V360" s="220">
        <v>25</v>
      </c>
      <c r="W360" s="220">
        <v>48</v>
      </c>
      <c r="X360" s="220">
        <v>32</v>
      </c>
      <c r="Y360" s="220">
        <v>14</v>
      </c>
      <c r="Z360" s="220">
        <v>4</v>
      </c>
      <c r="AA360" s="221">
        <v>0</v>
      </c>
      <c r="AB360" s="1"/>
      <c r="AC360" s="1"/>
      <c r="AD360" s="1"/>
      <c r="AE360" s="1"/>
    </row>
    <row r="361" spans="1:31" x14ac:dyDescent="0.15">
      <c r="A361" s="212" t="s">
        <v>616</v>
      </c>
      <c r="B361" s="348" t="str">
        <f>VLOOKUP(A361,$AC$5:$AD$135,2,FALSE)</f>
        <v>傷病及び死亡の外因</v>
      </c>
      <c r="C361" s="349"/>
      <c r="D361" s="213">
        <f t="shared" si="134"/>
        <v>585</v>
      </c>
      <c r="E361" s="214">
        <f t="shared" ref="E361:AA361" si="150">SUM(E362:E363)</f>
        <v>1</v>
      </c>
      <c r="F361" s="214">
        <f t="shared" si="150"/>
        <v>0</v>
      </c>
      <c r="G361" s="214">
        <f t="shared" si="150"/>
        <v>0</v>
      </c>
      <c r="H361" s="214">
        <f t="shared" si="150"/>
        <v>0</v>
      </c>
      <c r="I361" s="214">
        <f t="shared" si="150"/>
        <v>10</v>
      </c>
      <c r="J361" s="214">
        <f t="shared" si="150"/>
        <v>14</v>
      </c>
      <c r="K361" s="214">
        <f t="shared" si="150"/>
        <v>14</v>
      </c>
      <c r="L361" s="214">
        <f t="shared" si="150"/>
        <v>8</v>
      </c>
      <c r="M361" s="215">
        <f t="shared" si="150"/>
        <v>10</v>
      </c>
      <c r="N361" s="214">
        <f t="shared" si="150"/>
        <v>17</v>
      </c>
      <c r="O361" s="214">
        <f t="shared" si="150"/>
        <v>21</v>
      </c>
      <c r="P361" s="214">
        <f t="shared" si="150"/>
        <v>29</v>
      </c>
      <c r="Q361" s="214">
        <f t="shared" si="150"/>
        <v>26</v>
      </c>
      <c r="R361" s="214">
        <f t="shared" si="150"/>
        <v>26</v>
      </c>
      <c r="S361" s="214">
        <f t="shared" si="150"/>
        <v>33</v>
      </c>
      <c r="T361" s="214">
        <f t="shared" si="150"/>
        <v>62</v>
      </c>
      <c r="U361" s="214">
        <f t="shared" si="150"/>
        <v>53</v>
      </c>
      <c r="V361" s="214">
        <f t="shared" si="150"/>
        <v>67</v>
      </c>
      <c r="W361" s="214">
        <f t="shared" si="150"/>
        <v>90</v>
      </c>
      <c r="X361" s="214">
        <f t="shared" si="150"/>
        <v>64</v>
      </c>
      <c r="Y361" s="214">
        <f t="shared" si="150"/>
        <v>32</v>
      </c>
      <c r="Z361" s="214">
        <f t="shared" si="150"/>
        <v>8</v>
      </c>
      <c r="AA361" s="215">
        <f t="shared" si="150"/>
        <v>0</v>
      </c>
      <c r="AB361" s="1"/>
      <c r="AC361" s="1"/>
      <c r="AD361" s="1"/>
      <c r="AE361" s="1"/>
    </row>
    <row r="362" spans="1:31" x14ac:dyDescent="0.15">
      <c r="A362" s="198"/>
      <c r="B362" s="216"/>
      <c r="C362" s="216" t="s">
        <v>234</v>
      </c>
      <c r="D362" s="217">
        <f t="shared" si="134"/>
        <v>342</v>
      </c>
      <c r="E362" s="218">
        <f t="shared" ref="E362:AA363" si="151">SUM(E365,E389,E392,E395)</f>
        <v>1</v>
      </c>
      <c r="F362" s="218">
        <f t="shared" si="151"/>
        <v>0</v>
      </c>
      <c r="G362" s="218">
        <f t="shared" si="151"/>
        <v>0</v>
      </c>
      <c r="H362" s="218">
        <f t="shared" si="151"/>
        <v>0</v>
      </c>
      <c r="I362" s="218">
        <f t="shared" si="151"/>
        <v>5</v>
      </c>
      <c r="J362" s="218">
        <f t="shared" si="151"/>
        <v>13</v>
      </c>
      <c r="K362" s="218">
        <f t="shared" si="151"/>
        <v>8</v>
      </c>
      <c r="L362" s="218">
        <f t="shared" si="151"/>
        <v>4</v>
      </c>
      <c r="M362" s="219">
        <f t="shared" si="151"/>
        <v>6</v>
      </c>
      <c r="N362" s="218">
        <f t="shared" si="151"/>
        <v>13</v>
      </c>
      <c r="O362" s="218">
        <f t="shared" si="151"/>
        <v>12</v>
      </c>
      <c r="P362" s="218">
        <f t="shared" si="151"/>
        <v>20</v>
      </c>
      <c r="Q362" s="218">
        <f t="shared" si="151"/>
        <v>23</v>
      </c>
      <c r="R362" s="218">
        <f t="shared" si="151"/>
        <v>21</v>
      </c>
      <c r="S362" s="218">
        <f t="shared" si="151"/>
        <v>25</v>
      </c>
      <c r="T362" s="218">
        <f t="shared" si="151"/>
        <v>42</v>
      </c>
      <c r="U362" s="218">
        <f t="shared" si="151"/>
        <v>35</v>
      </c>
      <c r="V362" s="218">
        <f t="shared" si="151"/>
        <v>35</v>
      </c>
      <c r="W362" s="218">
        <f t="shared" si="151"/>
        <v>42</v>
      </c>
      <c r="X362" s="218">
        <f t="shared" si="151"/>
        <v>31</v>
      </c>
      <c r="Y362" s="218">
        <f t="shared" si="151"/>
        <v>5</v>
      </c>
      <c r="Z362" s="218">
        <f t="shared" si="151"/>
        <v>1</v>
      </c>
      <c r="AA362" s="219">
        <f t="shared" si="151"/>
        <v>0</v>
      </c>
      <c r="AB362" s="1"/>
      <c r="AC362" s="1"/>
      <c r="AD362" s="1"/>
      <c r="AE362" s="1"/>
    </row>
    <row r="363" spans="1:31" x14ac:dyDescent="0.15">
      <c r="A363" s="205"/>
      <c r="B363" s="222"/>
      <c r="C363" s="216" t="s">
        <v>237</v>
      </c>
      <c r="D363" s="217">
        <f t="shared" si="134"/>
        <v>243</v>
      </c>
      <c r="E363" s="218">
        <f t="shared" si="151"/>
        <v>0</v>
      </c>
      <c r="F363" s="218">
        <f t="shared" si="151"/>
        <v>0</v>
      </c>
      <c r="G363" s="218">
        <f t="shared" si="151"/>
        <v>0</v>
      </c>
      <c r="H363" s="218">
        <f t="shared" si="151"/>
        <v>0</v>
      </c>
      <c r="I363" s="218">
        <f t="shared" si="151"/>
        <v>5</v>
      </c>
      <c r="J363" s="218">
        <f t="shared" si="151"/>
        <v>1</v>
      </c>
      <c r="K363" s="218">
        <f t="shared" si="151"/>
        <v>6</v>
      </c>
      <c r="L363" s="218">
        <f t="shared" si="151"/>
        <v>4</v>
      </c>
      <c r="M363" s="219">
        <f t="shared" si="151"/>
        <v>4</v>
      </c>
      <c r="N363" s="218">
        <f t="shared" si="151"/>
        <v>4</v>
      </c>
      <c r="O363" s="218">
        <f t="shared" si="151"/>
        <v>9</v>
      </c>
      <c r="P363" s="218">
        <f t="shared" si="151"/>
        <v>9</v>
      </c>
      <c r="Q363" s="218">
        <f t="shared" si="151"/>
        <v>3</v>
      </c>
      <c r="R363" s="218">
        <f t="shared" si="151"/>
        <v>5</v>
      </c>
      <c r="S363" s="218">
        <f t="shared" si="151"/>
        <v>8</v>
      </c>
      <c r="T363" s="218">
        <f t="shared" si="151"/>
        <v>20</v>
      </c>
      <c r="U363" s="218">
        <f t="shared" si="151"/>
        <v>18</v>
      </c>
      <c r="V363" s="218">
        <f t="shared" si="151"/>
        <v>32</v>
      </c>
      <c r="W363" s="218">
        <f t="shared" si="151"/>
        <v>48</v>
      </c>
      <c r="X363" s="218">
        <f t="shared" si="151"/>
        <v>33</v>
      </c>
      <c r="Y363" s="218">
        <f t="shared" si="151"/>
        <v>27</v>
      </c>
      <c r="Z363" s="218">
        <f t="shared" si="151"/>
        <v>7</v>
      </c>
      <c r="AA363" s="219">
        <f t="shared" si="151"/>
        <v>0</v>
      </c>
      <c r="AB363" s="1"/>
      <c r="AC363" s="1"/>
      <c r="AD363" s="1"/>
      <c r="AE363" s="1"/>
    </row>
    <row r="364" spans="1:31" x14ac:dyDescent="0.15">
      <c r="A364" s="212" t="s">
        <v>617</v>
      </c>
      <c r="B364" s="348" t="str">
        <f>VLOOKUP(A364,$AC$5:$AD$135,2,FALSE)</f>
        <v>　不慮の事故</v>
      </c>
      <c r="C364" s="349"/>
      <c r="D364" s="213">
        <f t="shared" si="134"/>
        <v>349</v>
      </c>
      <c r="E364" s="214">
        <f t="shared" ref="E364:AA364" si="152">SUM(E365:E366)</f>
        <v>0</v>
      </c>
      <c r="F364" s="214">
        <f t="shared" si="152"/>
        <v>0</v>
      </c>
      <c r="G364" s="214">
        <f t="shared" si="152"/>
        <v>0</v>
      </c>
      <c r="H364" s="214">
        <f t="shared" si="152"/>
        <v>0</v>
      </c>
      <c r="I364" s="214">
        <f t="shared" si="152"/>
        <v>4</v>
      </c>
      <c r="J364" s="214">
        <f t="shared" si="152"/>
        <v>3</v>
      </c>
      <c r="K364" s="214">
        <f t="shared" si="152"/>
        <v>4</v>
      </c>
      <c r="L364" s="214">
        <f t="shared" si="152"/>
        <v>3</v>
      </c>
      <c r="M364" s="215">
        <f t="shared" si="152"/>
        <v>3</v>
      </c>
      <c r="N364" s="214">
        <f t="shared" si="152"/>
        <v>2</v>
      </c>
      <c r="O364" s="214">
        <f t="shared" si="152"/>
        <v>3</v>
      </c>
      <c r="P364" s="214">
        <f t="shared" si="152"/>
        <v>10</v>
      </c>
      <c r="Q364" s="214">
        <f t="shared" si="152"/>
        <v>10</v>
      </c>
      <c r="R364" s="214">
        <f t="shared" si="152"/>
        <v>6</v>
      </c>
      <c r="S364" s="214">
        <f t="shared" si="152"/>
        <v>23</v>
      </c>
      <c r="T364" s="214">
        <f t="shared" si="152"/>
        <v>34</v>
      </c>
      <c r="U364" s="214">
        <f t="shared" si="152"/>
        <v>37</v>
      </c>
      <c r="V364" s="214">
        <f t="shared" si="152"/>
        <v>50</v>
      </c>
      <c r="W364" s="214">
        <f t="shared" si="152"/>
        <v>70</v>
      </c>
      <c r="X364" s="214">
        <f t="shared" si="152"/>
        <v>56</v>
      </c>
      <c r="Y364" s="214">
        <f t="shared" si="152"/>
        <v>25</v>
      </c>
      <c r="Z364" s="214">
        <f t="shared" si="152"/>
        <v>6</v>
      </c>
      <c r="AA364" s="215">
        <f t="shared" si="152"/>
        <v>0</v>
      </c>
      <c r="AB364" s="1"/>
      <c r="AC364" s="1"/>
      <c r="AD364" s="1"/>
      <c r="AE364" s="1"/>
    </row>
    <row r="365" spans="1:31" x14ac:dyDescent="0.15">
      <c r="A365" s="198"/>
      <c r="B365" s="216"/>
      <c r="C365" s="216" t="s">
        <v>234</v>
      </c>
      <c r="D365" s="217">
        <f t="shared" si="134"/>
        <v>196</v>
      </c>
      <c r="E365" s="218">
        <f>SUM(E368,E371,E374,E377,E380,E383,E386)</f>
        <v>0</v>
      </c>
      <c r="F365" s="218">
        <f t="shared" ref="F365:AA366" si="153">SUM(F368,F371,F374,F377,F380,F383,F386)</f>
        <v>0</v>
      </c>
      <c r="G365" s="218">
        <f t="shared" si="153"/>
        <v>0</v>
      </c>
      <c r="H365" s="218">
        <f t="shared" si="153"/>
        <v>0</v>
      </c>
      <c r="I365" s="218">
        <f t="shared" si="153"/>
        <v>1</v>
      </c>
      <c r="J365" s="218">
        <f t="shared" si="153"/>
        <v>3</v>
      </c>
      <c r="K365" s="218">
        <f t="shared" si="153"/>
        <v>2</v>
      </c>
      <c r="L365" s="218">
        <f t="shared" si="153"/>
        <v>2</v>
      </c>
      <c r="M365" s="219">
        <f t="shared" si="153"/>
        <v>2</v>
      </c>
      <c r="N365" s="218">
        <f t="shared" si="153"/>
        <v>2</v>
      </c>
      <c r="O365" s="218">
        <f t="shared" si="153"/>
        <v>3</v>
      </c>
      <c r="P365" s="218">
        <f t="shared" si="153"/>
        <v>7</v>
      </c>
      <c r="Q365" s="218">
        <f t="shared" si="153"/>
        <v>9</v>
      </c>
      <c r="R365" s="218">
        <f t="shared" si="153"/>
        <v>6</v>
      </c>
      <c r="S365" s="218">
        <f t="shared" si="153"/>
        <v>18</v>
      </c>
      <c r="T365" s="218">
        <f t="shared" si="153"/>
        <v>23</v>
      </c>
      <c r="U365" s="218">
        <f t="shared" si="153"/>
        <v>25</v>
      </c>
      <c r="V365" s="218">
        <f t="shared" si="153"/>
        <v>28</v>
      </c>
      <c r="W365" s="218">
        <f t="shared" si="153"/>
        <v>33</v>
      </c>
      <c r="X365" s="218">
        <f t="shared" si="153"/>
        <v>27</v>
      </c>
      <c r="Y365" s="218">
        <f t="shared" si="153"/>
        <v>4</v>
      </c>
      <c r="Z365" s="218">
        <f t="shared" si="153"/>
        <v>1</v>
      </c>
      <c r="AA365" s="219">
        <f t="shared" si="153"/>
        <v>0</v>
      </c>
      <c r="AB365" s="1"/>
      <c r="AC365" s="1"/>
      <c r="AD365" s="1"/>
      <c r="AE365" s="1"/>
    </row>
    <row r="366" spans="1:31" x14ac:dyDescent="0.15">
      <c r="A366" s="205"/>
      <c r="B366" s="222"/>
      <c r="C366" s="216" t="s">
        <v>237</v>
      </c>
      <c r="D366" s="217">
        <f t="shared" si="134"/>
        <v>153</v>
      </c>
      <c r="E366" s="218">
        <f>SUM(E369,E372,E375,E378,E381,E384,E387)</f>
        <v>0</v>
      </c>
      <c r="F366" s="218">
        <f t="shared" si="153"/>
        <v>0</v>
      </c>
      <c r="G366" s="218">
        <f t="shared" si="153"/>
        <v>0</v>
      </c>
      <c r="H366" s="218">
        <f t="shared" si="153"/>
        <v>0</v>
      </c>
      <c r="I366" s="218">
        <f t="shared" si="153"/>
        <v>3</v>
      </c>
      <c r="J366" s="218">
        <f t="shared" si="153"/>
        <v>0</v>
      </c>
      <c r="K366" s="218">
        <f t="shared" si="153"/>
        <v>2</v>
      </c>
      <c r="L366" s="218">
        <f t="shared" si="153"/>
        <v>1</v>
      </c>
      <c r="M366" s="219">
        <f t="shared" si="153"/>
        <v>1</v>
      </c>
      <c r="N366" s="218">
        <f t="shared" si="153"/>
        <v>0</v>
      </c>
      <c r="O366" s="218">
        <f t="shared" si="153"/>
        <v>0</v>
      </c>
      <c r="P366" s="218">
        <f t="shared" si="153"/>
        <v>3</v>
      </c>
      <c r="Q366" s="218">
        <f t="shared" si="153"/>
        <v>1</v>
      </c>
      <c r="R366" s="218">
        <f t="shared" si="153"/>
        <v>0</v>
      </c>
      <c r="S366" s="218">
        <f t="shared" si="153"/>
        <v>5</v>
      </c>
      <c r="T366" s="218">
        <f t="shared" si="153"/>
        <v>11</v>
      </c>
      <c r="U366" s="218">
        <f t="shared" si="153"/>
        <v>12</v>
      </c>
      <c r="V366" s="218">
        <f t="shared" si="153"/>
        <v>22</v>
      </c>
      <c r="W366" s="218">
        <f t="shared" si="153"/>
        <v>37</v>
      </c>
      <c r="X366" s="218">
        <f t="shared" si="153"/>
        <v>29</v>
      </c>
      <c r="Y366" s="218">
        <f t="shared" si="153"/>
        <v>21</v>
      </c>
      <c r="Z366" s="218">
        <f t="shared" si="153"/>
        <v>5</v>
      </c>
      <c r="AA366" s="219">
        <f t="shared" si="153"/>
        <v>0</v>
      </c>
      <c r="AB366" s="1"/>
      <c r="AC366" s="1"/>
      <c r="AD366" s="1"/>
      <c r="AE366" s="1"/>
    </row>
    <row r="367" spans="1:31" x14ac:dyDescent="0.15">
      <c r="A367" s="227" t="s">
        <v>618</v>
      </c>
      <c r="B367" s="348" t="str">
        <f>VLOOKUP(A367,$AC$5:$AD$135,2,FALSE)</f>
        <v>　　交通事故</v>
      </c>
      <c r="C367" s="349"/>
      <c r="D367" s="213">
        <f t="shared" si="134"/>
        <v>33</v>
      </c>
      <c r="E367" s="214">
        <f t="shared" ref="E367:AA367" si="154">SUM(E368:E369)</f>
        <v>0</v>
      </c>
      <c r="F367" s="214">
        <f t="shared" si="154"/>
        <v>0</v>
      </c>
      <c r="G367" s="214">
        <f t="shared" si="154"/>
        <v>0</v>
      </c>
      <c r="H367" s="214">
        <f t="shared" si="154"/>
        <v>0</v>
      </c>
      <c r="I367" s="214">
        <f t="shared" si="154"/>
        <v>3</v>
      </c>
      <c r="J367" s="214">
        <f t="shared" si="154"/>
        <v>2</v>
      </c>
      <c r="K367" s="214">
        <f t="shared" si="154"/>
        <v>1</v>
      </c>
      <c r="L367" s="214">
        <f t="shared" si="154"/>
        <v>2</v>
      </c>
      <c r="M367" s="215">
        <f t="shared" si="154"/>
        <v>2</v>
      </c>
      <c r="N367" s="214">
        <f t="shared" si="154"/>
        <v>2</v>
      </c>
      <c r="O367" s="214">
        <f t="shared" si="154"/>
        <v>1</v>
      </c>
      <c r="P367" s="214">
        <f t="shared" si="154"/>
        <v>2</v>
      </c>
      <c r="Q367" s="214">
        <f t="shared" si="154"/>
        <v>3</v>
      </c>
      <c r="R367" s="214">
        <f t="shared" si="154"/>
        <v>1</v>
      </c>
      <c r="S367" s="214">
        <f t="shared" si="154"/>
        <v>7</v>
      </c>
      <c r="T367" s="214">
        <f t="shared" si="154"/>
        <v>2</v>
      </c>
      <c r="U367" s="214">
        <f t="shared" si="154"/>
        <v>3</v>
      </c>
      <c r="V367" s="214">
        <f t="shared" si="154"/>
        <v>1</v>
      </c>
      <c r="W367" s="214">
        <f t="shared" si="154"/>
        <v>1</v>
      </c>
      <c r="X367" s="214">
        <f t="shared" si="154"/>
        <v>0</v>
      </c>
      <c r="Y367" s="214">
        <f t="shared" si="154"/>
        <v>0</v>
      </c>
      <c r="Z367" s="214">
        <f t="shared" si="154"/>
        <v>0</v>
      </c>
      <c r="AA367" s="215">
        <f t="shared" si="154"/>
        <v>0</v>
      </c>
      <c r="AB367" s="1"/>
      <c r="AC367" s="1"/>
      <c r="AD367" s="1"/>
      <c r="AE367" s="1"/>
    </row>
    <row r="368" spans="1:31" x14ac:dyDescent="0.15">
      <c r="A368" s="228"/>
      <c r="B368" s="216"/>
      <c r="C368" s="216" t="s">
        <v>234</v>
      </c>
      <c r="D368" s="217">
        <f t="shared" si="134"/>
        <v>24</v>
      </c>
      <c r="E368" s="220">
        <v>0</v>
      </c>
      <c r="F368" s="220">
        <v>0</v>
      </c>
      <c r="G368" s="220">
        <v>0</v>
      </c>
      <c r="H368" s="220">
        <v>0</v>
      </c>
      <c r="I368" s="220">
        <v>1</v>
      </c>
      <c r="J368" s="220">
        <v>2</v>
      </c>
      <c r="K368" s="220">
        <v>1</v>
      </c>
      <c r="L368" s="220">
        <v>1</v>
      </c>
      <c r="M368" s="221">
        <v>2</v>
      </c>
      <c r="N368" s="220">
        <v>2</v>
      </c>
      <c r="O368" s="220">
        <v>1</v>
      </c>
      <c r="P368" s="220">
        <v>2</v>
      </c>
      <c r="Q368" s="220">
        <v>3</v>
      </c>
      <c r="R368" s="220">
        <v>1</v>
      </c>
      <c r="S368" s="220">
        <v>6</v>
      </c>
      <c r="T368" s="220">
        <v>0</v>
      </c>
      <c r="U368" s="220">
        <v>1</v>
      </c>
      <c r="V368" s="220">
        <v>0</v>
      </c>
      <c r="W368" s="220">
        <v>1</v>
      </c>
      <c r="X368" s="220">
        <v>0</v>
      </c>
      <c r="Y368" s="220">
        <v>0</v>
      </c>
      <c r="Z368" s="220">
        <v>0</v>
      </c>
      <c r="AA368" s="221">
        <v>0</v>
      </c>
      <c r="AB368" s="1"/>
      <c r="AC368" s="1"/>
      <c r="AD368" s="1"/>
      <c r="AE368" s="1"/>
    </row>
    <row r="369" spans="1:31" x14ac:dyDescent="0.15">
      <c r="A369" s="229"/>
      <c r="B369" s="222"/>
      <c r="C369" s="216" t="s">
        <v>237</v>
      </c>
      <c r="D369" s="217">
        <f t="shared" si="134"/>
        <v>9</v>
      </c>
      <c r="E369" s="220">
        <v>0</v>
      </c>
      <c r="F369" s="220">
        <v>0</v>
      </c>
      <c r="G369" s="220">
        <v>0</v>
      </c>
      <c r="H369" s="220">
        <v>0</v>
      </c>
      <c r="I369" s="220">
        <v>2</v>
      </c>
      <c r="J369" s="220">
        <v>0</v>
      </c>
      <c r="K369" s="220">
        <v>0</v>
      </c>
      <c r="L369" s="220">
        <v>1</v>
      </c>
      <c r="M369" s="221">
        <v>0</v>
      </c>
      <c r="N369" s="220">
        <v>0</v>
      </c>
      <c r="O369" s="220">
        <v>0</v>
      </c>
      <c r="P369" s="220">
        <v>0</v>
      </c>
      <c r="Q369" s="220">
        <v>0</v>
      </c>
      <c r="R369" s="220">
        <v>0</v>
      </c>
      <c r="S369" s="220">
        <v>1</v>
      </c>
      <c r="T369" s="220">
        <v>2</v>
      </c>
      <c r="U369" s="220">
        <v>2</v>
      </c>
      <c r="V369" s="220">
        <v>1</v>
      </c>
      <c r="W369" s="220">
        <v>0</v>
      </c>
      <c r="X369" s="220">
        <v>0</v>
      </c>
      <c r="Y369" s="220">
        <v>0</v>
      </c>
      <c r="Z369" s="220">
        <v>0</v>
      </c>
      <c r="AA369" s="221">
        <v>0</v>
      </c>
      <c r="AB369" s="1"/>
      <c r="AC369" s="1"/>
      <c r="AD369" s="1"/>
      <c r="AE369" s="1"/>
    </row>
    <row r="370" spans="1:31" x14ac:dyDescent="0.15">
      <c r="A370" s="227" t="s">
        <v>619</v>
      </c>
      <c r="B370" s="348" t="str">
        <f>VLOOKUP(A370,$AC$5:$AD$135,2,FALSE)</f>
        <v>　　転倒・転落・墜落</v>
      </c>
      <c r="C370" s="349"/>
      <c r="D370" s="213">
        <f t="shared" si="134"/>
        <v>84</v>
      </c>
      <c r="E370" s="214">
        <f t="shared" ref="E370:AA370" si="155">SUM(E371:E372)</f>
        <v>0</v>
      </c>
      <c r="F370" s="214">
        <f t="shared" si="155"/>
        <v>0</v>
      </c>
      <c r="G370" s="214">
        <f t="shared" si="155"/>
        <v>0</v>
      </c>
      <c r="H370" s="214">
        <f t="shared" si="155"/>
        <v>0</v>
      </c>
      <c r="I370" s="214">
        <f t="shared" si="155"/>
        <v>1</v>
      </c>
      <c r="J370" s="214">
        <f t="shared" si="155"/>
        <v>0</v>
      </c>
      <c r="K370" s="214">
        <f t="shared" si="155"/>
        <v>2</v>
      </c>
      <c r="L370" s="214">
        <f t="shared" si="155"/>
        <v>1</v>
      </c>
      <c r="M370" s="215">
        <f t="shared" si="155"/>
        <v>0</v>
      </c>
      <c r="N370" s="214">
        <f t="shared" si="155"/>
        <v>0</v>
      </c>
      <c r="O370" s="214">
        <f t="shared" si="155"/>
        <v>1</v>
      </c>
      <c r="P370" s="214">
        <f t="shared" si="155"/>
        <v>2</v>
      </c>
      <c r="Q370" s="214">
        <f t="shared" si="155"/>
        <v>3</v>
      </c>
      <c r="R370" s="214">
        <f t="shared" si="155"/>
        <v>1</v>
      </c>
      <c r="S370" s="214">
        <f t="shared" si="155"/>
        <v>3</v>
      </c>
      <c r="T370" s="214">
        <f t="shared" si="155"/>
        <v>4</v>
      </c>
      <c r="U370" s="214">
        <f t="shared" si="155"/>
        <v>7</v>
      </c>
      <c r="V370" s="214">
        <f t="shared" si="155"/>
        <v>9</v>
      </c>
      <c r="W370" s="214">
        <f t="shared" si="155"/>
        <v>13</v>
      </c>
      <c r="X370" s="214">
        <f t="shared" si="155"/>
        <v>22</v>
      </c>
      <c r="Y370" s="214">
        <f t="shared" si="155"/>
        <v>13</v>
      </c>
      <c r="Z370" s="214">
        <f t="shared" si="155"/>
        <v>2</v>
      </c>
      <c r="AA370" s="215">
        <f t="shared" si="155"/>
        <v>0</v>
      </c>
      <c r="AB370" s="1"/>
      <c r="AC370" s="1"/>
      <c r="AD370" s="1"/>
      <c r="AE370" s="1"/>
    </row>
    <row r="371" spans="1:31" x14ac:dyDescent="0.15">
      <c r="A371" s="228"/>
      <c r="B371" s="216"/>
      <c r="C371" s="216" t="s">
        <v>234</v>
      </c>
      <c r="D371" s="217">
        <f t="shared" si="134"/>
        <v>43</v>
      </c>
      <c r="E371" s="220">
        <v>0</v>
      </c>
      <c r="F371" s="220">
        <v>0</v>
      </c>
      <c r="G371" s="220">
        <v>0</v>
      </c>
      <c r="H371" s="220">
        <v>0</v>
      </c>
      <c r="I371" s="220">
        <v>0</v>
      </c>
      <c r="J371" s="220">
        <v>0</v>
      </c>
      <c r="K371" s="220">
        <v>1</v>
      </c>
      <c r="L371" s="220">
        <v>1</v>
      </c>
      <c r="M371" s="221">
        <v>0</v>
      </c>
      <c r="N371" s="220">
        <v>0</v>
      </c>
      <c r="O371" s="220">
        <v>1</v>
      </c>
      <c r="P371" s="220">
        <v>2</v>
      </c>
      <c r="Q371" s="220">
        <v>2</v>
      </c>
      <c r="R371" s="220">
        <v>1</v>
      </c>
      <c r="S371" s="220">
        <v>3</v>
      </c>
      <c r="T371" s="220">
        <v>4</v>
      </c>
      <c r="U371" s="220">
        <v>5</v>
      </c>
      <c r="V371" s="220">
        <v>5</v>
      </c>
      <c r="W371" s="220">
        <v>5</v>
      </c>
      <c r="X371" s="220">
        <v>11</v>
      </c>
      <c r="Y371" s="220">
        <v>2</v>
      </c>
      <c r="Z371" s="220">
        <v>0</v>
      </c>
      <c r="AA371" s="221">
        <v>0</v>
      </c>
      <c r="AB371" s="1"/>
      <c r="AC371" s="1"/>
      <c r="AD371" s="1"/>
      <c r="AE371" s="1"/>
    </row>
    <row r="372" spans="1:31" x14ac:dyDescent="0.15">
      <c r="A372" s="229"/>
      <c r="B372" s="222"/>
      <c r="C372" s="216" t="s">
        <v>237</v>
      </c>
      <c r="D372" s="217">
        <f t="shared" si="134"/>
        <v>41</v>
      </c>
      <c r="E372" s="220">
        <v>0</v>
      </c>
      <c r="F372" s="220">
        <v>0</v>
      </c>
      <c r="G372" s="220">
        <v>0</v>
      </c>
      <c r="H372" s="220">
        <v>0</v>
      </c>
      <c r="I372" s="220">
        <v>1</v>
      </c>
      <c r="J372" s="220">
        <v>0</v>
      </c>
      <c r="K372" s="220">
        <v>1</v>
      </c>
      <c r="L372" s="220">
        <v>0</v>
      </c>
      <c r="M372" s="221">
        <v>0</v>
      </c>
      <c r="N372" s="220">
        <v>0</v>
      </c>
      <c r="O372" s="220">
        <v>0</v>
      </c>
      <c r="P372" s="220">
        <v>0</v>
      </c>
      <c r="Q372" s="220">
        <v>1</v>
      </c>
      <c r="R372" s="220">
        <v>0</v>
      </c>
      <c r="S372" s="220">
        <v>0</v>
      </c>
      <c r="T372" s="220">
        <v>0</v>
      </c>
      <c r="U372" s="220">
        <v>2</v>
      </c>
      <c r="V372" s="220">
        <v>4</v>
      </c>
      <c r="W372" s="220">
        <v>8</v>
      </c>
      <c r="X372" s="220">
        <v>11</v>
      </c>
      <c r="Y372" s="220">
        <v>11</v>
      </c>
      <c r="Z372" s="220">
        <v>2</v>
      </c>
      <c r="AA372" s="221">
        <v>0</v>
      </c>
      <c r="AB372" s="1"/>
      <c r="AC372" s="1"/>
      <c r="AD372" s="1"/>
      <c r="AE372" s="1"/>
    </row>
    <row r="373" spans="1:31" x14ac:dyDescent="0.15">
      <c r="A373" s="227" t="s">
        <v>620</v>
      </c>
      <c r="B373" s="348" t="str">
        <f>VLOOKUP(A373,$AC$5:$AD$135,2,FALSE)</f>
        <v>　　不慮の溺死及び溺水</v>
      </c>
      <c r="C373" s="349"/>
      <c r="D373" s="213">
        <f t="shared" si="134"/>
        <v>106</v>
      </c>
      <c r="E373" s="214">
        <f t="shared" ref="E373:AA373" si="156">SUM(E374:E375)</f>
        <v>0</v>
      </c>
      <c r="F373" s="214">
        <f t="shared" si="156"/>
        <v>0</v>
      </c>
      <c r="G373" s="214">
        <f t="shared" si="156"/>
        <v>0</v>
      </c>
      <c r="H373" s="214">
        <f t="shared" si="156"/>
        <v>0</v>
      </c>
      <c r="I373" s="214">
        <f t="shared" si="156"/>
        <v>0</v>
      </c>
      <c r="J373" s="214">
        <f t="shared" si="156"/>
        <v>0</v>
      </c>
      <c r="K373" s="214">
        <f t="shared" si="156"/>
        <v>1</v>
      </c>
      <c r="L373" s="214">
        <f t="shared" si="156"/>
        <v>0</v>
      </c>
      <c r="M373" s="215">
        <f t="shared" si="156"/>
        <v>0</v>
      </c>
      <c r="N373" s="214">
        <f t="shared" si="156"/>
        <v>0</v>
      </c>
      <c r="O373" s="214">
        <f t="shared" si="156"/>
        <v>0</v>
      </c>
      <c r="P373" s="214">
        <f t="shared" si="156"/>
        <v>1</v>
      </c>
      <c r="Q373" s="214">
        <f t="shared" si="156"/>
        <v>2</v>
      </c>
      <c r="R373" s="214">
        <f t="shared" si="156"/>
        <v>2</v>
      </c>
      <c r="S373" s="214">
        <f t="shared" si="156"/>
        <v>6</v>
      </c>
      <c r="T373" s="214">
        <f t="shared" si="156"/>
        <v>11</v>
      </c>
      <c r="U373" s="214">
        <f t="shared" si="156"/>
        <v>14</v>
      </c>
      <c r="V373" s="214">
        <f t="shared" si="156"/>
        <v>20</v>
      </c>
      <c r="W373" s="214">
        <f t="shared" si="156"/>
        <v>32</v>
      </c>
      <c r="X373" s="214">
        <f t="shared" si="156"/>
        <v>15</v>
      </c>
      <c r="Y373" s="214">
        <f t="shared" si="156"/>
        <v>2</v>
      </c>
      <c r="Z373" s="214">
        <f t="shared" si="156"/>
        <v>0</v>
      </c>
      <c r="AA373" s="215">
        <f t="shared" si="156"/>
        <v>0</v>
      </c>
      <c r="AB373" s="1"/>
      <c r="AC373" s="1"/>
      <c r="AD373" s="1"/>
      <c r="AE373" s="1"/>
    </row>
    <row r="374" spans="1:31" x14ac:dyDescent="0.15">
      <c r="A374" s="228"/>
      <c r="B374" s="216"/>
      <c r="C374" s="216" t="s">
        <v>234</v>
      </c>
      <c r="D374" s="217">
        <f t="shared" si="134"/>
        <v>56</v>
      </c>
      <c r="E374" s="220">
        <v>0</v>
      </c>
      <c r="F374" s="220">
        <v>0</v>
      </c>
      <c r="G374" s="220">
        <v>0</v>
      </c>
      <c r="H374" s="220">
        <v>0</v>
      </c>
      <c r="I374" s="220">
        <v>0</v>
      </c>
      <c r="J374" s="220">
        <v>0</v>
      </c>
      <c r="K374" s="220">
        <v>0</v>
      </c>
      <c r="L374" s="220">
        <v>0</v>
      </c>
      <c r="M374" s="221">
        <v>0</v>
      </c>
      <c r="N374" s="220">
        <v>0</v>
      </c>
      <c r="O374" s="220">
        <v>0</v>
      </c>
      <c r="P374" s="220">
        <v>0</v>
      </c>
      <c r="Q374" s="220">
        <v>2</v>
      </c>
      <c r="R374" s="220">
        <v>2</v>
      </c>
      <c r="S374" s="220">
        <v>3</v>
      </c>
      <c r="T374" s="220">
        <v>7</v>
      </c>
      <c r="U374" s="220">
        <v>9</v>
      </c>
      <c r="V374" s="220">
        <v>9</v>
      </c>
      <c r="W374" s="220">
        <v>15</v>
      </c>
      <c r="X374" s="220">
        <v>8</v>
      </c>
      <c r="Y374" s="220">
        <v>1</v>
      </c>
      <c r="Z374" s="220">
        <v>0</v>
      </c>
      <c r="AA374" s="221">
        <v>0</v>
      </c>
      <c r="AB374" s="1"/>
      <c r="AC374" s="1"/>
      <c r="AD374" s="1"/>
      <c r="AE374" s="1"/>
    </row>
    <row r="375" spans="1:31" x14ac:dyDescent="0.15">
      <c r="A375" s="229"/>
      <c r="B375" s="222"/>
      <c r="C375" s="216" t="s">
        <v>237</v>
      </c>
      <c r="D375" s="217">
        <f t="shared" si="134"/>
        <v>50</v>
      </c>
      <c r="E375" s="220">
        <v>0</v>
      </c>
      <c r="F375" s="220">
        <v>0</v>
      </c>
      <c r="G375" s="220">
        <v>0</v>
      </c>
      <c r="H375" s="220">
        <v>0</v>
      </c>
      <c r="I375" s="220">
        <v>0</v>
      </c>
      <c r="J375" s="220">
        <v>0</v>
      </c>
      <c r="K375" s="220">
        <v>1</v>
      </c>
      <c r="L375" s="220">
        <v>0</v>
      </c>
      <c r="M375" s="221">
        <v>0</v>
      </c>
      <c r="N375" s="220">
        <v>0</v>
      </c>
      <c r="O375" s="220">
        <v>0</v>
      </c>
      <c r="P375" s="220">
        <v>1</v>
      </c>
      <c r="Q375" s="220">
        <v>0</v>
      </c>
      <c r="R375" s="220">
        <v>0</v>
      </c>
      <c r="S375" s="220">
        <v>3</v>
      </c>
      <c r="T375" s="220">
        <v>4</v>
      </c>
      <c r="U375" s="220">
        <v>5</v>
      </c>
      <c r="V375" s="220">
        <v>11</v>
      </c>
      <c r="W375" s="220">
        <v>17</v>
      </c>
      <c r="X375" s="220">
        <v>7</v>
      </c>
      <c r="Y375" s="220">
        <v>1</v>
      </c>
      <c r="Z375" s="220">
        <v>0</v>
      </c>
      <c r="AA375" s="221">
        <v>0</v>
      </c>
      <c r="AB375" s="1"/>
      <c r="AC375" s="1"/>
      <c r="AD375" s="1"/>
      <c r="AE375" s="1"/>
    </row>
    <row r="376" spans="1:31" x14ac:dyDescent="0.15">
      <c r="A376" s="227" t="s">
        <v>621</v>
      </c>
      <c r="B376" s="348" t="str">
        <f>VLOOKUP(A376,$AC$5:$AD$135,2,FALSE)</f>
        <v>　　不慮の窒息</v>
      </c>
      <c r="C376" s="349"/>
      <c r="D376" s="213">
        <f t="shared" si="134"/>
        <v>65</v>
      </c>
      <c r="E376" s="214">
        <f t="shared" ref="E376:AA376" si="157">SUM(E377:E378)</f>
        <v>0</v>
      </c>
      <c r="F376" s="214">
        <f t="shared" si="157"/>
        <v>0</v>
      </c>
      <c r="G376" s="214">
        <f t="shared" si="157"/>
        <v>0</v>
      </c>
      <c r="H376" s="214">
        <f t="shared" si="157"/>
        <v>0</v>
      </c>
      <c r="I376" s="214">
        <f t="shared" si="157"/>
        <v>0</v>
      </c>
      <c r="J376" s="214">
        <f t="shared" si="157"/>
        <v>1</v>
      </c>
      <c r="K376" s="214">
        <f t="shared" si="157"/>
        <v>0</v>
      </c>
      <c r="L376" s="214">
        <f t="shared" si="157"/>
        <v>0</v>
      </c>
      <c r="M376" s="215">
        <f t="shared" si="157"/>
        <v>1</v>
      </c>
      <c r="N376" s="214">
        <f t="shared" si="157"/>
        <v>0</v>
      </c>
      <c r="O376" s="214">
        <f t="shared" si="157"/>
        <v>0</v>
      </c>
      <c r="P376" s="214">
        <f t="shared" si="157"/>
        <v>2</v>
      </c>
      <c r="Q376" s="214">
        <f t="shared" si="157"/>
        <v>0</v>
      </c>
      <c r="R376" s="214">
        <f t="shared" si="157"/>
        <v>1</v>
      </c>
      <c r="S376" s="214">
        <f t="shared" si="157"/>
        <v>2</v>
      </c>
      <c r="T376" s="214">
        <f t="shared" si="157"/>
        <v>10</v>
      </c>
      <c r="U376" s="214">
        <f t="shared" si="157"/>
        <v>5</v>
      </c>
      <c r="V376" s="214">
        <f t="shared" si="157"/>
        <v>11</v>
      </c>
      <c r="W376" s="214">
        <f t="shared" si="157"/>
        <v>11</v>
      </c>
      <c r="X376" s="214">
        <f t="shared" si="157"/>
        <v>13</v>
      </c>
      <c r="Y376" s="214">
        <f t="shared" si="157"/>
        <v>7</v>
      </c>
      <c r="Z376" s="214">
        <f t="shared" si="157"/>
        <v>1</v>
      </c>
      <c r="AA376" s="215">
        <f t="shared" si="157"/>
        <v>0</v>
      </c>
      <c r="AB376" s="1"/>
      <c r="AC376" s="1"/>
      <c r="AD376" s="1"/>
      <c r="AE376" s="1"/>
    </row>
    <row r="377" spans="1:31" x14ac:dyDescent="0.15">
      <c r="A377" s="228"/>
      <c r="B377" s="216"/>
      <c r="C377" s="216" t="s">
        <v>234</v>
      </c>
      <c r="D377" s="217">
        <f t="shared" si="134"/>
        <v>33</v>
      </c>
      <c r="E377" s="220">
        <v>0</v>
      </c>
      <c r="F377" s="220">
        <v>0</v>
      </c>
      <c r="G377" s="220">
        <v>0</v>
      </c>
      <c r="H377" s="220">
        <v>0</v>
      </c>
      <c r="I377" s="220">
        <v>0</v>
      </c>
      <c r="J377" s="220">
        <v>1</v>
      </c>
      <c r="K377" s="220">
        <v>0</v>
      </c>
      <c r="L377" s="220">
        <v>0</v>
      </c>
      <c r="M377" s="221">
        <v>0</v>
      </c>
      <c r="N377" s="220">
        <v>0</v>
      </c>
      <c r="O377" s="220">
        <v>0</v>
      </c>
      <c r="P377" s="220">
        <v>1</v>
      </c>
      <c r="Q377" s="220">
        <v>0</v>
      </c>
      <c r="R377" s="220">
        <v>1</v>
      </c>
      <c r="S377" s="220">
        <v>2</v>
      </c>
      <c r="T377" s="220">
        <v>7</v>
      </c>
      <c r="U377" s="220">
        <v>4</v>
      </c>
      <c r="V377" s="220">
        <v>6</v>
      </c>
      <c r="W377" s="220">
        <v>4</v>
      </c>
      <c r="X377" s="220">
        <v>7</v>
      </c>
      <c r="Y377" s="220">
        <v>0</v>
      </c>
      <c r="Z377" s="220">
        <v>0</v>
      </c>
      <c r="AA377" s="221">
        <v>0</v>
      </c>
      <c r="AB377" s="1"/>
      <c r="AC377" s="1"/>
      <c r="AD377" s="1"/>
      <c r="AE377" s="1"/>
    </row>
    <row r="378" spans="1:31" x14ac:dyDescent="0.15">
      <c r="A378" s="229"/>
      <c r="B378" s="222"/>
      <c r="C378" s="216" t="s">
        <v>237</v>
      </c>
      <c r="D378" s="217">
        <f t="shared" si="134"/>
        <v>32</v>
      </c>
      <c r="E378" s="220">
        <v>0</v>
      </c>
      <c r="F378" s="220">
        <v>0</v>
      </c>
      <c r="G378" s="220">
        <v>0</v>
      </c>
      <c r="H378" s="220">
        <v>0</v>
      </c>
      <c r="I378" s="220">
        <v>0</v>
      </c>
      <c r="J378" s="220">
        <v>0</v>
      </c>
      <c r="K378" s="220">
        <v>0</v>
      </c>
      <c r="L378" s="220">
        <v>0</v>
      </c>
      <c r="M378" s="221">
        <v>1</v>
      </c>
      <c r="N378" s="220">
        <v>0</v>
      </c>
      <c r="O378" s="220">
        <v>0</v>
      </c>
      <c r="P378" s="220">
        <v>1</v>
      </c>
      <c r="Q378" s="220">
        <v>0</v>
      </c>
      <c r="R378" s="220">
        <v>0</v>
      </c>
      <c r="S378" s="220">
        <v>0</v>
      </c>
      <c r="T378" s="220">
        <v>3</v>
      </c>
      <c r="U378" s="220">
        <v>1</v>
      </c>
      <c r="V378" s="220">
        <v>5</v>
      </c>
      <c r="W378" s="220">
        <v>7</v>
      </c>
      <c r="X378" s="220">
        <v>6</v>
      </c>
      <c r="Y378" s="220">
        <v>7</v>
      </c>
      <c r="Z378" s="220">
        <v>1</v>
      </c>
      <c r="AA378" s="221">
        <v>0</v>
      </c>
      <c r="AB378" s="1"/>
      <c r="AC378" s="1"/>
      <c r="AD378" s="1"/>
      <c r="AE378" s="1"/>
    </row>
    <row r="379" spans="1:31" x14ac:dyDescent="0.15">
      <c r="A379" s="227" t="s">
        <v>622</v>
      </c>
      <c r="B379" s="348" t="str">
        <f>VLOOKUP(A379,$AC$5:$AD$135,2,FALSE)</f>
        <v>　　煙、火及び火災への曝露</v>
      </c>
      <c r="C379" s="349"/>
      <c r="D379" s="213">
        <f t="shared" si="134"/>
        <v>2</v>
      </c>
      <c r="E379" s="214">
        <f t="shared" ref="E379:AA379" si="158">SUM(E380:E381)</f>
        <v>0</v>
      </c>
      <c r="F379" s="214">
        <f t="shared" si="158"/>
        <v>0</v>
      </c>
      <c r="G379" s="214">
        <f t="shared" si="158"/>
        <v>0</v>
      </c>
      <c r="H379" s="214">
        <f t="shared" si="158"/>
        <v>0</v>
      </c>
      <c r="I379" s="214">
        <f t="shared" si="158"/>
        <v>0</v>
      </c>
      <c r="J379" s="214">
        <f t="shared" si="158"/>
        <v>0</v>
      </c>
      <c r="K379" s="214">
        <f t="shared" si="158"/>
        <v>0</v>
      </c>
      <c r="L379" s="214">
        <f t="shared" si="158"/>
        <v>0</v>
      </c>
      <c r="M379" s="215">
        <f t="shared" si="158"/>
        <v>0</v>
      </c>
      <c r="N379" s="214">
        <f t="shared" si="158"/>
        <v>0</v>
      </c>
      <c r="O379" s="214">
        <f t="shared" si="158"/>
        <v>0</v>
      </c>
      <c r="P379" s="214">
        <f t="shared" si="158"/>
        <v>1</v>
      </c>
      <c r="Q379" s="214">
        <f t="shared" si="158"/>
        <v>0</v>
      </c>
      <c r="R379" s="214">
        <f t="shared" si="158"/>
        <v>0</v>
      </c>
      <c r="S379" s="214">
        <f t="shared" si="158"/>
        <v>0</v>
      </c>
      <c r="T379" s="214">
        <f t="shared" si="158"/>
        <v>1</v>
      </c>
      <c r="U379" s="214">
        <f t="shared" si="158"/>
        <v>0</v>
      </c>
      <c r="V379" s="214">
        <f t="shared" si="158"/>
        <v>0</v>
      </c>
      <c r="W379" s="214">
        <f t="shared" si="158"/>
        <v>0</v>
      </c>
      <c r="X379" s="214">
        <f t="shared" si="158"/>
        <v>0</v>
      </c>
      <c r="Y379" s="214">
        <f t="shared" si="158"/>
        <v>0</v>
      </c>
      <c r="Z379" s="214">
        <f t="shared" si="158"/>
        <v>0</v>
      </c>
      <c r="AA379" s="215">
        <f t="shared" si="158"/>
        <v>0</v>
      </c>
      <c r="AB379" s="1"/>
      <c r="AC379" s="1"/>
      <c r="AD379" s="1"/>
      <c r="AE379" s="1"/>
    </row>
    <row r="380" spans="1:31" x14ac:dyDescent="0.15">
      <c r="A380" s="228"/>
      <c r="B380" s="216"/>
      <c r="C380" s="216" t="s">
        <v>234</v>
      </c>
      <c r="D380" s="217">
        <f t="shared" si="134"/>
        <v>1</v>
      </c>
      <c r="E380" s="220">
        <v>0</v>
      </c>
      <c r="F380" s="220">
        <v>0</v>
      </c>
      <c r="G380" s="220">
        <v>0</v>
      </c>
      <c r="H380" s="220">
        <v>0</v>
      </c>
      <c r="I380" s="220">
        <v>0</v>
      </c>
      <c r="J380" s="220">
        <v>0</v>
      </c>
      <c r="K380" s="220">
        <v>0</v>
      </c>
      <c r="L380" s="220">
        <v>0</v>
      </c>
      <c r="M380" s="221">
        <v>0</v>
      </c>
      <c r="N380" s="220">
        <v>0</v>
      </c>
      <c r="O380" s="220">
        <v>0</v>
      </c>
      <c r="P380" s="220">
        <v>0</v>
      </c>
      <c r="Q380" s="220">
        <v>0</v>
      </c>
      <c r="R380" s="220">
        <v>0</v>
      </c>
      <c r="S380" s="220">
        <v>0</v>
      </c>
      <c r="T380" s="220">
        <v>1</v>
      </c>
      <c r="U380" s="220">
        <v>0</v>
      </c>
      <c r="V380" s="220">
        <v>0</v>
      </c>
      <c r="W380" s="220">
        <v>0</v>
      </c>
      <c r="X380" s="220">
        <v>0</v>
      </c>
      <c r="Y380" s="220">
        <v>0</v>
      </c>
      <c r="Z380" s="220">
        <v>0</v>
      </c>
      <c r="AA380" s="221">
        <v>0</v>
      </c>
      <c r="AB380" s="1"/>
      <c r="AC380" s="1"/>
      <c r="AD380" s="1"/>
      <c r="AE380" s="1"/>
    </row>
    <row r="381" spans="1:31" x14ac:dyDescent="0.15">
      <c r="A381" s="229"/>
      <c r="B381" s="222"/>
      <c r="C381" s="216" t="s">
        <v>237</v>
      </c>
      <c r="D381" s="217">
        <f t="shared" si="134"/>
        <v>1</v>
      </c>
      <c r="E381" s="220">
        <v>0</v>
      </c>
      <c r="F381" s="220">
        <v>0</v>
      </c>
      <c r="G381" s="220">
        <v>0</v>
      </c>
      <c r="H381" s="220">
        <v>0</v>
      </c>
      <c r="I381" s="220">
        <v>0</v>
      </c>
      <c r="J381" s="220">
        <v>0</v>
      </c>
      <c r="K381" s="220">
        <v>0</v>
      </c>
      <c r="L381" s="220">
        <v>0</v>
      </c>
      <c r="M381" s="221">
        <v>0</v>
      </c>
      <c r="N381" s="220">
        <v>0</v>
      </c>
      <c r="O381" s="220">
        <v>0</v>
      </c>
      <c r="P381" s="220">
        <v>1</v>
      </c>
      <c r="Q381" s="220">
        <v>0</v>
      </c>
      <c r="R381" s="220">
        <v>0</v>
      </c>
      <c r="S381" s="220">
        <v>0</v>
      </c>
      <c r="T381" s="220">
        <v>0</v>
      </c>
      <c r="U381" s="220">
        <v>0</v>
      </c>
      <c r="V381" s="220">
        <v>0</v>
      </c>
      <c r="W381" s="220">
        <v>0</v>
      </c>
      <c r="X381" s="220">
        <v>0</v>
      </c>
      <c r="Y381" s="220">
        <v>0</v>
      </c>
      <c r="Z381" s="220">
        <v>0</v>
      </c>
      <c r="AA381" s="221">
        <v>0</v>
      </c>
      <c r="AB381" s="1"/>
      <c r="AC381" s="1"/>
      <c r="AD381" s="1"/>
      <c r="AE381" s="1"/>
    </row>
    <row r="382" spans="1:31" ht="12" customHeight="1" x14ac:dyDescent="0.15">
      <c r="A382" s="227" t="s">
        <v>623</v>
      </c>
      <c r="B382" s="362" t="str">
        <f>REPLACE(VLOOKUP(A382,$AC$5:$AD$135,2,FALSE),13,0,CHAR(10))</f>
        <v>有害物質による不慮の中毒
及び有害物質への曝露</v>
      </c>
      <c r="C382" s="256"/>
      <c r="D382" s="213">
        <f t="shared" si="134"/>
        <v>6</v>
      </c>
      <c r="E382" s="214">
        <f t="shared" ref="E382:AA382" si="159">SUM(E383:E384)</f>
        <v>0</v>
      </c>
      <c r="F382" s="214">
        <f t="shared" si="159"/>
        <v>0</v>
      </c>
      <c r="G382" s="214">
        <f t="shared" si="159"/>
        <v>0</v>
      </c>
      <c r="H382" s="214">
        <f t="shared" si="159"/>
        <v>0</v>
      </c>
      <c r="I382" s="214">
        <f t="shared" si="159"/>
        <v>0</v>
      </c>
      <c r="J382" s="214">
        <f t="shared" si="159"/>
        <v>0</v>
      </c>
      <c r="K382" s="214">
        <f t="shared" si="159"/>
        <v>0</v>
      </c>
      <c r="L382" s="214">
        <f t="shared" si="159"/>
        <v>0</v>
      </c>
      <c r="M382" s="215">
        <f t="shared" si="159"/>
        <v>0</v>
      </c>
      <c r="N382" s="214">
        <f t="shared" si="159"/>
        <v>0</v>
      </c>
      <c r="O382" s="214">
        <f t="shared" si="159"/>
        <v>1</v>
      </c>
      <c r="P382" s="214">
        <f t="shared" si="159"/>
        <v>1</v>
      </c>
      <c r="Q382" s="214">
        <f t="shared" si="159"/>
        <v>0</v>
      </c>
      <c r="R382" s="214">
        <f t="shared" si="159"/>
        <v>1</v>
      </c>
      <c r="S382" s="214">
        <f t="shared" si="159"/>
        <v>0</v>
      </c>
      <c r="T382" s="214">
        <f t="shared" si="159"/>
        <v>1</v>
      </c>
      <c r="U382" s="214">
        <f t="shared" si="159"/>
        <v>1</v>
      </c>
      <c r="V382" s="214">
        <f t="shared" si="159"/>
        <v>0</v>
      </c>
      <c r="W382" s="214">
        <f t="shared" si="159"/>
        <v>0</v>
      </c>
      <c r="X382" s="214">
        <f t="shared" si="159"/>
        <v>1</v>
      </c>
      <c r="Y382" s="214">
        <f t="shared" si="159"/>
        <v>0</v>
      </c>
      <c r="Z382" s="214">
        <f t="shared" si="159"/>
        <v>0</v>
      </c>
      <c r="AA382" s="215">
        <f t="shared" si="159"/>
        <v>0</v>
      </c>
      <c r="AB382" s="1"/>
      <c r="AC382" s="1"/>
      <c r="AD382" s="1"/>
      <c r="AE382" s="1"/>
    </row>
    <row r="383" spans="1:31" x14ac:dyDescent="0.15">
      <c r="A383" s="228"/>
      <c r="B383" s="363"/>
      <c r="C383" s="216" t="s">
        <v>234</v>
      </c>
      <c r="D383" s="217">
        <f t="shared" si="134"/>
        <v>4</v>
      </c>
      <c r="E383" s="220">
        <v>0</v>
      </c>
      <c r="F383" s="220">
        <v>0</v>
      </c>
      <c r="G383" s="220">
        <v>0</v>
      </c>
      <c r="H383" s="220">
        <v>0</v>
      </c>
      <c r="I383" s="220">
        <v>0</v>
      </c>
      <c r="J383" s="220">
        <v>0</v>
      </c>
      <c r="K383" s="220">
        <v>0</v>
      </c>
      <c r="L383" s="220">
        <v>0</v>
      </c>
      <c r="M383" s="221">
        <v>0</v>
      </c>
      <c r="N383" s="220">
        <v>0</v>
      </c>
      <c r="O383" s="220">
        <v>1</v>
      </c>
      <c r="P383" s="220">
        <v>1</v>
      </c>
      <c r="Q383" s="220">
        <v>0</v>
      </c>
      <c r="R383" s="220">
        <v>1</v>
      </c>
      <c r="S383" s="220">
        <v>0</v>
      </c>
      <c r="T383" s="220">
        <v>1</v>
      </c>
      <c r="U383" s="220">
        <v>0</v>
      </c>
      <c r="V383" s="220">
        <v>0</v>
      </c>
      <c r="W383" s="220">
        <v>0</v>
      </c>
      <c r="X383" s="220">
        <v>0</v>
      </c>
      <c r="Y383" s="220">
        <v>0</v>
      </c>
      <c r="Z383" s="220">
        <v>0</v>
      </c>
      <c r="AA383" s="221">
        <v>0</v>
      </c>
      <c r="AB383" s="1"/>
      <c r="AC383" s="1"/>
      <c r="AD383" s="1"/>
      <c r="AE383" s="1"/>
    </row>
    <row r="384" spans="1:31" x14ac:dyDescent="0.15">
      <c r="A384" s="229"/>
      <c r="B384" s="222"/>
      <c r="C384" s="216" t="s">
        <v>237</v>
      </c>
      <c r="D384" s="217">
        <f>SUM(E384:AA384)</f>
        <v>2</v>
      </c>
      <c r="E384" s="220">
        <v>0</v>
      </c>
      <c r="F384" s="220">
        <v>0</v>
      </c>
      <c r="G384" s="220">
        <v>0</v>
      </c>
      <c r="H384" s="220">
        <v>0</v>
      </c>
      <c r="I384" s="220">
        <v>0</v>
      </c>
      <c r="J384" s="220">
        <v>0</v>
      </c>
      <c r="K384" s="220">
        <v>0</v>
      </c>
      <c r="L384" s="220">
        <v>0</v>
      </c>
      <c r="M384" s="221">
        <v>0</v>
      </c>
      <c r="N384" s="220">
        <v>0</v>
      </c>
      <c r="O384" s="220">
        <v>0</v>
      </c>
      <c r="P384" s="220">
        <v>0</v>
      </c>
      <c r="Q384" s="220">
        <v>0</v>
      </c>
      <c r="R384" s="220">
        <v>0</v>
      </c>
      <c r="S384" s="220">
        <v>0</v>
      </c>
      <c r="T384" s="220">
        <v>0</v>
      </c>
      <c r="U384" s="220">
        <v>1</v>
      </c>
      <c r="V384" s="220">
        <v>0</v>
      </c>
      <c r="W384" s="220">
        <v>0</v>
      </c>
      <c r="X384" s="220">
        <v>1</v>
      </c>
      <c r="Y384" s="220">
        <v>0</v>
      </c>
      <c r="Z384" s="220">
        <v>0</v>
      </c>
      <c r="AA384" s="221">
        <v>0</v>
      </c>
      <c r="AB384" s="1"/>
      <c r="AC384" s="1"/>
      <c r="AD384" s="1"/>
      <c r="AE384" s="1"/>
    </row>
    <row r="385" spans="1:31" x14ac:dyDescent="0.15">
      <c r="A385" s="227" t="s">
        <v>624</v>
      </c>
      <c r="B385" s="348" t="str">
        <f>VLOOKUP(A385,$AC$5:$AD$135,2,FALSE)</f>
        <v>　　その他の不慮の事故</v>
      </c>
      <c r="C385" s="349"/>
      <c r="D385" s="213">
        <f t="shared" si="134"/>
        <v>53</v>
      </c>
      <c r="E385" s="214">
        <f t="shared" ref="E385:AA385" si="160">SUM(E386:E387)</f>
        <v>0</v>
      </c>
      <c r="F385" s="214">
        <f t="shared" si="160"/>
        <v>0</v>
      </c>
      <c r="G385" s="214">
        <f t="shared" si="160"/>
        <v>0</v>
      </c>
      <c r="H385" s="214">
        <f t="shared" si="160"/>
        <v>0</v>
      </c>
      <c r="I385" s="214">
        <f t="shared" si="160"/>
        <v>0</v>
      </c>
      <c r="J385" s="214">
        <f t="shared" si="160"/>
        <v>0</v>
      </c>
      <c r="K385" s="214">
        <f t="shared" si="160"/>
        <v>0</v>
      </c>
      <c r="L385" s="214">
        <f t="shared" si="160"/>
        <v>0</v>
      </c>
      <c r="M385" s="215">
        <f t="shared" si="160"/>
        <v>0</v>
      </c>
      <c r="N385" s="214">
        <f t="shared" si="160"/>
        <v>0</v>
      </c>
      <c r="O385" s="214">
        <f t="shared" si="160"/>
        <v>0</v>
      </c>
      <c r="P385" s="214">
        <f t="shared" si="160"/>
        <v>1</v>
      </c>
      <c r="Q385" s="214">
        <f t="shared" si="160"/>
        <v>2</v>
      </c>
      <c r="R385" s="214">
        <f t="shared" si="160"/>
        <v>0</v>
      </c>
      <c r="S385" s="214">
        <f t="shared" si="160"/>
        <v>5</v>
      </c>
      <c r="T385" s="214">
        <f t="shared" si="160"/>
        <v>5</v>
      </c>
      <c r="U385" s="214">
        <f t="shared" si="160"/>
        <v>7</v>
      </c>
      <c r="V385" s="214">
        <f t="shared" si="160"/>
        <v>9</v>
      </c>
      <c r="W385" s="214">
        <f t="shared" si="160"/>
        <v>13</v>
      </c>
      <c r="X385" s="214">
        <f t="shared" si="160"/>
        <v>5</v>
      </c>
      <c r="Y385" s="214">
        <f t="shared" si="160"/>
        <v>3</v>
      </c>
      <c r="Z385" s="214">
        <f t="shared" si="160"/>
        <v>3</v>
      </c>
      <c r="AA385" s="215">
        <f t="shared" si="160"/>
        <v>0</v>
      </c>
      <c r="AB385" s="1"/>
      <c r="AC385" s="1"/>
      <c r="AD385" s="1"/>
      <c r="AE385" s="1"/>
    </row>
    <row r="386" spans="1:31" x14ac:dyDescent="0.15">
      <c r="A386" s="228"/>
      <c r="B386" s="216"/>
      <c r="C386" s="216" t="s">
        <v>234</v>
      </c>
      <c r="D386" s="217">
        <f t="shared" si="134"/>
        <v>35</v>
      </c>
      <c r="E386" s="220">
        <v>0</v>
      </c>
      <c r="F386" s="220">
        <v>0</v>
      </c>
      <c r="G386" s="220">
        <v>0</v>
      </c>
      <c r="H386" s="220">
        <v>0</v>
      </c>
      <c r="I386" s="220">
        <v>0</v>
      </c>
      <c r="J386" s="220">
        <v>0</v>
      </c>
      <c r="K386" s="220">
        <v>0</v>
      </c>
      <c r="L386" s="220">
        <v>0</v>
      </c>
      <c r="M386" s="221">
        <v>0</v>
      </c>
      <c r="N386" s="220">
        <v>0</v>
      </c>
      <c r="O386" s="220">
        <v>0</v>
      </c>
      <c r="P386" s="220">
        <v>1</v>
      </c>
      <c r="Q386" s="220">
        <v>2</v>
      </c>
      <c r="R386" s="220">
        <v>0</v>
      </c>
      <c r="S386" s="220">
        <v>4</v>
      </c>
      <c r="T386" s="220">
        <v>3</v>
      </c>
      <c r="U386" s="220">
        <v>6</v>
      </c>
      <c r="V386" s="220">
        <v>8</v>
      </c>
      <c r="W386" s="220">
        <v>8</v>
      </c>
      <c r="X386" s="220">
        <v>1</v>
      </c>
      <c r="Y386" s="220">
        <v>1</v>
      </c>
      <c r="Z386" s="220">
        <v>1</v>
      </c>
      <c r="AA386" s="221">
        <v>0</v>
      </c>
      <c r="AB386" s="1"/>
      <c r="AC386" s="1"/>
      <c r="AD386" s="1"/>
      <c r="AE386" s="1"/>
    </row>
    <row r="387" spans="1:31" x14ac:dyDescent="0.15">
      <c r="A387" s="229"/>
      <c r="B387" s="222"/>
      <c r="C387" s="216" t="s">
        <v>237</v>
      </c>
      <c r="D387" s="217">
        <f t="shared" si="134"/>
        <v>18</v>
      </c>
      <c r="E387" s="220">
        <v>0</v>
      </c>
      <c r="F387" s="220">
        <v>0</v>
      </c>
      <c r="G387" s="220">
        <v>0</v>
      </c>
      <c r="H387" s="220">
        <v>0</v>
      </c>
      <c r="I387" s="220">
        <v>0</v>
      </c>
      <c r="J387" s="220">
        <v>0</v>
      </c>
      <c r="K387" s="220">
        <v>0</v>
      </c>
      <c r="L387" s="220">
        <v>0</v>
      </c>
      <c r="M387" s="221">
        <v>0</v>
      </c>
      <c r="N387" s="220">
        <v>0</v>
      </c>
      <c r="O387" s="220">
        <v>0</v>
      </c>
      <c r="P387" s="220">
        <v>0</v>
      </c>
      <c r="Q387" s="220">
        <v>0</v>
      </c>
      <c r="R387" s="220">
        <v>0</v>
      </c>
      <c r="S387" s="220">
        <v>1</v>
      </c>
      <c r="T387" s="220">
        <v>2</v>
      </c>
      <c r="U387" s="220">
        <v>1</v>
      </c>
      <c r="V387" s="220">
        <v>1</v>
      </c>
      <c r="W387" s="220">
        <v>5</v>
      </c>
      <c r="X387" s="220">
        <v>4</v>
      </c>
      <c r="Y387" s="220">
        <v>2</v>
      </c>
      <c r="Z387" s="220">
        <v>2</v>
      </c>
      <c r="AA387" s="221">
        <v>0</v>
      </c>
      <c r="AB387" s="1"/>
      <c r="AC387" s="1"/>
      <c r="AD387" s="1"/>
      <c r="AE387" s="1"/>
    </row>
    <row r="388" spans="1:31" x14ac:dyDescent="0.15">
      <c r="A388" s="227" t="s">
        <v>625</v>
      </c>
      <c r="B388" s="348" t="str">
        <f>VLOOKUP(A388,$AC$5:$AD$135,2,FALSE)</f>
        <v>　自殺</v>
      </c>
      <c r="C388" s="349"/>
      <c r="D388" s="213">
        <f t="shared" si="134"/>
        <v>146</v>
      </c>
      <c r="E388" s="214">
        <f t="shared" ref="E388:AA388" si="161">SUM(E389:E390)</f>
        <v>0</v>
      </c>
      <c r="F388" s="214">
        <f t="shared" si="161"/>
        <v>0</v>
      </c>
      <c r="G388" s="214">
        <f t="shared" si="161"/>
        <v>0</v>
      </c>
      <c r="H388" s="214">
        <f t="shared" si="161"/>
        <v>0</v>
      </c>
      <c r="I388" s="214">
        <f t="shared" si="161"/>
        <v>6</v>
      </c>
      <c r="J388" s="214">
        <f t="shared" si="161"/>
        <v>10</v>
      </c>
      <c r="K388" s="214">
        <f t="shared" si="161"/>
        <v>8</v>
      </c>
      <c r="L388" s="214">
        <f t="shared" si="161"/>
        <v>4</v>
      </c>
      <c r="M388" s="215">
        <f t="shared" si="161"/>
        <v>6</v>
      </c>
      <c r="N388" s="214">
        <f t="shared" si="161"/>
        <v>14</v>
      </c>
      <c r="O388" s="214">
        <f t="shared" si="161"/>
        <v>15</v>
      </c>
      <c r="P388" s="214">
        <f t="shared" si="161"/>
        <v>17</v>
      </c>
      <c r="Q388" s="214">
        <f t="shared" si="161"/>
        <v>12</v>
      </c>
      <c r="R388" s="214">
        <f t="shared" si="161"/>
        <v>16</v>
      </c>
      <c r="S388" s="214">
        <f t="shared" si="161"/>
        <v>6</v>
      </c>
      <c r="T388" s="214">
        <f t="shared" si="161"/>
        <v>13</v>
      </c>
      <c r="U388" s="214">
        <f t="shared" si="161"/>
        <v>8</v>
      </c>
      <c r="V388" s="214">
        <f t="shared" si="161"/>
        <v>4</v>
      </c>
      <c r="W388" s="214">
        <f t="shared" si="161"/>
        <v>6</v>
      </c>
      <c r="X388" s="214">
        <f t="shared" si="161"/>
        <v>1</v>
      </c>
      <c r="Y388" s="214">
        <f t="shared" si="161"/>
        <v>0</v>
      </c>
      <c r="Z388" s="214">
        <f t="shared" si="161"/>
        <v>0</v>
      </c>
      <c r="AA388" s="215">
        <f t="shared" si="161"/>
        <v>0</v>
      </c>
      <c r="AB388" s="1"/>
      <c r="AC388" s="1"/>
      <c r="AD388" s="1"/>
      <c r="AE388" s="1"/>
    </row>
    <row r="389" spans="1:31" x14ac:dyDescent="0.15">
      <c r="A389" s="228"/>
      <c r="B389" s="216"/>
      <c r="C389" s="216" t="s">
        <v>234</v>
      </c>
      <c r="D389" s="217">
        <f t="shared" ref="D389:D396" si="162">SUM(E389:AA389)</f>
        <v>94</v>
      </c>
      <c r="E389" s="220">
        <v>0</v>
      </c>
      <c r="F389" s="220">
        <v>0</v>
      </c>
      <c r="G389" s="220">
        <v>0</v>
      </c>
      <c r="H389" s="220">
        <v>0</v>
      </c>
      <c r="I389" s="220">
        <v>4</v>
      </c>
      <c r="J389" s="220">
        <v>9</v>
      </c>
      <c r="K389" s="220">
        <v>4</v>
      </c>
      <c r="L389" s="220">
        <v>2</v>
      </c>
      <c r="M389" s="221">
        <v>3</v>
      </c>
      <c r="N389" s="220">
        <v>10</v>
      </c>
      <c r="O389" s="220">
        <v>8</v>
      </c>
      <c r="P389" s="220">
        <v>11</v>
      </c>
      <c r="Q389" s="220">
        <v>10</v>
      </c>
      <c r="R389" s="220">
        <v>12</v>
      </c>
      <c r="S389" s="220">
        <v>3</v>
      </c>
      <c r="T389" s="220">
        <v>8</v>
      </c>
      <c r="U389" s="220">
        <v>5</v>
      </c>
      <c r="V389" s="220">
        <v>1</v>
      </c>
      <c r="W389" s="220">
        <v>3</v>
      </c>
      <c r="X389" s="220">
        <v>1</v>
      </c>
      <c r="Y389" s="220">
        <v>0</v>
      </c>
      <c r="Z389" s="220">
        <v>0</v>
      </c>
      <c r="AA389" s="221">
        <v>0</v>
      </c>
      <c r="AB389" s="1"/>
      <c r="AC389" s="1"/>
      <c r="AD389" s="1"/>
      <c r="AE389" s="1"/>
    </row>
    <row r="390" spans="1:31" x14ac:dyDescent="0.15">
      <c r="A390" s="229"/>
      <c r="B390" s="222"/>
      <c r="C390" s="216" t="s">
        <v>237</v>
      </c>
      <c r="D390" s="217">
        <f t="shared" si="162"/>
        <v>52</v>
      </c>
      <c r="E390" s="220">
        <v>0</v>
      </c>
      <c r="F390" s="220">
        <v>0</v>
      </c>
      <c r="G390" s="220">
        <v>0</v>
      </c>
      <c r="H390" s="220">
        <v>0</v>
      </c>
      <c r="I390" s="220">
        <v>2</v>
      </c>
      <c r="J390" s="220">
        <v>1</v>
      </c>
      <c r="K390" s="220">
        <v>4</v>
      </c>
      <c r="L390" s="220">
        <v>2</v>
      </c>
      <c r="M390" s="221">
        <v>3</v>
      </c>
      <c r="N390" s="220">
        <v>4</v>
      </c>
      <c r="O390" s="220">
        <v>7</v>
      </c>
      <c r="P390" s="220">
        <v>6</v>
      </c>
      <c r="Q390" s="220">
        <v>2</v>
      </c>
      <c r="R390" s="220">
        <v>4</v>
      </c>
      <c r="S390" s="220">
        <v>3</v>
      </c>
      <c r="T390" s="220">
        <v>5</v>
      </c>
      <c r="U390" s="220">
        <v>3</v>
      </c>
      <c r="V390" s="220">
        <v>3</v>
      </c>
      <c r="W390" s="220">
        <v>3</v>
      </c>
      <c r="X390" s="220">
        <v>0</v>
      </c>
      <c r="Y390" s="220">
        <v>0</v>
      </c>
      <c r="Z390" s="220">
        <v>0</v>
      </c>
      <c r="AA390" s="221">
        <v>0</v>
      </c>
      <c r="AB390" s="1"/>
      <c r="AC390" s="1"/>
      <c r="AD390" s="1"/>
      <c r="AE390" s="1"/>
    </row>
    <row r="391" spans="1:31" x14ac:dyDescent="0.15">
      <c r="A391" s="227" t="s">
        <v>626</v>
      </c>
      <c r="B391" s="348" t="str">
        <f>VLOOKUP(A391,$AC$5:$AD$135,2,FALSE)</f>
        <v>　他殺</v>
      </c>
      <c r="C391" s="349"/>
      <c r="D391" s="213">
        <f t="shared" si="162"/>
        <v>4</v>
      </c>
      <c r="E391" s="214">
        <f t="shared" ref="E391:AA391" si="163">SUM(E392:E393)</f>
        <v>0</v>
      </c>
      <c r="F391" s="214">
        <f t="shared" si="163"/>
        <v>0</v>
      </c>
      <c r="G391" s="214">
        <f t="shared" si="163"/>
        <v>0</v>
      </c>
      <c r="H391" s="214">
        <f t="shared" si="163"/>
        <v>0</v>
      </c>
      <c r="I391" s="214">
        <f t="shared" si="163"/>
        <v>0</v>
      </c>
      <c r="J391" s="214">
        <f t="shared" si="163"/>
        <v>0</v>
      </c>
      <c r="K391" s="214">
        <f t="shared" si="163"/>
        <v>0</v>
      </c>
      <c r="L391" s="214">
        <f t="shared" si="163"/>
        <v>1</v>
      </c>
      <c r="M391" s="215">
        <f>SUM(M392:M393)</f>
        <v>0</v>
      </c>
      <c r="N391" s="214">
        <f t="shared" si="163"/>
        <v>0</v>
      </c>
      <c r="O391" s="214">
        <f t="shared" si="163"/>
        <v>1</v>
      </c>
      <c r="P391" s="214">
        <f t="shared" si="163"/>
        <v>1</v>
      </c>
      <c r="Q391" s="214">
        <f t="shared" si="163"/>
        <v>0</v>
      </c>
      <c r="R391" s="214">
        <f t="shared" si="163"/>
        <v>0</v>
      </c>
      <c r="S391" s="214">
        <f t="shared" si="163"/>
        <v>0</v>
      </c>
      <c r="T391" s="214">
        <f t="shared" si="163"/>
        <v>0</v>
      </c>
      <c r="U391" s="214">
        <f t="shared" si="163"/>
        <v>0</v>
      </c>
      <c r="V391" s="214">
        <f t="shared" si="163"/>
        <v>0</v>
      </c>
      <c r="W391" s="214">
        <f t="shared" si="163"/>
        <v>1</v>
      </c>
      <c r="X391" s="214">
        <f t="shared" si="163"/>
        <v>0</v>
      </c>
      <c r="Y391" s="214">
        <f t="shared" si="163"/>
        <v>0</v>
      </c>
      <c r="Z391" s="214">
        <f t="shared" si="163"/>
        <v>0</v>
      </c>
      <c r="AA391" s="215">
        <f t="shared" si="163"/>
        <v>0</v>
      </c>
      <c r="AB391" s="1"/>
      <c r="AC391" s="1"/>
      <c r="AD391" s="1"/>
      <c r="AE391" s="1"/>
    </row>
    <row r="392" spans="1:31" x14ac:dyDescent="0.15">
      <c r="A392" s="228"/>
      <c r="B392" s="216"/>
      <c r="C392" s="216" t="s">
        <v>234</v>
      </c>
      <c r="D392" s="217">
        <f t="shared" si="162"/>
        <v>1</v>
      </c>
      <c r="E392" s="220">
        <v>0</v>
      </c>
      <c r="F392" s="220">
        <v>0</v>
      </c>
      <c r="G392" s="220">
        <v>0</v>
      </c>
      <c r="H392" s="220">
        <v>0</v>
      </c>
      <c r="I392" s="220">
        <v>0</v>
      </c>
      <c r="J392" s="220">
        <v>0</v>
      </c>
      <c r="K392" s="220">
        <v>0</v>
      </c>
      <c r="L392" s="220">
        <v>0</v>
      </c>
      <c r="M392" s="221">
        <v>0</v>
      </c>
      <c r="N392" s="220">
        <v>0</v>
      </c>
      <c r="O392" s="220">
        <v>0</v>
      </c>
      <c r="P392" s="220">
        <v>1</v>
      </c>
      <c r="Q392" s="220">
        <v>0</v>
      </c>
      <c r="R392" s="220">
        <v>0</v>
      </c>
      <c r="S392" s="220">
        <v>0</v>
      </c>
      <c r="T392" s="220">
        <v>0</v>
      </c>
      <c r="U392" s="220">
        <v>0</v>
      </c>
      <c r="V392" s="220">
        <v>0</v>
      </c>
      <c r="W392" s="220">
        <v>0</v>
      </c>
      <c r="X392" s="220">
        <v>0</v>
      </c>
      <c r="Y392" s="220">
        <v>0</v>
      </c>
      <c r="Z392" s="220">
        <v>0</v>
      </c>
      <c r="AA392" s="221">
        <v>0</v>
      </c>
      <c r="AB392" s="1"/>
      <c r="AC392" s="1"/>
      <c r="AD392" s="1"/>
      <c r="AE392" s="1"/>
    </row>
    <row r="393" spans="1:31" x14ac:dyDescent="0.15">
      <c r="A393" s="229"/>
      <c r="B393" s="222"/>
      <c r="C393" s="216" t="s">
        <v>237</v>
      </c>
      <c r="D393" s="217">
        <f t="shared" si="162"/>
        <v>3</v>
      </c>
      <c r="E393" s="220">
        <v>0</v>
      </c>
      <c r="F393" s="220">
        <v>0</v>
      </c>
      <c r="G393" s="220">
        <v>0</v>
      </c>
      <c r="H393" s="220">
        <v>0</v>
      </c>
      <c r="I393" s="220">
        <v>0</v>
      </c>
      <c r="J393" s="220">
        <v>0</v>
      </c>
      <c r="K393" s="220">
        <v>0</v>
      </c>
      <c r="L393" s="220">
        <v>1</v>
      </c>
      <c r="M393" s="221">
        <v>0</v>
      </c>
      <c r="N393" s="220">
        <v>0</v>
      </c>
      <c r="O393" s="220">
        <v>1</v>
      </c>
      <c r="P393" s="220">
        <v>0</v>
      </c>
      <c r="Q393" s="220">
        <v>0</v>
      </c>
      <c r="R393" s="220">
        <v>0</v>
      </c>
      <c r="S393" s="220">
        <v>0</v>
      </c>
      <c r="T393" s="220">
        <v>0</v>
      </c>
      <c r="U393" s="220">
        <v>0</v>
      </c>
      <c r="V393" s="220">
        <v>0</v>
      </c>
      <c r="W393" s="220">
        <v>1</v>
      </c>
      <c r="X393" s="220">
        <v>0</v>
      </c>
      <c r="Y393" s="220">
        <v>0</v>
      </c>
      <c r="Z393" s="220">
        <v>0</v>
      </c>
      <c r="AA393" s="221">
        <v>0</v>
      </c>
      <c r="AB393" s="1"/>
      <c r="AC393" s="1"/>
      <c r="AD393" s="1"/>
      <c r="AE393" s="1"/>
    </row>
    <row r="394" spans="1:31" x14ac:dyDescent="0.15">
      <c r="A394" s="228" t="s">
        <v>627</v>
      </c>
      <c r="B394" s="348" t="str">
        <f>VLOOKUP(A394,$AC$5:$AD$135,2,FALSE)</f>
        <v>　その他の外因</v>
      </c>
      <c r="C394" s="349"/>
      <c r="D394" s="213">
        <f t="shared" si="162"/>
        <v>86</v>
      </c>
      <c r="E394" s="214">
        <f t="shared" ref="E394:AA394" si="164">SUM(E395:E396)</f>
        <v>1</v>
      </c>
      <c r="F394" s="214">
        <f t="shared" si="164"/>
        <v>0</v>
      </c>
      <c r="G394" s="214">
        <f t="shared" si="164"/>
        <v>0</v>
      </c>
      <c r="H394" s="214">
        <f t="shared" si="164"/>
        <v>0</v>
      </c>
      <c r="I394" s="214">
        <f t="shared" si="164"/>
        <v>0</v>
      </c>
      <c r="J394" s="214">
        <f t="shared" si="164"/>
        <v>1</v>
      </c>
      <c r="K394" s="214">
        <f t="shared" si="164"/>
        <v>2</v>
      </c>
      <c r="L394" s="214">
        <f t="shared" si="164"/>
        <v>0</v>
      </c>
      <c r="M394" s="215">
        <f t="shared" si="164"/>
        <v>1</v>
      </c>
      <c r="N394" s="214">
        <f t="shared" si="164"/>
        <v>1</v>
      </c>
      <c r="O394" s="214">
        <f t="shared" si="164"/>
        <v>2</v>
      </c>
      <c r="P394" s="214">
        <f t="shared" si="164"/>
        <v>1</v>
      </c>
      <c r="Q394" s="214">
        <f t="shared" si="164"/>
        <v>4</v>
      </c>
      <c r="R394" s="214">
        <f t="shared" si="164"/>
        <v>4</v>
      </c>
      <c r="S394" s="214">
        <f t="shared" si="164"/>
        <v>4</v>
      </c>
      <c r="T394" s="214">
        <f t="shared" si="164"/>
        <v>15</v>
      </c>
      <c r="U394" s="214">
        <f t="shared" si="164"/>
        <v>8</v>
      </c>
      <c r="V394" s="214">
        <f t="shared" si="164"/>
        <v>13</v>
      </c>
      <c r="W394" s="214">
        <f t="shared" si="164"/>
        <v>13</v>
      </c>
      <c r="X394" s="214">
        <f t="shared" si="164"/>
        <v>7</v>
      </c>
      <c r="Y394" s="214">
        <f t="shared" si="164"/>
        <v>7</v>
      </c>
      <c r="Z394" s="214">
        <f t="shared" si="164"/>
        <v>2</v>
      </c>
      <c r="AA394" s="215">
        <f t="shared" si="164"/>
        <v>0</v>
      </c>
      <c r="AB394" s="1"/>
      <c r="AC394" s="1"/>
      <c r="AD394" s="1"/>
      <c r="AE394" s="1"/>
    </row>
    <row r="395" spans="1:31" x14ac:dyDescent="0.15">
      <c r="A395" s="228"/>
      <c r="B395" s="216"/>
      <c r="C395" s="216" t="s">
        <v>234</v>
      </c>
      <c r="D395" s="217">
        <f t="shared" si="162"/>
        <v>51</v>
      </c>
      <c r="E395" s="220">
        <v>1</v>
      </c>
      <c r="F395" s="220">
        <v>0</v>
      </c>
      <c r="G395" s="220">
        <v>0</v>
      </c>
      <c r="H395" s="220">
        <v>0</v>
      </c>
      <c r="I395" s="220">
        <v>0</v>
      </c>
      <c r="J395" s="220">
        <v>1</v>
      </c>
      <c r="K395" s="220">
        <v>2</v>
      </c>
      <c r="L395" s="220">
        <v>0</v>
      </c>
      <c r="M395" s="221">
        <v>1</v>
      </c>
      <c r="N395" s="220">
        <v>1</v>
      </c>
      <c r="O395" s="220">
        <v>1</v>
      </c>
      <c r="P395" s="220">
        <v>1</v>
      </c>
      <c r="Q395" s="220">
        <v>4</v>
      </c>
      <c r="R395" s="220">
        <v>3</v>
      </c>
      <c r="S395" s="220">
        <v>4</v>
      </c>
      <c r="T395" s="220">
        <v>11</v>
      </c>
      <c r="U395" s="220">
        <v>5</v>
      </c>
      <c r="V395" s="220">
        <v>6</v>
      </c>
      <c r="W395" s="220">
        <v>6</v>
      </c>
      <c r="X395" s="220">
        <v>3</v>
      </c>
      <c r="Y395" s="220">
        <v>1</v>
      </c>
      <c r="Z395" s="220">
        <v>0</v>
      </c>
      <c r="AA395" s="221">
        <v>0</v>
      </c>
      <c r="AB395" s="1"/>
      <c r="AC395" s="1"/>
      <c r="AD395" s="1"/>
      <c r="AE395" s="1"/>
    </row>
    <row r="396" spans="1:31" x14ac:dyDescent="0.15">
      <c r="A396" s="228"/>
      <c r="B396" s="216"/>
      <c r="C396" s="216" t="s">
        <v>237</v>
      </c>
      <c r="D396" s="217">
        <f t="shared" si="162"/>
        <v>35</v>
      </c>
      <c r="E396" s="220">
        <v>0</v>
      </c>
      <c r="F396" s="220">
        <v>0</v>
      </c>
      <c r="G396" s="220">
        <v>0</v>
      </c>
      <c r="H396" s="220">
        <v>0</v>
      </c>
      <c r="I396" s="220">
        <v>0</v>
      </c>
      <c r="J396" s="220">
        <v>0</v>
      </c>
      <c r="K396" s="220">
        <v>0</v>
      </c>
      <c r="L396" s="220">
        <v>0</v>
      </c>
      <c r="M396" s="221">
        <v>0</v>
      </c>
      <c r="N396" s="220">
        <v>0</v>
      </c>
      <c r="O396" s="220">
        <v>1</v>
      </c>
      <c r="P396" s="220">
        <v>0</v>
      </c>
      <c r="Q396" s="220">
        <v>0</v>
      </c>
      <c r="R396" s="220">
        <v>1</v>
      </c>
      <c r="S396" s="220">
        <v>0</v>
      </c>
      <c r="T396" s="220">
        <v>4</v>
      </c>
      <c r="U396" s="220">
        <v>3</v>
      </c>
      <c r="V396" s="220">
        <v>7</v>
      </c>
      <c r="W396" s="220">
        <v>7</v>
      </c>
      <c r="X396" s="220">
        <v>4</v>
      </c>
      <c r="Y396" s="220">
        <v>6</v>
      </c>
      <c r="Z396" s="220">
        <v>2</v>
      </c>
      <c r="AA396" s="221">
        <v>0</v>
      </c>
      <c r="AB396" s="1"/>
      <c r="AC396" s="1"/>
      <c r="AD396" s="1"/>
      <c r="AE396" s="1"/>
    </row>
    <row r="397" spans="1:31" x14ac:dyDescent="0.15">
      <c r="A397" s="227" t="s">
        <v>539</v>
      </c>
      <c r="B397" s="348" t="str">
        <f>VLOOKUP(A397,$AC$5:$AD$135,2,FALSE)</f>
        <v>その他の特殊目的用コード</v>
      </c>
      <c r="C397" s="349"/>
      <c r="D397" s="213">
        <f t="shared" ref="D397:D399" si="165">SUM(E397:AA397)</f>
        <v>98</v>
      </c>
      <c r="E397" s="214">
        <f t="shared" ref="E397:AA397" si="166">SUM(E398:E399)</f>
        <v>0</v>
      </c>
      <c r="F397" s="214">
        <f t="shared" si="166"/>
        <v>0</v>
      </c>
      <c r="G397" s="214">
        <f t="shared" si="166"/>
        <v>0</v>
      </c>
      <c r="H397" s="214">
        <f t="shared" si="166"/>
        <v>0</v>
      </c>
      <c r="I397" s="214">
        <f t="shared" si="166"/>
        <v>0</v>
      </c>
      <c r="J397" s="214">
        <f t="shared" si="166"/>
        <v>0</v>
      </c>
      <c r="K397" s="214">
        <f t="shared" si="166"/>
        <v>0</v>
      </c>
      <c r="L397" s="214">
        <f t="shared" si="166"/>
        <v>0</v>
      </c>
      <c r="M397" s="215">
        <f t="shared" si="166"/>
        <v>1</v>
      </c>
      <c r="N397" s="214">
        <f t="shared" si="166"/>
        <v>1</v>
      </c>
      <c r="O397" s="214">
        <f t="shared" si="166"/>
        <v>0</v>
      </c>
      <c r="P397" s="214">
        <f t="shared" si="166"/>
        <v>3</v>
      </c>
      <c r="Q397" s="214">
        <f t="shared" si="166"/>
        <v>2</v>
      </c>
      <c r="R397" s="214">
        <f t="shared" si="166"/>
        <v>4</v>
      </c>
      <c r="S397" s="214">
        <f t="shared" si="166"/>
        <v>7</v>
      </c>
      <c r="T397" s="214">
        <f t="shared" si="166"/>
        <v>12</v>
      </c>
      <c r="U397" s="214">
        <f t="shared" si="166"/>
        <v>9</v>
      </c>
      <c r="V397" s="214">
        <f t="shared" si="166"/>
        <v>18</v>
      </c>
      <c r="W397" s="214">
        <f t="shared" si="166"/>
        <v>17</v>
      </c>
      <c r="X397" s="214">
        <f t="shared" si="166"/>
        <v>15</v>
      </c>
      <c r="Y397" s="214">
        <f t="shared" si="166"/>
        <v>7</v>
      </c>
      <c r="Z397" s="214">
        <f t="shared" si="166"/>
        <v>2</v>
      </c>
      <c r="AA397" s="215">
        <f t="shared" si="166"/>
        <v>0</v>
      </c>
      <c r="AB397" s="1"/>
      <c r="AC397" s="1"/>
      <c r="AD397" s="1"/>
      <c r="AE397" s="1"/>
    </row>
    <row r="398" spans="1:31" x14ac:dyDescent="0.15">
      <c r="A398" s="228"/>
      <c r="B398" s="216"/>
      <c r="C398" s="216" t="s">
        <v>234</v>
      </c>
      <c r="D398" s="217">
        <f t="shared" si="165"/>
        <v>56</v>
      </c>
      <c r="E398" s="220">
        <v>0</v>
      </c>
      <c r="F398" s="220">
        <v>0</v>
      </c>
      <c r="G398" s="220">
        <v>0</v>
      </c>
      <c r="H398" s="220">
        <v>0</v>
      </c>
      <c r="I398" s="220">
        <v>0</v>
      </c>
      <c r="J398" s="220">
        <v>0</v>
      </c>
      <c r="K398" s="220">
        <v>0</v>
      </c>
      <c r="L398" s="220">
        <v>0</v>
      </c>
      <c r="M398" s="221">
        <v>1</v>
      </c>
      <c r="N398" s="220">
        <v>1</v>
      </c>
      <c r="O398" s="220">
        <v>0</v>
      </c>
      <c r="P398" s="220">
        <v>3</v>
      </c>
      <c r="Q398" s="220">
        <v>2</v>
      </c>
      <c r="R398" s="220">
        <v>1</v>
      </c>
      <c r="S398" s="220">
        <v>5</v>
      </c>
      <c r="T398" s="220">
        <v>9</v>
      </c>
      <c r="U398" s="220">
        <v>5</v>
      </c>
      <c r="V398" s="220">
        <v>12</v>
      </c>
      <c r="W398" s="220">
        <v>8</v>
      </c>
      <c r="X398" s="220">
        <v>6</v>
      </c>
      <c r="Y398" s="220">
        <v>2</v>
      </c>
      <c r="Z398" s="220">
        <v>1</v>
      </c>
      <c r="AA398" s="221">
        <v>0</v>
      </c>
      <c r="AB398" s="1"/>
      <c r="AC398" s="1"/>
      <c r="AD398" s="1"/>
      <c r="AE398" s="1"/>
    </row>
    <row r="399" spans="1:31" x14ac:dyDescent="0.15">
      <c r="A399" s="232"/>
      <c r="B399" s="257"/>
      <c r="C399" s="257" t="s">
        <v>237</v>
      </c>
      <c r="D399" s="235">
        <f t="shared" si="165"/>
        <v>42</v>
      </c>
      <c r="E399" s="236">
        <v>0</v>
      </c>
      <c r="F399" s="236">
        <v>0</v>
      </c>
      <c r="G399" s="236">
        <v>0</v>
      </c>
      <c r="H399" s="236">
        <v>0</v>
      </c>
      <c r="I399" s="236">
        <v>0</v>
      </c>
      <c r="J399" s="236">
        <v>0</v>
      </c>
      <c r="K399" s="236">
        <v>0</v>
      </c>
      <c r="L399" s="236">
        <v>0</v>
      </c>
      <c r="M399" s="237">
        <v>0</v>
      </c>
      <c r="N399" s="236">
        <v>0</v>
      </c>
      <c r="O399" s="236">
        <v>0</v>
      </c>
      <c r="P399" s="236">
        <v>0</v>
      </c>
      <c r="Q399" s="236">
        <v>0</v>
      </c>
      <c r="R399" s="236">
        <v>3</v>
      </c>
      <c r="S399" s="236">
        <v>2</v>
      </c>
      <c r="T399" s="236">
        <v>3</v>
      </c>
      <c r="U399" s="236">
        <v>4</v>
      </c>
      <c r="V399" s="236">
        <v>6</v>
      </c>
      <c r="W399" s="236">
        <v>9</v>
      </c>
      <c r="X399" s="236">
        <v>9</v>
      </c>
      <c r="Y399" s="236">
        <v>5</v>
      </c>
      <c r="Z399" s="236">
        <v>1</v>
      </c>
      <c r="AA399" s="237">
        <v>0</v>
      </c>
      <c r="AB399" s="1"/>
      <c r="AC399" s="1"/>
      <c r="AD399" s="1"/>
      <c r="AE399" s="1"/>
    </row>
  </sheetData>
  <mergeCells count="133">
    <mergeCell ref="B397:C397"/>
    <mergeCell ref="B379:C379"/>
    <mergeCell ref="B382:B383"/>
    <mergeCell ref="B385:C385"/>
    <mergeCell ref="B388:C388"/>
    <mergeCell ref="B391:C391"/>
    <mergeCell ref="B394:C394"/>
    <mergeCell ref="B361:C361"/>
    <mergeCell ref="B364:C364"/>
    <mergeCell ref="B367:C367"/>
    <mergeCell ref="B370:C370"/>
    <mergeCell ref="B373:C373"/>
    <mergeCell ref="B376:C376"/>
    <mergeCell ref="B343:C343"/>
    <mergeCell ref="B346:C346"/>
    <mergeCell ref="B349:B351"/>
    <mergeCell ref="B352:C352"/>
    <mergeCell ref="B355:C355"/>
    <mergeCell ref="B358:B360"/>
    <mergeCell ref="B325:C325"/>
    <mergeCell ref="B328:C328"/>
    <mergeCell ref="B331:C331"/>
    <mergeCell ref="B334:C334"/>
    <mergeCell ref="B337:C337"/>
    <mergeCell ref="B340:C340"/>
    <mergeCell ref="B307:C307"/>
    <mergeCell ref="B310:C310"/>
    <mergeCell ref="B313:C313"/>
    <mergeCell ref="B316:C316"/>
    <mergeCell ref="B319:C319"/>
    <mergeCell ref="B322:C322"/>
    <mergeCell ref="B289:C289"/>
    <mergeCell ref="B292:C292"/>
    <mergeCell ref="B295:C295"/>
    <mergeCell ref="B298:C298"/>
    <mergeCell ref="B301:C301"/>
    <mergeCell ref="B304:C304"/>
    <mergeCell ref="B271:C271"/>
    <mergeCell ref="B274:C274"/>
    <mergeCell ref="B277:C277"/>
    <mergeCell ref="B280:C280"/>
    <mergeCell ref="B283:C283"/>
    <mergeCell ref="B286:C286"/>
    <mergeCell ref="B253:C253"/>
    <mergeCell ref="B256:C256"/>
    <mergeCell ref="B259:C259"/>
    <mergeCell ref="B262:C262"/>
    <mergeCell ref="B265:C265"/>
    <mergeCell ref="B268:C268"/>
    <mergeCell ref="B235:C235"/>
    <mergeCell ref="B238:C238"/>
    <mergeCell ref="B241:C241"/>
    <mergeCell ref="B244:C244"/>
    <mergeCell ref="B247:C247"/>
    <mergeCell ref="B250:C250"/>
    <mergeCell ref="B217:C217"/>
    <mergeCell ref="B220:C220"/>
    <mergeCell ref="B223:C223"/>
    <mergeCell ref="B226:C226"/>
    <mergeCell ref="B229:C229"/>
    <mergeCell ref="B232:C232"/>
    <mergeCell ref="B199:C199"/>
    <mergeCell ref="B202:C202"/>
    <mergeCell ref="B205:C205"/>
    <mergeCell ref="B208:C208"/>
    <mergeCell ref="B211:C211"/>
    <mergeCell ref="B214:C214"/>
    <mergeCell ref="B181:C181"/>
    <mergeCell ref="B184:C184"/>
    <mergeCell ref="B187:C187"/>
    <mergeCell ref="B190:C190"/>
    <mergeCell ref="B193:C193"/>
    <mergeCell ref="B196:C196"/>
    <mergeCell ref="B163:C163"/>
    <mergeCell ref="B166:C166"/>
    <mergeCell ref="B169:C169"/>
    <mergeCell ref="B172:C172"/>
    <mergeCell ref="B175:C175"/>
    <mergeCell ref="B178:C178"/>
    <mergeCell ref="B145:C145"/>
    <mergeCell ref="B148:C148"/>
    <mergeCell ref="B151:C151"/>
    <mergeCell ref="B154:C154"/>
    <mergeCell ref="B157:C157"/>
    <mergeCell ref="B160:C160"/>
    <mergeCell ref="B127:C127"/>
    <mergeCell ref="B130:C130"/>
    <mergeCell ref="B133:C133"/>
    <mergeCell ref="B136:C136"/>
    <mergeCell ref="B139:C139"/>
    <mergeCell ref="B142:C142"/>
    <mergeCell ref="B109:C109"/>
    <mergeCell ref="B112:C112"/>
    <mergeCell ref="B115:C115"/>
    <mergeCell ref="B118:C118"/>
    <mergeCell ref="B121:C121"/>
    <mergeCell ref="B124:C124"/>
    <mergeCell ref="B91:C91"/>
    <mergeCell ref="B94:C94"/>
    <mergeCell ref="B97:C97"/>
    <mergeCell ref="B100:C100"/>
    <mergeCell ref="B103:C103"/>
    <mergeCell ref="B106:C106"/>
    <mergeCell ref="B73:C73"/>
    <mergeCell ref="B76:C76"/>
    <mergeCell ref="B79:C79"/>
    <mergeCell ref="B82:C82"/>
    <mergeCell ref="B85:C85"/>
    <mergeCell ref="B88:C88"/>
    <mergeCell ref="B55:C55"/>
    <mergeCell ref="B58:C58"/>
    <mergeCell ref="B61:C61"/>
    <mergeCell ref="B64:C64"/>
    <mergeCell ref="B67:C67"/>
    <mergeCell ref="B70:C70"/>
    <mergeCell ref="B37:C37"/>
    <mergeCell ref="B40:C40"/>
    <mergeCell ref="B43:C43"/>
    <mergeCell ref="B46:C46"/>
    <mergeCell ref="B49:C49"/>
    <mergeCell ref="B52:C52"/>
    <mergeCell ref="B19:C19"/>
    <mergeCell ref="B22:C22"/>
    <mergeCell ref="B25:C25"/>
    <mergeCell ref="B28:C28"/>
    <mergeCell ref="B31:C31"/>
    <mergeCell ref="B34:C34"/>
    <mergeCell ref="B3:C3"/>
    <mergeCell ref="B4:C4"/>
    <mergeCell ref="B7:C7"/>
    <mergeCell ref="B10:C10"/>
    <mergeCell ref="B13:C13"/>
    <mergeCell ref="B16:C16"/>
  </mergeCells>
  <phoneticPr fontId="3"/>
  <printOptions horizontalCentered="1"/>
  <pageMargins left="0" right="0" top="0.78740157480314965" bottom="0" header="0.51181102362204722" footer="0"/>
  <pageSetup paperSize="9" fitToWidth="2" pageOrder="overThenDown" orientation="portrait" blackAndWhite="1" r:id="rId1"/>
  <headerFooter alignWithMargins="0"/>
  <rowBreaks count="6" manualBreakCount="6">
    <brk id="60" max="26" man="1"/>
    <brk id="117" max="26" man="1"/>
    <brk id="174" max="26" man="1"/>
    <brk id="231" max="26" man="1"/>
    <brk id="288" max="26" man="1"/>
    <brk id="345" max="26" man="1"/>
  </rowBreaks>
  <colBreaks count="1" manualBreakCount="1">
    <brk id="13" max="3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D30"/>
  <sheetViews>
    <sheetView tabSelected="1" view="pageBreakPreview" topLeftCell="A13" zoomScale="110" zoomScaleNormal="120" zoomScaleSheetLayoutView="110" workbookViewId="0">
      <selection activeCell="A30" sqref="A30:XFD30"/>
    </sheetView>
  </sheetViews>
  <sheetFormatPr defaultRowHeight="12" x14ac:dyDescent="0.15"/>
  <cols>
    <col min="1" max="1" width="3.42578125" customWidth="1"/>
    <col min="2" max="2" width="6.5703125" customWidth="1"/>
    <col min="3" max="3" width="7.5703125" customWidth="1"/>
    <col min="4" max="11" width="5.28515625" customWidth="1"/>
    <col min="12" max="12" width="5.28515625" style="290" customWidth="1"/>
    <col min="13" max="24" width="5.28515625" customWidth="1"/>
    <col min="25" max="25" width="5.5703125" customWidth="1"/>
    <col min="26" max="26" width="6.28515625" customWidth="1"/>
    <col min="27" max="27" width="5.7109375" customWidth="1"/>
    <col min="28" max="30" width="5.28515625" customWidth="1"/>
  </cols>
  <sheetData>
    <row r="1" spans="1:30" ht="17.25" x14ac:dyDescent="0.2">
      <c r="B1" s="2" t="s">
        <v>720</v>
      </c>
      <c r="I1" s="1"/>
      <c r="J1" s="1"/>
      <c r="K1" s="1"/>
      <c r="L1" s="25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15">
      <c r="C2" s="259" t="str">
        <f>IF(AND(C4=[1]表25!D4,C5=[1]表25!D5,C6=[1]表25!D6),"","err!")</f>
        <v/>
      </c>
      <c r="D2" s="259" t="str">
        <f>IF(AND(D4=[1]表25!E4,D5=[1]表25!E5,D6=[1]表25!E6),"","err!")</f>
        <v/>
      </c>
      <c r="E2" s="259"/>
      <c r="F2" s="259"/>
      <c r="G2" s="259"/>
      <c r="H2" s="259" t="str">
        <f>IF(AND(IF(COUNT(E4:H4)=0,"―",SUM(E4:H4))=[1]表25!F4,IF(COUNT(E5:H5)=0,"―",SUM(E5:H5))=[1]表25!F5,IF(COUNT(E6:H6)=0,"―",SUM(E6:H6))=[1]表25!F6),"","err!")</f>
        <v/>
      </c>
      <c r="I2" s="260"/>
      <c r="J2" s="261" t="str">
        <f>IF(AND(J4=[1]表25!G4,J5=[1]表25!G5,J6=[1]表25!G6),"","err!")</f>
        <v/>
      </c>
      <c r="K2" s="261" t="str">
        <f>IF(AND(K4=[1]表25!H4,K5=[1]表25!H5,K6=[1]表25!H6),"","err!")</f>
        <v/>
      </c>
      <c r="L2" s="261" t="str">
        <f>IF(AND(L4=[1]表25!I4,L5=[1]表25!I5,L6=[1]表25!I6),"","err!")</f>
        <v/>
      </c>
      <c r="M2" s="261" t="str">
        <f>IF(AND(M4=[1]表25!J4,M5=[1]表25!J5,M6=[1]表25!J6),"","err!")</f>
        <v/>
      </c>
      <c r="N2" s="261" t="str">
        <f>IF(AND(N4=[1]表25!K4,N5=[1]表25!K5,N6=[1]表25!K6),"","err!")</f>
        <v/>
      </c>
      <c r="O2" s="261" t="str">
        <f>IF(AND(O4=[1]表25!L4,O5=[1]表25!L5,O6=[1]表25!L6),"","err!")</f>
        <v/>
      </c>
      <c r="P2" s="261" t="str">
        <f>IF(AND(P4=[1]表25!M4,P5=[1]表25!M5,P6=[1]表25!M6),"","err!")</f>
        <v/>
      </c>
      <c r="Q2" s="261" t="str">
        <f>IF(AND(Q4=[1]表25!N4,Q5=[1]表25!N5,Q6=[1]表25!N6),"","err!")</f>
        <v/>
      </c>
      <c r="R2" s="261" t="str">
        <f>IF(AND(R4=[1]表25!O4,R5=[1]表25!O5,R6=[1]表25!O6),"","err!")</f>
        <v/>
      </c>
      <c r="S2" s="261" t="str">
        <f>IF(AND(S4=[1]表25!P4,S5=[1]表25!P5,S6=[1]表25!P6),"","err!")</f>
        <v/>
      </c>
      <c r="T2" s="261" t="str">
        <f>IF(AND(T4=[1]表25!Q4,T5=[1]表25!Q5,T6=[1]表25!Q6),"","err!")</f>
        <v/>
      </c>
      <c r="U2" s="261" t="str">
        <f>IF(AND(U4=[1]表25!R4,U5=[1]表25!R5,U6=[1]表25!R6),"","err!")</f>
        <v/>
      </c>
      <c r="V2" s="261" t="str">
        <f>IF(AND(V4=[1]表25!S4,V5=[1]表25!S5,V6=[1]表25!S6),"","err!")</f>
        <v/>
      </c>
      <c r="W2" s="261" t="str">
        <f>IF(AND(W4=[1]表25!T4,W5=[1]表25!T5,W6=[1]表25!T6),"","err!")</f>
        <v/>
      </c>
      <c r="X2" s="261" t="str">
        <f>IF(AND(X4=[1]表25!U4,X5=[1]表25!U5,X6=[1]表25!U6),"","err!")</f>
        <v/>
      </c>
      <c r="Y2" s="261" t="str">
        <f>IF(AND(Y4=[1]表25!V4,Y5=[1]表25!V5,Y6=[1]表25!V6),"","err!")</f>
        <v/>
      </c>
      <c r="Z2" s="261" t="str">
        <f>IF(AND(Z4=[1]表25!W4,Z5=[1]表25!W5,Z6=[1]表25!W6),"","err!")</f>
        <v/>
      </c>
      <c r="AA2" s="261" t="str">
        <f>IF(AND(AA4=[1]表25!X4,AA5=[1]表25!X5,AA6=[1]表25!X6),"","err!")</f>
        <v/>
      </c>
      <c r="AB2" s="261" t="str">
        <f>IF(AND(AB4=[1]表25!Y4,AB5=[1]表25!Y5,AB6=[1]表25!Y6),"","err!")</f>
        <v/>
      </c>
      <c r="AC2" s="261" t="str">
        <f>IF(AND(AC4=[1]表25!Z4,AC5=[1]表25!Z5,AC6=[1]表25!Z6),"","err!")</f>
        <v/>
      </c>
      <c r="AD2" s="261" t="str">
        <f>IF(AND(AD4=[1]表25!AA4,AD5=[1]表25!AA5,AD6=[1]表25!AA6),"","err!")</f>
        <v/>
      </c>
    </row>
    <row r="3" spans="1:30" ht="27" customHeight="1" x14ac:dyDescent="0.15">
      <c r="B3" s="262" t="s">
        <v>628</v>
      </c>
      <c r="C3" s="262" t="s">
        <v>159</v>
      </c>
      <c r="D3" s="262">
        <v>0</v>
      </c>
      <c r="E3" s="262">
        <v>1</v>
      </c>
      <c r="F3" s="262">
        <v>2</v>
      </c>
      <c r="G3" s="262">
        <v>3</v>
      </c>
      <c r="H3" s="262">
        <v>4</v>
      </c>
      <c r="I3" s="189" t="s">
        <v>629</v>
      </c>
      <c r="J3" s="189" t="s">
        <v>220</v>
      </c>
      <c r="K3" s="189" t="s">
        <v>221</v>
      </c>
      <c r="L3" s="189" t="s">
        <v>222</v>
      </c>
      <c r="M3" s="189" t="s">
        <v>223</v>
      </c>
      <c r="N3" s="189" t="s">
        <v>224</v>
      </c>
      <c r="O3" s="189" t="s">
        <v>225</v>
      </c>
      <c r="P3" s="189" t="s">
        <v>226</v>
      </c>
      <c r="Q3" s="189" t="s">
        <v>168</v>
      </c>
      <c r="R3" s="189" t="s">
        <v>169</v>
      </c>
      <c r="S3" s="189" t="s">
        <v>170</v>
      </c>
      <c r="T3" s="189" t="s">
        <v>173</v>
      </c>
      <c r="U3" s="189" t="s">
        <v>174</v>
      </c>
      <c r="V3" s="189" t="s">
        <v>175</v>
      </c>
      <c r="W3" s="189" t="s">
        <v>176</v>
      </c>
      <c r="X3" s="189" t="s">
        <v>177</v>
      </c>
      <c r="Y3" s="189" t="s">
        <v>630</v>
      </c>
      <c r="Z3" s="189" t="s">
        <v>631</v>
      </c>
      <c r="AA3" s="189" t="s">
        <v>632</v>
      </c>
      <c r="AB3" s="189" t="s">
        <v>633</v>
      </c>
      <c r="AC3" s="189" t="s">
        <v>230</v>
      </c>
      <c r="AD3" s="189" t="s">
        <v>231</v>
      </c>
    </row>
    <row r="4" spans="1:30" ht="18.75" customHeight="1" x14ac:dyDescent="0.15">
      <c r="B4" s="263" t="s">
        <v>634</v>
      </c>
      <c r="C4" s="264">
        <f>SUM(C5:C6)</f>
        <v>11945</v>
      </c>
      <c r="D4" s="264">
        <f t="shared" ref="D4:AC4" si="0">SUM(D5:D6)</f>
        <v>12</v>
      </c>
      <c r="E4" s="264">
        <f t="shared" si="0"/>
        <v>2</v>
      </c>
      <c r="F4" s="264">
        <f t="shared" si="0"/>
        <v>1</v>
      </c>
      <c r="G4" s="264">
        <f t="shared" si="0"/>
        <v>0</v>
      </c>
      <c r="H4" s="264">
        <f t="shared" si="0"/>
        <v>0</v>
      </c>
      <c r="I4" s="264">
        <f t="shared" si="0"/>
        <v>15</v>
      </c>
      <c r="J4" s="264">
        <f t="shared" si="0"/>
        <v>2</v>
      </c>
      <c r="K4" s="264">
        <f t="shared" si="0"/>
        <v>1</v>
      </c>
      <c r="L4" s="264">
        <f t="shared" si="0"/>
        <v>13</v>
      </c>
      <c r="M4" s="264">
        <f t="shared" si="0"/>
        <v>17</v>
      </c>
      <c r="N4" s="264">
        <f t="shared" si="0"/>
        <v>15</v>
      </c>
      <c r="O4" s="264">
        <f t="shared" si="0"/>
        <v>12</v>
      </c>
      <c r="P4" s="264">
        <f t="shared" si="0"/>
        <v>33</v>
      </c>
      <c r="Q4" s="264">
        <f t="shared" si="0"/>
        <v>50</v>
      </c>
      <c r="R4" s="264">
        <f t="shared" si="0"/>
        <v>105</v>
      </c>
      <c r="S4" s="264">
        <f t="shared" si="0"/>
        <v>162</v>
      </c>
      <c r="T4" s="264">
        <f t="shared" si="0"/>
        <v>216</v>
      </c>
      <c r="U4" s="264">
        <f t="shared" si="0"/>
        <v>319</v>
      </c>
      <c r="V4" s="264">
        <f t="shared" si="0"/>
        <v>602</v>
      </c>
      <c r="W4" s="265">
        <f t="shared" si="0"/>
        <v>1195</v>
      </c>
      <c r="X4" s="265">
        <f>SUM(X5:X6)</f>
        <v>1267</v>
      </c>
      <c r="Y4" s="265">
        <f t="shared" si="0"/>
        <v>1889</v>
      </c>
      <c r="Z4" s="265">
        <f t="shared" si="0"/>
        <v>2439</v>
      </c>
      <c r="AA4" s="265">
        <f t="shared" si="0"/>
        <v>2158</v>
      </c>
      <c r="AB4" s="264">
        <f t="shared" si="0"/>
        <v>1154</v>
      </c>
      <c r="AC4" s="264">
        <f t="shared" si="0"/>
        <v>280</v>
      </c>
      <c r="AD4" s="266">
        <f>SUM(AD5:AD6)</f>
        <v>1</v>
      </c>
    </row>
    <row r="5" spans="1:30" ht="18.75" customHeight="1" x14ac:dyDescent="0.15">
      <c r="B5" s="267" t="s">
        <v>234</v>
      </c>
      <c r="C5" s="264">
        <f t="shared" ref="C5:AC6" si="1">SUM(C8,C11,C14,C17,C20,C23,C26)</f>
        <v>6025</v>
      </c>
      <c r="D5" s="264">
        <f t="shared" si="1"/>
        <v>8</v>
      </c>
      <c r="E5" s="264">
        <f t="shared" si="1"/>
        <v>1</v>
      </c>
      <c r="F5" s="264">
        <f t="shared" si="1"/>
        <v>0</v>
      </c>
      <c r="G5" s="264">
        <f t="shared" si="1"/>
        <v>0</v>
      </c>
      <c r="H5" s="264">
        <f t="shared" si="1"/>
        <v>0</v>
      </c>
      <c r="I5" s="264">
        <f t="shared" si="1"/>
        <v>9</v>
      </c>
      <c r="J5" s="264">
        <f t="shared" si="1"/>
        <v>1</v>
      </c>
      <c r="K5" s="264">
        <f t="shared" si="1"/>
        <v>1</v>
      </c>
      <c r="L5" s="264">
        <f t="shared" si="1"/>
        <v>8</v>
      </c>
      <c r="M5" s="264">
        <f t="shared" si="1"/>
        <v>14</v>
      </c>
      <c r="N5" s="264">
        <f t="shared" si="1"/>
        <v>8</v>
      </c>
      <c r="O5" s="264">
        <f t="shared" si="1"/>
        <v>7</v>
      </c>
      <c r="P5" s="264">
        <f t="shared" si="1"/>
        <v>17</v>
      </c>
      <c r="Q5" s="264">
        <f t="shared" si="1"/>
        <v>33</v>
      </c>
      <c r="R5" s="264">
        <f t="shared" si="1"/>
        <v>52</v>
      </c>
      <c r="S5" s="264">
        <f t="shared" si="1"/>
        <v>108</v>
      </c>
      <c r="T5" s="264">
        <f t="shared" si="1"/>
        <v>142</v>
      </c>
      <c r="U5" s="264">
        <f t="shared" si="1"/>
        <v>215</v>
      </c>
      <c r="V5" s="264">
        <f t="shared" si="1"/>
        <v>448</v>
      </c>
      <c r="W5" s="264">
        <f t="shared" si="1"/>
        <v>801</v>
      </c>
      <c r="X5" s="264">
        <f t="shared" si="1"/>
        <v>820</v>
      </c>
      <c r="Y5" s="264">
        <f t="shared" si="1"/>
        <v>1111</v>
      </c>
      <c r="Z5" s="264">
        <f t="shared" si="1"/>
        <v>1143</v>
      </c>
      <c r="AA5" s="264">
        <f t="shared" si="1"/>
        <v>798</v>
      </c>
      <c r="AB5" s="264">
        <f t="shared" si="1"/>
        <v>262</v>
      </c>
      <c r="AC5" s="264">
        <f t="shared" si="1"/>
        <v>26</v>
      </c>
      <c r="AD5" s="266">
        <f>SUM(AD8,AD11,AD14,AD17,AD20,AD23,AD26)</f>
        <v>1</v>
      </c>
    </row>
    <row r="6" spans="1:30" ht="18.75" customHeight="1" x14ac:dyDescent="0.15">
      <c r="B6" s="267" t="s">
        <v>237</v>
      </c>
      <c r="C6" s="264">
        <f t="shared" si="1"/>
        <v>5920</v>
      </c>
      <c r="D6" s="264">
        <f t="shared" si="1"/>
        <v>4</v>
      </c>
      <c r="E6" s="264">
        <f t="shared" si="1"/>
        <v>1</v>
      </c>
      <c r="F6" s="264">
        <f t="shared" si="1"/>
        <v>1</v>
      </c>
      <c r="G6" s="264">
        <f t="shared" si="1"/>
        <v>0</v>
      </c>
      <c r="H6" s="264">
        <f t="shared" si="1"/>
        <v>0</v>
      </c>
      <c r="I6" s="264">
        <f t="shared" si="1"/>
        <v>6</v>
      </c>
      <c r="J6" s="264">
        <f t="shared" si="1"/>
        <v>1</v>
      </c>
      <c r="K6" s="264">
        <f t="shared" si="1"/>
        <v>0</v>
      </c>
      <c r="L6" s="264">
        <f t="shared" si="1"/>
        <v>5</v>
      </c>
      <c r="M6" s="264">
        <f t="shared" si="1"/>
        <v>3</v>
      </c>
      <c r="N6" s="264">
        <f t="shared" si="1"/>
        <v>7</v>
      </c>
      <c r="O6" s="264">
        <f t="shared" si="1"/>
        <v>5</v>
      </c>
      <c r="P6" s="264">
        <f t="shared" si="1"/>
        <v>16</v>
      </c>
      <c r="Q6" s="264">
        <f t="shared" si="1"/>
        <v>17</v>
      </c>
      <c r="R6" s="264">
        <f t="shared" si="1"/>
        <v>53</v>
      </c>
      <c r="S6" s="264">
        <f t="shared" si="1"/>
        <v>54</v>
      </c>
      <c r="T6" s="264">
        <f t="shared" si="1"/>
        <v>74</v>
      </c>
      <c r="U6" s="264">
        <f t="shared" si="1"/>
        <v>104</v>
      </c>
      <c r="V6" s="264">
        <f t="shared" si="1"/>
        <v>154</v>
      </c>
      <c r="W6" s="264">
        <f t="shared" si="1"/>
        <v>394</v>
      </c>
      <c r="X6" s="264">
        <f t="shared" si="1"/>
        <v>447</v>
      </c>
      <c r="Y6" s="264">
        <f t="shared" si="1"/>
        <v>778</v>
      </c>
      <c r="Z6" s="264">
        <f t="shared" si="1"/>
        <v>1296</v>
      </c>
      <c r="AA6" s="264">
        <f t="shared" si="1"/>
        <v>1360</v>
      </c>
      <c r="AB6" s="264">
        <f t="shared" si="1"/>
        <v>892</v>
      </c>
      <c r="AC6" s="264">
        <f t="shared" si="1"/>
        <v>254</v>
      </c>
      <c r="AD6" s="266">
        <f>SUM(AD9,AD12,AD15,AD18,AD21,AD24,AD27)</f>
        <v>0</v>
      </c>
    </row>
    <row r="7" spans="1:30" ht="18.75" customHeight="1" x14ac:dyDescent="0.15">
      <c r="B7" s="268" t="s">
        <v>635</v>
      </c>
      <c r="C7" s="269">
        <f t="shared" ref="C7:AD7" si="2">SUM(C8:C9)</f>
        <v>1481</v>
      </c>
      <c r="D7" s="269">
        <f t="shared" si="2"/>
        <v>1</v>
      </c>
      <c r="E7" s="269">
        <f t="shared" si="2"/>
        <v>1</v>
      </c>
      <c r="F7" s="269">
        <f t="shared" si="2"/>
        <v>1</v>
      </c>
      <c r="G7" s="269">
        <f t="shared" si="2"/>
        <v>0</v>
      </c>
      <c r="H7" s="269">
        <f t="shared" si="2"/>
        <v>0</v>
      </c>
      <c r="I7" s="269">
        <f t="shared" si="2"/>
        <v>3</v>
      </c>
      <c r="J7" s="269">
        <f t="shared" si="2"/>
        <v>0</v>
      </c>
      <c r="K7" s="269">
        <f t="shared" si="2"/>
        <v>0</v>
      </c>
      <c r="L7" s="269">
        <f t="shared" si="2"/>
        <v>0</v>
      </c>
      <c r="M7" s="269">
        <f t="shared" si="2"/>
        <v>1</v>
      </c>
      <c r="N7" s="269">
        <f t="shared" si="2"/>
        <v>0</v>
      </c>
      <c r="O7" s="269">
        <f t="shared" si="2"/>
        <v>1</v>
      </c>
      <c r="P7" s="269">
        <f t="shared" si="2"/>
        <v>5</v>
      </c>
      <c r="Q7" s="269">
        <f t="shared" si="2"/>
        <v>8</v>
      </c>
      <c r="R7" s="269">
        <f t="shared" si="2"/>
        <v>7</v>
      </c>
      <c r="S7" s="269">
        <f t="shared" si="2"/>
        <v>18</v>
      </c>
      <c r="T7" s="269">
        <f t="shared" si="2"/>
        <v>18</v>
      </c>
      <c r="U7" s="269">
        <f t="shared" si="2"/>
        <v>44</v>
      </c>
      <c r="V7" s="269">
        <f t="shared" si="2"/>
        <v>62</v>
      </c>
      <c r="W7" s="269">
        <f t="shared" si="2"/>
        <v>144</v>
      </c>
      <c r="X7" s="269">
        <f t="shared" si="2"/>
        <v>173</v>
      </c>
      <c r="Y7" s="269">
        <f t="shared" si="2"/>
        <v>209</v>
      </c>
      <c r="Z7" s="269">
        <f t="shared" si="2"/>
        <v>299</v>
      </c>
      <c r="AA7" s="269">
        <f t="shared" si="2"/>
        <v>276</v>
      </c>
      <c r="AB7" s="269">
        <f t="shared" si="2"/>
        <v>178</v>
      </c>
      <c r="AC7" s="269">
        <f t="shared" si="2"/>
        <v>35</v>
      </c>
      <c r="AD7" s="270">
        <f t="shared" si="2"/>
        <v>0</v>
      </c>
    </row>
    <row r="8" spans="1:30" ht="18.75" customHeight="1" x14ac:dyDescent="0.15">
      <c r="B8" s="271" t="s">
        <v>234</v>
      </c>
      <c r="C8" s="272">
        <f>SUM(I8:AD8)</f>
        <v>714</v>
      </c>
      <c r="D8" s="273">
        <v>1</v>
      </c>
      <c r="E8" s="273">
        <v>1</v>
      </c>
      <c r="F8" s="273">
        <v>0</v>
      </c>
      <c r="G8" s="273">
        <v>0</v>
      </c>
      <c r="H8" s="273">
        <v>0</v>
      </c>
      <c r="I8" s="274">
        <f>SUM(D8:H8)</f>
        <v>2</v>
      </c>
      <c r="J8" s="273">
        <v>0</v>
      </c>
      <c r="K8" s="273">
        <v>0</v>
      </c>
      <c r="L8" s="273">
        <v>0</v>
      </c>
      <c r="M8" s="273">
        <v>0</v>
      </c>
      <c r="N8" s="273">
        <v>0</v>
      </c>
      <c r="O8" s="273">
        <v>1</v>
      </c>
      <c r="P8" s="273">
        <v>3</v>
      </c>
      <c r="Q8" s="273">
        <v>5</v>
      </c>
      <c r="R8" s="273">
        <v>4</v>
      </c>
      <c r="S8" s="273">
        <v>9</v>
      </c>
      <c r="T8" s="273">
        <v>13</v>
      </c>
      <c r="U8" s="273">
        <v>28</v>
      </c>
      <c r="V8" s="273">
        <v>46</v>
      </c>
      <c r="W8" s="273">
        <v>95</v>
      </c>
      <c r="X8" s="273">
        <v>105</v>
      </c>
      <c r="Y8" s="273">
        <v>122</v>
      </c>
      <c r="Z8" s="273">
        <v>139</v>
      </c>
      <c r="AA8" s="273">
        <v>92</v>
      </c>
      <c r="AB8" s="273">
        <v>45</v>
      </c>
      <c r="AC8" s="273">
        <v>5</v>
      </c>
      <c r="AD8" s="275">
        <v>0</v>
      </c>
    </row>
    <row r="9" spans="1:30" ht="18.75" customHeight="1" x14ac:dyDescent="0.15">
      <c r="B9" s="276" t="s">
        <v>237</v>
      </c>
      <c r="C9" s="277">
        <f>SUM(I9:AD9)</f>
        <v>767</v>
      </c>
      <c r="D9" s="278">
        <v>0</v>
      </c>
      <c r="E9" s="278">
        <v>0</v>
      </c>
      <c r="F9" s="278">
        <v>1</v>
      </c>
      <c r="G9" s="278">
        <v>0</v>
      </c>
      <c r="H9" s="278">
        <v>0</v>
      </c>
      <c r="I9" s="279">
        <f>SUM(D9:H9)</f>
        <v>1</v>
      </c>
      <c r="J9" s="278">
        <v>0</v>
      </c>
      <c r="K9" s="278">
        <v>0</v>
      </c>
      <c r="L9" s="278">
        <v>0</v>
      </c>
      <c r="M9" s="278">
        <v>1</v>
      </c>
      <c r="N9" s="278">
        <v>0</v>
      </c>
      <c r="O9" s="278">
        <v>0</v>
      </c>
      <c r="P9" s="278">
        <v>2</v>
      </c>
      <c r="Q9" s="278">
        <v>3</v>
      </c>
      <c r="R9" s="278">
        <v>3</v>
      </c>
      <c r="S9" s="278">
        <v>9</v>
      </c>
      <c r="T9" s="278">
        <v>5</v>
      </c>
      <c r="U9" s="278">
        <v>16</v>
      </c>
      <c r="V9" s="278">
        <v>16</v>
      </c>
      <c r="W9" s="278">
        <v>49</v>
      </c>
      <c r="X9" s="278">
        <v>68</v>
      </c>
      <c r="Y9" s="278">
        <v>87</v>
      </c>
      <c r="Z9" s="278">
        <v>160</v>
      </c>
      <c r="AA9" s="278">
        <v>184</v>
      </c>
      <c r="AB9" s="278">
        <v>133</v>
      </c>
      <c r="AC9" s="278">
        <v>30</v>
      </c>
      <c r="AD9" s="280">
        <v>0</v>
      </c>
    </row>
    <row r="10" spans="1:30" ht="18.75" customHeight="1" x14ac:dyDescent="0.15">
      <c r="B10" s="281" t="s">
        <v>636</v>
      </c>
      <c r="C10" s="272">
        <f t="shared" ref="C10:AD10" si="3">SUM(C11:C12)</f>
        <v>2239</v>
      </c>
      <c r="D10" s="269">
        <f t="shared" si="3"/>
        <v>1</v>
      </c>
      <c r="E10" s="269">
        <f t="shared" si="3"/>
        <v>0</v>
      </c>
      <c r="F10" s="269">
        <f t="shared" si="3"/>
        <v>0</v>
      </c>
      <c r="G10" s="269">
        <f t="shared" si="3"/>
        <v>0</v>
      </c>
      <c r="H10" s="269">
        <f t="shared" si="3"/>
        <v>0</v>
      </c>
      <c r="I10" s="269">
        <f t="shared" si="3"/>
        <v>1</v>
      </c>
      <c r="J10" s="269">
        <f t="shared" si="3"/>
        <v>0</v>
      </c>
      <c r="K10" s="269">
        <f t="shared" si="3"/>
        <v>1</v>
      </c>
      <c r="L10" s="269">
        <f t="shared" si="3"/>
        <v>2</v>
      </c>
      <c r="M10" s="269">
        <f t="shared" si="3"/>
        <v>3</v>
      </c>
      <c r="N10" s="269">
        <f t="shared" si="3"/>
        <v>5</v>
      </c>
      <c r="O10" s="269">
        <f t="shared" si="3"/>
        <v>5</v>
      </c>
      <c r="P10" s="269">
        <f t="shared" si="3"/>
        <v>6</v>
      </c>
      <c r="Q10" s="269">
        <f t="shared" si="3"/>
        <v>9</v>
      </c>
      <c r="R10" s="269">
        <f t="shared" si="3"/>
        <v>26</v>
      </c>
      <c r="S10" s="269">
        <f t="shared" si="3"/>
        <v>23</v>
      </c>
      <c r="T10" s="269">
        <f t="shared" si="3"/>
        <v>54</v>
      </c>
      <c r="U10" s="269">
        <f t="shared" si="3"/>
        <v>70</v>
      </c>
      <c r="V10" s="269">
        <f t="shared" si="3"/>
        <v>136</v>
      </c>
      <c r="W10" s="269">
        <f t="shared" si="3"/>
        <v>240</v>
      </c>
      <c r="X10" s="269">
        <f t="shared" si="3"/>
        <v>228</v>
      </c>
      <c r="Y10" s="269">
        <f t="shared" si="3"/>
        <v>327</v>
      </c>
      <c r="Z10" s="269">
        <f t="shared" si="3"/>
        <v>462</v>
      </c>
      <c r="AA10" s="269">
        <f t="shared" si="3"/>
        <v>387</v>
      </c>
      <c r="AB10" s="269">
        <f t="shared" si="3"/>
        <v>203</v>
      </c>
      <c r="AC10" s="269">
        <f t="shared" si="3"/>
        <v>51</v>
      </c>
      <c r="AD10" s="270">
        <f t="shared" si="3"/>
        <v>0</v>
      </c>
    </row>
    <row r="11" spans="1:30" ht="18.75" customHeight="1" x14ac:dyDescent="0.15">
      <c r="B11" s="271" t="s">
        <v>234</v>
      </c>
      <c r="C11" s="272">
        <f>SUM(I11:AD11)</f>
        <v>1150</v>
      </c>
      <c r="D11" s="273">
        <v>0</v>
      </c>
      <c r="E11" s="273">
        <v>0</v>
      </c>
      <c r="F11" s="273">
        <v>0</v>
      </c>
      <c r="G11" s="273">
        <v>0</v>
      </c>
      <c r="H11" s="273">
        <v>0</v>
      </c>
      <c r="I11" s="274">
        <f>SUM(D11:H11)</f>
        <v>0</v>
      </c>
      <c r="J11" s="273">
        <v>0</v>
      </c>
      <c r="K11" s="273">
        <v>1</v>
      </c>
      <c r="L11" s="273">
        <v>1</v>
      </c>
      <c r="M11" s="273">
        <v>2</v>
      </c>
      <c r="N11" s="273">
        <v>2</v>
      </c>
      <c r="O11" s="273">
        <v>2</v>
      </c>
      <c r="P11" s="273">
        <v>3</v>
      </c>
      <c r="Q11" s="273">
        <v>6</v>
      </c>
      <c r="R11" s="273">
        <v>13</v>
      </c>
      <c r="S11" s="273">
        <v>13</v>
      </c>
      <c r="T11" s="273">
        <v>44</v>
      </c>
      <c r="U11" s="273">
        <v>51</v>
      </c>
      <c r="V11" s="273">
        <v>103</v>
      </c>
      <c r="W11" s="273">
        <v>167</v>
      </c>
      <c r="X11" s="273">
        <v>153</v>
      </c>
      <c r="Y11" s="273">
        <v>189</v>
      </c>
      <c r="Z11" s="273">
        <v>212</v>
      </c>
      <c r="AA11" s="273">
        <v>140</v>
      </c>
      <c r="AB11" s="273">
        <v>45</v>
      </c>
      <c r="AC11" s="273">
        <v>3</v>
      </c>
      <c r="AD11" s="275">
        <v>0</v>
      </c>
    </row>
    <row r="12" spans="1:30" ht="18.75" customHeight="1" x14ac:dyDescent="0.15">
      <c r="B12" s="271" t="s">
        <v>237</v>
      </c>
      <c r="C12" s="272">
        <f>SUM(I12:AD12)</f>
        <v>1089</v>
      </c>
      <c r="D12" s="273">
        <v>1</v>
      </c>
      <c r="E12" s="273">
        <v>0</v>
      </c>
      <c r="F12" s="273">
        <v>0</v>
      </c>
      <c r="G12" s="273">
        <v>0</v>
      </c>
      <c r="H12" s="273">
        <v>0</v>
      </c>
      <c r="I12" s="274">
        <f>SUM(D12:H12)</f>
        <v>1</v>
      </c>
      <c r="J12" s="273">
        <v>0</v>
      </c>
      <c r="K12" s="273">
        <v>0</v>
      </c>
      <c r="L12" s="273">
        <v>1</v>
      </c>
      <c r="M12" s="273">
        <v>1</v>
      </c>
      <c r="N12" s="273">
        <v>3</v>
      </c>
      <c r="O12" s="273">
        <v>3</v>
      </c>
      <c r="P12" s="273">
        <v>3</v>
      </c>
      <c r="Q12" s="273">
        <v>3</v>
      </c>
      <c r="R12" s="273">
        <v>13</v>
      </c>
      <c r="S12" s="273">
        <v>10</v>
      </c>
      <c r="T12" s="273">
        <v>10</v>
      </c>
      <c r="U12" s="273">
        <v>19</v>
      </c>
      <c r="V12" s="273">
        <v>33</v>
      </c>
      <c r="W12" s="273">
        <v>73</v>
      </c>
      <c r="X12" s="273">
        <v>75</v>
      </c>
      <c r="Y12" s="273">
        <v>138</v>
      </c>
      <c r="Z12" s="273">
        <v>250</v>
      </c>
      <c r="AA12" s="273">
        <v>247</v>
      </c>
      <c r="AB12" s="273">
        <v>158</v>
      </c>
      <c r="AC12" s="273">
        <v>48</v>
      </c>
      <c r="AD12" s="275">
        <v>0</v>
      </c>
    </row>
    <row r="13" spans="1:30" ht="18.75" customHeight="1" x14ac:dyDescent="0.15">
      <c r="B13" s="282" t="s">
        <v>637</v>
      </c>
      <c r="C13" s="269">
        <f t="shared" ref="C13:AD13" si="4">SUM(C14:C15)</f>
        <v>2324</v>
      </c>
      <c r="D13" s="269">
        <f t="shared" si="4"/>
        <v>3</v>
      </c>
      <c r="E13" s="269">
        <f t="shared" si="4"/>
        <v>1</v>
      </c>
      <c r="F13" s="269">
        <f t="shared" si="4"/>
        <v>0</v>
      </c>
      <c r="G13" s="269">
        <f t="shared" si="4"/>
        <v>0</v>
      </c>
      <c r="H13" s="269">
        <f t="shared" si="4"/>
        <v>0</v>
      </c>
      <c r="I13" s="269">
        <f t="shared" si="4"/>
        <v>4</v>
      </c>
      <c r="J13" s="269">
        <f t="shared" si="4"/>
        <v>1</v>
      </c>
      <c r="K13" s="269">
        <f t="shared" si="4"/>
        <v>0</v>
      </c>
      <c r="L13" s="269">
        <f t="shared" si="4"/>
        <v>5</v>
      </c>
      <c r="M13" s="269">
        <f t="shared" si="4"/>
        <v>5</v>
      </c>
      <c r="N13" s="269">
        <f t="shared" si="4"/>
        <v>2</v>
      </c>
      <c r="O13" s="269">
        <f t="shared" si="4"/>
        <v>1</v>
      </c>
      <c r="P13" s="269">
        <f t="shared" si="4"/>
        <v>13</v>
      </c>
      <c r="Q13" s="269">
        <f t="shared" si="4"/>
        <v>12</v>
      </c>
      <c r="R13" s="269">
        <f t="shared" si="4"/>
        <v>27</v>
      </c>
      <c r="S13" s="269">
        <f t="shared" si="4"/>
        <v>37</v>
      </c>
      <c r="T13" s="269">
        <f t="shared" si="4"/>
        <v>46</v>
      </c>
      <c r="U13" s="269">
        <f t="shared" si="4"/>
        <v>51</v>
      </c>
      <c r="V13" s="269">
        <f t="shared" si="4"/>
        <v>129</v>
      </c>
      <c r="W13" s="269">
        <f t="shared" si="4"/>
        <v>211</v>
      </c>
      <c r="X13" s="269">
        <f t="shared" si="4"/>
        <v>266</v>
      </c>
      <c r="Y13" s="269">
        <f t="shared" si="4"/>
        <v>380</v>
      </c>
      <c r="Z13" s="269">
        <f t="shared" si="4"/>
        <v>468</v>
      </c>
      <c r="AA13" s="269">
        <f t="shared" si="4"/>
        <v>418</v>
      </c>
      <c r="AB13" s="269">
        <f t="shared" si="4"/>
        <v>203</v>
      </c>
      <c r="AC13" s="269">
        <f t="shared" si="4"/>
        <v>45</v>
      </c>
      <c r="AD13" s="270">
        <f t="shared" si="4"/>
        <v>0</v>
      </c>
    </row>
    <row r="14" spans="1:30" ht="18.75" customHeight="1" x14ac:dyDescent="0.15">
      <c r="A14" s="341"/>
      <c r="B14" s="283" t="s">
        <v>234</v>
      </c>
      <c r="C14" s="272">
        <f>SUM(I14:AD14)</f>
        <v>1210</v>
      </c>
      <c r="D14" s="273">
        <v>2</v>
      </c>
      <c r="E14" s="273">
        <v>0</v>
      </c>
      <c r="F14" s="273">
        <v>0</v>
      </c>
      <c r="G14" s="273">
        <v>0</v>
      </c>
      <c r="H14" s="273">
        <v>0</v>
      </c>
      <c r="I14" s="274">
        <f>SUM(D14:H14)</f>
        <v>2</v>
      </c>
      <c r="J14" s="273">
        <v>0</v>
      </c>
      <c r="K14" s="273">
        <v>0</v>
      </c>
      <c r="L14" s="273">
        <v>4</v>
      </c>
      <c r="M14" s="273">
        <v>5</v>
      </c>
      <c r="N14" s="273">
        <v>1</v>
      </c>
      <c r="O14" s="273">
        <v>1</v>
      </c>
      <c r="P14" s="273">
        <v>7</v>
      </c>
      <c r="Q14" s="273">
        <v>8</v>
      </c>
      <c r="R14" s="273">
        <v>10</v>
      </c>
      <c r="S14" s="273">
        <v>29</v>
      </c>
      <c r="T14" s="273">
        <v>28</v>
      </c>
      <c r="U14" s="273">
        <v>29</v>
      </c>
      <c r="V14" s="273">
        <v>92</v>
      </c>
      <c r="W14" s="273">
        <v>127</v>
      </c>
      <c r="X14" s="273">
        <v>179</v>
      </c>
      <c r="Y14" s="273">
        <v>226</v>
      </c>
      <c r="Z14" s="273">
        <v>235</v>
      </c>
      <c r="AA14" s="273">
        <v>173</v>
      </c>
      <c r="AB14" s="273">
        <v>52</v>
      </c>
      <c r="AC14" s="273">
        <v>2</v>
      </c>
      <c r="AD14" s="275">
        <v>0</v>
      </c>
    </row>
    <row r="15" spans="1:30" ht="18.75" customHeight="1" x14ac:dyDescent="0.15">
      <c r="A15" s="341"/>
      <c r="B15" s="284" t="s">
        <v>237</v>
      </c>
      <c r="C15" s="277">
        <f>SUM(I15:AD15)</f>
        <v>1114</v>
      </c>
      <c r="D15" s="278">
        <v>1</v>
      </c>
      <c r="E15" s="278">
        <v>1</v>
      </c>
      <c r="F15" s="278">
        <v>0</v>
      </c>
      <c r="G15" s="278">
        <v>0</v>
      </c>
      <c r="H15" s="278">
        <v>0</v>
      </c>
      <c r="I15" s="279">
        <f>SUM(D15:H15)</f>
        <v>2</v>
      </c>
      <c r="J15" s="278">
        <v>1</v>
      </c>
      <c r="K15" s="278">
        <v>0</v>
      </c>
      <c r="L15" s="278">
        <v>1</v>
      </c>
      <c r="M15" s="278">
        <v>0</v>
      </c>
      <c r="N15" s="278">
        <v>1</v>
      </c>
      <c r="O15" s="278">
        <v>0</v>
      </c>
      <c r="P15" s="278">
        <v>6</v>
      </c>
      <c r="Q15" s="278">
        <v>4</v>
      </c>
      <c r="R15" s="278">
        <v>17</v>
      </c>
      <c r="S15" s="278">
        <v>8</v>
      </c>
      <c r="T15" s="278">
        <v>18</v>
      </c>
      <c r="U15" s="278">
        <v>22</v>
      </c>
      <c r="V15" s="278">
        <v>37</v>
      </c>
      <c r="W15" s="278">
        <v>84</v>
      </c>
      <c r="X15" s="278">
        <v>87</v>
      </c>
      <c r="Y15" s="278">
        <v>154</v>
      </c>
      <c r="Z15" s="278">
        <v>233</v>
      </c>
      <c r="AA15" s="278">
        <v>245</v>
      </c>
      <c r="AB15" s="278">
        <v>151</v>
      </c>
      <c r="AC15" s="278">
        <v>43</v>
      </c>
      <c r="AD15" s="280">
        <v>0</v>
      </c>
    </row>
    <row r="16" spans="1:30" ht="18.75" customHeight="1" x14ac:dyDescent="0.15">
      <c r="B16" s="281" t="s">
        <v>638</v>
      </c>
      <c r="C16" s="272">
        <f t="shared" ref="C16:AD16" si="5">SUM(C17:C18)</f>
        <v>1102</v>
      </c>
      <c r="D16" s="269">
        <f t="shared" si="5"/>
        <v>1</v>
      </c>
      <c r="E16" s="269">
        <f t="shared" si="5"/>
        <v>0</v>
      </c>
      <c r="F16" s="269">
        <f t="shared" si="5"/>
        <v>0</v>
      </c>
      <c r="G16" s="269">
        <f t="shared" si="5"/>
        <v>0</v>
      </c>
      <c r="H16" s="269">
        <f t="shared" si="5"/>
        <v>0</v>
      </c>
      <c r="I16" s="269">
        <f t="shared" si="5"/>
        <v>1</v>
      </c>
      <c r="J16" s="269">
        <f t="shared" si="5"/>
        <v>0</v>
      </c>
      <c r="K16" s="269">
        <f t="shared" si="5"/>
        <v>0</v>
      </c>
      <c r="L16" s="269">
        <f t="shared" si="5"/>
        <v>2</v>
      </c>
      <c r="M16" s="269">
        <f t="shared" si="5"/>
        <v>1</v>
      </c>
      <c r="N16" s="269">
        <f t="shared" si="5"/>
        <v>1</v>
      </c>
      <c r="O16" s="269">
        <f t="shared" si="5"/>
        <v>0</v>
      </c>
      <c r="P16" s="269">
        <f t="shared" si="5"/>
        <v>0</v>
      </c>
      <c r="Q16" s="269">
        <f t="shared" si="5"/>
        <v>2</v>
      </c>
      <c r="R16" s="269">
        <f t="shared" si="5"/>
        <v>10</v>
      </c>
      <c r="S16" s="269">
        <f t="shared" si="5"/>
        <v>20</v>
      </c>
      <c r="T16" s="269">
        <f t="shared" si="5"/>
        <v>16</v>
      </c>
      <c r="U16" s="269">
        <f t="shared" si="5"/>
        <v>31</v>
      </c>
      <c r="V16" s="269">
        <f t="shared" si="5"/>
        <v>48</v>
      </c>
      <c r="W16" s="269">
        <f t="shared" si="5"/>
        <v>110</v>
      </c>
      <c r="X16" s="269">
        <f t="shared" si="5"/>
        <v>102</v>
      </c>
      <c r="Y16" s="269">
        <f t="shared" si="5"/>
        <v>162</v>
      </c>
      <c r="Z16" s="269">
        <f t="shared" si="5"/>
        <v>252</v>
      </c>
      <c r="AA16" s="269">
        <f t="shared" si="5"/>
        <v>198</v>
      </c>
      <c r="AB16" s="269">
        <f t="shared" si="5"/>
        <v>115</v>
      </c>
      <c r="AC16" s="269">
        <f t="shared" si="5"/>
        <v>31</v>
      </c>
      <c r="AD16" s="270">
        <f t="shared" si="5"/>
        <v>0</v>
      </c>
    </row>
    <row r="17" spans="2:30" ht="18.75" customHeight="1" x14ac:dyDescent="0.15">
      <c r="B17" s="271" t="s">
        <v>234</v>
      </c>
      <c r="C17" s="272">
        <f>SUM(I17:AD17)</f>
        <v>549</v>
      </c>
      <c r="D17" s="273">
        <v>0</v>
      </c>
      <c r="E17" s="273">
        <v>0</v>
      </c>
      <c r="F17" s="273">
        <v>0</v>
      </c>
      <c r="G17" s="273">
        <v>0</v>
      </c>
      <c r="H17" s="273">
        <v>0</v>
      </c>
      <c r="I17" s="274">
        <f>SUM(D17:H17)</f>
        <v>0</v>
      </c>
      <c r="J17" s="273">
        <v>0</v>
      </c>
      <c r="K17" s="273">
        <v>0</v>
      </c>
      <c r="L17" s="273">
        <v>2</v>
      </c>
      <c r="M17" s="273">
        <v>1</v>
      </c>
      <c r="N17" s="273">
        <v>1</v>
      </c>
      <c r="O17" s="273">
        <v>0</v>
      </c>
      <c r="P17" s="273">
        <v>0</v>
      </c>
      <c r="Q17" s="273">
        <v>2</v>
      </c>
      <c r="R17" s="273">
        <v>5</v>
      </c>
      <c r="S17" s="273">
        <v>16</v>
      </c>
      <c r="T17" s="273">
        <v>7</v>
      </c>
      <c r="U17" s="273">
        <v>21</v>
      </c>
      <c r="V17" s="273">
        <v>42</v>
      </c>
      <c r="W17" s="273">
        <v>79</v>
      </c>
      <c r="X17" s="273">
        <v>68</v>
      </c>
      <c r="Y17" s="273">
        <v>94</v>
      </c>
      <c r="Z17" s="273">
        <v>119</v>
      </c>
      <c r="AA17" s="273">
        <v>67</v>
      </c>
      <c r="AB17" s="273">
        <v>22</v>
      </c>
      <c r="AC17" s="273">
        <v>3</v>
      </c>
      <c r="AD17" s="275">
        <v>0</v>
      </c>
    </row>
    <row r="18" spans="2:30" ht="18.75" customHeight="1" x14ac:dyDescent="0.15">
      <c r="B18" s="271" t="s">
        <v>237</v>
      </c>
      <c r="C18" s="272">
        <f>SUM(I18:AD18)</f>
        <v>553</v>
      </c>
      <c r="D18" s="273">
        <v>1</v>
      </c>
      <c r="E18" s="273">
        <v>0</v>
      </c>
      <c r="F18" s="273">
        <v>0</v>
      </c>
      <c r="G18" s="273">
        <v>0</v>
      </c>
      <c r="H18" s="273">
        <v>0</v>
      </c>
      <c r="I18" s="274">
        <f>SUM(D18:H18)</f>
        <v>1</v>
      </c>
      <c r="J18" s="273">
        <v>0</v>
      </c>
      <c r="K18" s="273">
        <v>0</v>
      </c>
      <c r="L18" s="273">
        <v>0</v>
      </c>
      <c r="M18" s="273">
        <v>0</v>
      </c>
      <c r="N18" s="273">
        <v>0</v>
      </c>
      <c r="O18" s="273">
        <v>0</v>
      </c>
      <c r="P18" s="273">
        <v>0</v>
      </c>
      <c r="Q18" s="273">
        <v>0</v>
      </c>
      <c r="R18" s="273">
        <v>5</v>
      </c>
      <c r="S18" s="273">
        <v>4</v>
      </c>
      <c r="T18" s="273">
        <v>9</v>
      </c>
      <c r="U18" s="273">
        <v>10</v>
      </c>
      <c r="V18" s="273">
        <v>6</v>
      </c>
      <c r="W18" s="273">
        <v>31</v>
      </c>
      <c r="X18" s="273">
        <v>34</v>
      </c>
      <c r="Y18" s="273">
        <v>68</v>
      </c>
      <c r="Z18" s="273">
        <v>133</v>
      </c>
      <c r="AA18" s="273">
        <v>131</v>
      </c>
      <c r="AB18" s="273">
        <v>93</v>
      </c>
      <c r="AC18" s="273">
        <v>28</v>
      </c>
      <c r="AD18" s="275">
        <v>0</v>
      </c>
    </row>
    <row r="19" spans="2:30" ht="18.75" customHeight="1" x14ac:dyDescent="0.15">
      <c r="B19" s="282" t="s">
        <v>36</v>
      </c>
      <c r="C19" s="269">
        <f t="shared" ref="C19:AD19" si="6">SUM(C20:C21)</f>
        <v>986</v>
      </c>
      <c r="D19" s="269">
        <f t="shared" si="6"/>
        <v>0</v>
      </c>
      <c r="E19" s="269">
        <f t="shared" si="6"/>
        <v>0</v>
      </c>
      <c r="F19" s="269">
        <f t="shared" si="6"/>
        <v>0</v>
      </c>
      <c r="G19" s="269">
        <f t="shared" si="6"/>
        <v>0</v>
      </c>
      <c r="H19" s="269">
        <f t="shared" si="6"/>
        <v>0</v>
      </c>
      <c r="I19" s="269">
        <f t="shared" si="6"/>
        <v>0</v>
      </c>
      <c r="J19" s="269">
        <f t="shared" si="6"/>
        <v>1</v>
      </c>
      <c r="K19" s="269">
        <f t="shared" si="6"/>
        <v>0</v>
      </c>
      <c r="L19" s="269">
        <f t="shared" si="6"/>
        <v>0</v>
      </c>
      <c r="M19" s="269">
        <f t="shared" si="6"/>
        <v>3</v>
      </c>
      <c r="N19" s="269">
        <f t="shared" si="6"/>
        <v>1</v>
      </c>
      <c r="O19" s="269">
        <f t="shared" si="6"/>
        <v>0</v>
      </c>
      <c r="P19" s="269">
        <f t="shared" si="6"/>
        <v>2</v>
      </c>
      <c r="Q19" s="269">
        <f t="shared" si="6"/>
        <v>2</v>
      </c>
      <c r="R19" s="269">
        <f t="shared" si="6"/>
        <v>5</v>
      </c>
      <c r="S19" s="269">
        <f t="shared" si="6"/>
        <v>9</v>
      </c>
      <c r="T19" s="269">
        <f t="shared" si="6"/>
        <v>11</v>
      </c>
      <c r="U19" s="269">
        <f t="shared" si="6"/>
        <v>17</v>
      </c>
      <c r="V19" s="269">
        <f t="shared" si="6"/>
        <v>46</v>
      </c>
      <c r="W19" s="269">
        <f t="shared" si="6"/>
        <v>99</v>
      </c>
      <c r="X19" s="269">
        <f t="shared" si="6"/>
        <v>107</v>
      </c>
      <c r="Y19" s="269">
        <f t="shared" si="6"/>
        <v>166</v>
      </c>
      <c r="Z19" s="269">
        <f t="shared" si="6"/>
        <v>213</v>
      </c>
      <c r="AA19" s="269">
        <f t="shared" si="6"/>
        <v>195</v>
      </c>
      <c r="AB19" s="269">
        <f t="shared" si="6"/>
        <v>89</v>
      </c>
      <c r="AC19" s="269">
        <f t="shared" si="6"/>
        <v>19</v>
      </c>
      <c r="AD19" s="270">
        <f t="shared" si="6"/>
        <v>1</v>
      </c>
    </row>
    <row r="20" spans="2:30" ht="18.75" customHeight="1" x14ac:dyDescent="0.15">
      <c r="B20" s="283" t="s">
        <v>234</v>
      </c>
      <c r="C20" s="272">
        <f>SUM(I20:AD20)</f>
        <v>505</v>
      </c>
      <c r="D20" s="273">
        <v>0</v>
      </c>
      <c r="E20" s="273">
        <v>0</v>
      </c>
      <c r="F20" s="273">
        <v>0</v>
      </c>
      <c r="G20" s="273">
        <v>0</v>
      </c>
      <c r="H20" s="273">
        <v>0</v>
      </c>
      <c r="I20" s="274">
        <f>SUM(D20:H20)</f>
        <v>0</v>
      </c>
      <c r="J20" s="273">
        <v>1</v>
      </c>
      <c r="K20" s="273">
        <v>0</v>
      </c>
      <c r="L20" s="273">
        <v>0</v>
      </c>
      <c r="M20" s="273">
        <v>3</v>
      </c>
      <c r="N20" s="273">
        <v>1</v>
      </c>
      <c r="O20" s="273">
        <v>0</v>
      </c>
      <c r="P20" s="273">
        <v>1</v>
      </c>
      <c r="Q20" s="273">
        <v>2</v>
      </c>
      <c r="R20" s="273">
        <v>4</v>
      </c>
      <c r="S20" s="273">
        <v>8</v>
      </c>
      <c r="T20" s="273">
        <v>9</v>
      </c>
      <c r="U20" s="273">
        <v>12</v>
      </c>
      <c r="V20" s="273">
        <v>34</v>
      </c>
      <c r="W20" s="273">
        <v>68</v>
      </c>
      <c r="X20" s="273">
        <v>58</v>
      </c>
      <c r="Y20" s="273">
        <v>106</v>
      </c>
      <c r="Z20" s="273">
        <v>102</v>
      </c>
      <c r="AA20" s="273">
        <v>78</v>
      </c>
      <c r="AB20" s="273">
        <v>15</v>
      </c>
      <c r="AC20" s="273">
        <v>2</v>
      </c>
      <c r="AD20" s="275">
        <v>1</v>
      </c>
    </row>
    <row r="21" spans="2:30" ht="18.75" customHeight="1" x14ac:dyDescent="0.15">
      <c r="B21" s="284" t="s">
        <v>237</v>
      </c>
      <c r="C21" s="277">
        <f>SUM(I21:AD21)</f>
        <v>481</v>
      </c>
      <c r="D21" s="278">
        <v>0</v>
      </c>
      <c r="E21" s="278">
        <v>0</v>
      </c>
      <c r="F21" s="278">
        <v>0</v>
      </c>
      <c r="G21" s="278">
        <v>0</v>
      </c>
      <c r="H21" s="278">
        <v>0</v>
      </c>
      <c r="I21" s="279">
        <f>SUM(D21:H21)</f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1</v>
      </c>
      <c r="Q21" s="278">
        <v>0</v>
      </c>
      <c r="R21" s="278">
        <v>1</v>
      </c>
      <c r="S21" s="278">
        <v>1</v>
      </c>
      <c r="T21" s="278">
        <v>2</v>
      </c>
      <c r="U21" s="278">
        <v>5</v>
      </c>
      <c r="V21" s="278">
        <v>12</v>
      </c>
      <c r="W21" s="278">
        <v>31</v>
      </c>
      <c r="X21" s="278">
        <v>49</v>
      </c>
      <c r="Y21" s="278">
        <v>60</v>
      </c>
      <c r="Z21" s="278">
        <v>111</v>
      </c>
      <c r="AA21" s="278">
        <v>117</v>
      </c>
      <c r="AB21" s="278">
        <v>74</v>
      </c>
      <c r="AC21" s="278">
        <v>17</v>
      </c>
      <c r="AD21" s="280">
        <v>0</v>
      </c>
    </row>
    <row r="22" spans="2:30" ht="18.75" customHeight="1" x14ac:dyDescent="0.15">
      <c r="B22" s="285" t="s">
        <v>38</v>
      </c>
      <c r="C22" s="272">
        <f t="shared" ref="C22:AD22" si="7">SUM(C23:C24)</f>
        <v>3058</v>
      </c>
      <c r="D22" s="269">
        <f t="shared" si="7"/>
        <v>6</v>
      </c>
      <c r="E22" s="269">
        <f t="shared" si="7"/>
        <v>0</v>
      </c>
      <c r="F22" s="269">
        <f t="shared" si="7"/>
        <v>0</v>
      </c>
      <c r="G22" s="269">
        <f t="shared" si="7"/>
        <v>0</v>
      </c>
      <c r="H22" s="269">
        <f t="shared" si="7"/>
        <v>0</v>
      </c>
      <c r="I22" s="269">
        <f t="shared" si="7"/>
        <v>6</v>
      </c>
      <c r="J22" s="269">
        <f t="shared" si="7"/>
        <v>0</v>
      </c>
      <c r="K22" s="269">
        <f t="shared" si="7"/>
        <v>0</v>
      </c>
      <c r="L22" s="269">
        <f t="shared" si="7"/>
        <v>2</v>
      </c>
      <c r="M22" s="269">
        <f t="shared" si="7"/>
        <v>3</v>
      </c>
      <c r="N22" s="269">
        <f t="shared" si="7"/>
        <v>5</v>
      </c>
      <c r="O22" s="269">
        <f t="shared" si="7"/>
        <v>5</v>
      </c>
      <c r="P22" s="269">
        <f t="shared" si="7"/>
        <v>6</v>
      </c>
      <c r="Q22" s="269">
        <f t="shared" si="7"/>
        <v>12</v>
      </c>
      <c r="R22" s="269">
        <f t="shared" si="7"/>
        <v>26</v>
      </c>
      <c r="S22" s="269">
        <f t="shared" si="7"/>
        <v>48</v>
      </c>
      <c r="T22" s="269">
        <f t="shared" si="7"/>
        <v>56</v>
      </c>
      <c r="U22" s="269">
        <f t="shared" si="7"/>
        <v>81</v>
      </c>
      <c r="V22" s="269">
        <f t="shared" si="7"/>
        <v>137</v>
      </c>
      <c r="W22" s="269">
        <f t="shared" si="7"/>
        <v>308</v>
      </c>
      <c r="X22" s="269">
        <f t="shared" si="7"/>
        <v>317</v>
      </c>
      <c r="Y22" s="269">
        <f t="shared" si="7"/>
        <v>523</v>
      </c>
      <c r="Z22" s="269">
        <f t="shared" si="7"/>
        <v>597</v>
      </c>
      <c r="AA22" s="269">
        <f t="shared" si="7"/>
        <v>550</v>
      </c>
      <c r="AB22" s="269">
        <f t="shared" si="7"/>
        <v>291</v>
      </c>
      <c r="AC22" s="269">
        <f t="shared" si="7"/>
        <v>85</v>
      </c>
      <c r="AD22" s="270">
        <f t="shared" si="7"/>
        <v>0</v>
      </c>
    </row>
    <row r="23" spans="2:30" ht="18.75" customHeight="1" x14ac:dyDescent="0.15">
      <c r="B23" s="283" t="s">
        <v>234</v>
      </c>
      <c r="C23" s="272">
        <f>SUM(I23:AD23)</f>
        <v>1525</v>
      </c>
      <c r="D23" s="273">
        <v>5</v>
      </c>
      <c r="E23" s="273">
        <v>0</v>
      </c>
      <c r="F23" s="273">
        <v>0</v>
      </c>
      <c r="G23" s="273">
        <v>0</v>
      </c>
      <c r="H23" s="273">
        <v>0</v>
      </c>
      <c r="I23" s="272">
        <f>SUM(D23:H23)</f>
        <v>5</v>
      </c>
      <c r="J23" s="273">
        <v>0</v>
      </c>
      <c r="K23" s="273">
        <v>0</v>
      </c>
      <c r="L23" s="273">
        <v>0</v>
      </c>
      <c r="M23" s="273">
        <v>2</v>
      </c>
      <c r="N23" s="273">
        <v>3</v>
      </c>
      <c r="O23" s="273">
        <v>3</v>
      </c>
      <c r="P23" s="273">
        <v>2</v>
      </c>
      <c r="Q23" s="273">
        <v>6</v>
      </c>
      <c r="R23" s="273">
        <v>13</v>
      </c>
      <c r="S23" s="273">
        <v>29</v>
      </c>
      <c r="T23" s="273">
        <v>30</v>
      </c>
      <c r="U23" s="273">
        <v>57</v>
      </c>
      <c r="V23" s="273">
        <v>101</v>
      </c>
      <c r="W23" s="273">
        <v>213</v>
      </c>
      <c r="X23" s="273">
        <v>212</v>
      </c>
      <c r="Y23" s="273">
        <v>302</v>
      </c>
      <c r="Z23" s="273">
        <v>270</v>
      </c>
      <c r="AA23" s="273">
        <v>200</v>
      </c>
      <c r="AB23" s="273">
        <v>66</v>
      </c>
      <c r="AC23" s="273">
        <v>11</v>
      </c>
      <c r="AD23" s="275">
        <v>0</v>
      </c>
    </row>
    <row r="24" spans="2:30" ht="18.75" customHeight="1" x14ac:dyDescent="0.15">
      <c r="B24" s="283" t="s">
        <v>237</v>
      </c>
      <c r="C24" s="272">
        <f>SUM(I24:AD24)</f>
        <v>1533</v>
      </c>
      <c r="D24" s="273">
        <v>1</v>
      </c>
      <c r="E24" s="273">
        <v>0</v>
      </c>
      <c r="F24" s="273">
        <v>0</v>
      </c>
      <c r="G24" s="273">
        <v>0</v>
      </c>
      <c r="H24" s="273">
        <v>0</v>
      </c>
      <c r="I24" s="272">
        <f>SUM(D24:H24)</f>
        <v>1</v>
      </c>
      <c r="J24" s="273">
        <v>0</v>
      </c>
      <c r="K24" s="273">
        <v>0</v>
      </c>
      <c r="L24" s="273">
        <v>2</v>
      </c>
      <c r="M24" s="273">
        <v>1</v>
      </c>
      <c r="N24" s="273">
        <v>2</v>
      </c>
      <c r="O24" s="273">
        <v>2</v>
      </c>
      <c r="P24" s="273">
        <v>4</v>
      </c>
      <c r="Q24" s="273">
        <v>6</v>
      </c>
      <c r="R24" s="273">
        <v>13</v>
      </c>
      <c r="S24" s="273">
        <v>19</v>
      </c>
      <c r="T24" s="273">
        <v>26</v>
      </c>
      <c r="U24" s="273">
        <v>24</v>
      </c>
      <c r="V24" s="273">
        <v>36</v>
      </c>
      <c r="W24" s="273">
        <v>95</v>
      </c>
      <c r="X24" s="273">
        <v>105</v>
      </c>
      <c r="Y24" s="273">
        <v>221</v>
      </c>
      <c r="Z24" s="273">
        <v>327</v>
      </c>
      <c r="AA24" s="273">
        <v>350</v>
      </c>
      <c r="AB24" s="273">
        <v>225</v>
      </c>
      <c r="AC24" s="273">
        <v>74</v>
      </c>
      <c r="AD24" s="275">
        <v>0</v>
      </c>
    </row>
    <row r="25" spans="2:30" ht="18.75" customHeight="1" x14ac:dyDescent="0.15">
      <c r="B25" s="268" t="s">
        <v>40</v>
      </c>
      <c r="C25" s="269">
        <f t="shared" ref="C25:AD25" si="8">SUM(C26:C27)</f>
        <v>755</v>
      </c>
      <c r="D25" s="269">
        <f t="shared" si="8"/>
        <v>0</v>
      </c>
      <c r="E25" s="269">
        <f t="shared" si="8"/>
        <v>0</v>
      </c>
      <c r="F25" s="269">
        <f t="shared" si="8"/>
        <v>0</v>
      </c>
      <c r="G25" s="269">
        <f t="shared" si="8"/>
        <v>0</v>
      </c>
      <c r="H25" s="269">
        <f t="shared" si="8"/>
        <v>0</v>
      </c>
      <c r="I25" s="269">
        <f t="shared" si="8"/>
        <v>0</v>
      </c>
      <c r="J25" s="269">
        <f t="shared" si="8"/>
        <v>0</v>
      </c>
      <c r="K25" s="269">
        <f t="shared" si="8"/>
        <v>0</v>
      </c>
      <c r="L25" s="269">
        <f t="shared" si="8"/>
        <v>2</v>
      </c>
      <c r="M25" s="269">
        <f t="shared" si="8"/>
        <v>1</v>
      </c>
      <c r="N25" s="269">
        <f t="shared" si="8"/>
        <v>1</v>
      </c>
      <c r="O25" s="269">
        <f t="shared" si="8"/>
        <v>0</v>
      </c>
      <c r="P25" s="269">
        <f t="shared" si="8"/>
        <v>1</v>
      </c>
      <c r="Q25" s="269">
        <f t="shared" si="8"/>
        <v>5</v>
      </c>
      <c r="R25" s="269">
        <f t="shared" si="8"/>
        <v>4</v>
      </c>
      <c r="S25" s="269">
        <f t="shared" si="8"/>
        <v>7</v>
      </c>
      <c r="T25" s="269">
        <f t="shared" si="8"/>
        <v>15</v>
      </c>
      <c r="U25" s="269">
        <f t="shared" si="8"/>
        <v>25</v>
      </c>
      <c r="V25" s="269">
        <f t="shared" si="8"/>
        <v>44</v>
      </c>
      <c r="W25" s="269">
        <f t="shared" si="8"/>
        <v>83</v>
      </c>
      <c r="X25" s="269">
        <f t="shared" si="8"/>
        <v>74</v>
      </c>
      <c r="Y25" s="269">
        <f t="shared" si="8"/>
        <v>122</v>
      </c>
      <c r="Z25" s="269">
        <f t="shared" si="8"/>
        <v>148</v>
      </c>
      <c r="AA25" s="269">
        <f t="shared" si="8"/>
        <v>134</v>
      </c>
      <c r="AB25" s="269">
        <f t="shared" si="8"/>
        <v>75</v>
      </c>
      <c r="AC25" s="269">
        <f t="shared" si="8"/>
        <v>14</v>
      </c>
      <c r="AD25" s="270">
        <f t="shared" si="8"/>
        <v>0</v>
      </c>
    </row>
    <row r="26" spans="2:30" ht="18.75" customHeight="1" x14ac:dyDescent="0.15">
      <c r="B26" s="271" t="s">
        <v>234</v>
      </c>
      <c r="C26" s="272">
        <f>SUM(I26:AD26)</f>
        <v>372</v>
      </c>
      <c r="D26" s="273">
        <v>0</v>
      </c>
      <c r="E26" s="273">
        <v>0</v>
      </c>
      <c r="F26" s="273">
        <v>0</v>
      </c>
      <c r="G26" s="273">
        <v>0</v>
      </c>
      <c r="H26" s="273">
        <v>0</v>
      </c>
      <c r="I26" s="272">
        <f>SUM(D26:H26)</f>
        <v>0</v>
      </c>
      <c r="J26" s="273">
        <v>0</v>
      </c>
      <c r="K26" s="273">
        <v>0</v>
      </c>
      <c r="L26" s="273">
        <v>1</v>
      </c>
      <c r="M26" s="273">
        <v>1</v>
      </c>
      <c r="N26" s="273">
        <v>0</v>
      </c>
      <c r="O26" s="273">
        <v>0</v>
      </c>
      <c r="P26" s="273">
        <v>1</v>
      </c>
      <c r="Q26" s="273">
        <v>4</v>
      </c>
      <c r="R26" s="273">
        <v>3</v>
      </c>
      <c r="S26" s="273">
        <v>4</v>
      </c>
      <c r="T26" s="273">
        <v>11</v>
      </c>
      <c r="U26" s="273">
        <v>17</v>
      </c>
      <c r="V26" s="273">
        <v>30</v>
      </c>
      <c r="W26" s="273">
        <v>52</v>
      </c>
      <c r="X26" s="273">
        <v>45</v>
      </c>
      <c r="Y26" s="273">
        <v>72</v>
      </c>
      <c r="Z26" s="273">
        <v>66</v>
      </c>
      <c r="AA26" s="273">
        <v>48</v>
      </c>
      <c r="AB26" s="273">
        <v>17</v>
      </c>
      <c r="AC26" s="273">
        <v>0</v>
      </c>
      <c r="AD26" s="275">
        <v>0</v>
      </c>
    </row>
    <row r="27" spans="2:30" ht="18.75" customHeight="1" x14ac:dyDescent="0.15">
      <c r="B27" s="286" t="s">
        <v>237</v>
      </c>
      <c r="C27" s="287">
        <f>SUM(I27:AD27)</f>
        <v>383</v>
      </c>
      <c r="D27" s="288">
        <v>0</v>
      </c>
      <c r="E27" s="288">
        <v>0</v>
      </c>
      <c r="F27" s="288">
        <v>0</v>
      </c>
      <c r="G27" s="288">
        <v>0</v>
      </c>
      <c r="H27" s="288">
        <v>0</v>
      </c>
      <c r="I27" s="287">
        <f>SUM(D27:H27)</f>
        <v>0</v>
      </c>
      <c r="J27" s="288">
        <v>0</v>
      </c>
      <c r="K27" s="288">
        <v>0</v>
      </c>
      <c r="L27" s="288">
        <v>1</v>
      </c>
      <c r="M27" s="288">
        <v>0</v>
      </c>
      <c r="N27" s="288">
        <v>1</v>
      </c>
      <c r="O27" s="288">
        <v>0</v>
      </c>
      <c r="P27" s="288">
        <v>0</v>
      </c>
      <c r="Q27" s="288">
        <v>1</v>
      </c>
      <c r="R27" s="288">
        <v>1</v>
      </c>
      <c r="S27" s="288">
        <v>3</v>
      </c>
      <c r="T27" s="288">
        <v>4</v>
      </c>
      <c r="U27" s="288">
        <v>8</v>
      </c>
      <c r="V27" s="288">
        <v>14</v>
      </c>
      <c r="W27" s="288">
        <v>31</v>
      </c>
      <c r="X27" s="288">
        <v>29</v>
      </c>
      <c r="Y27" s="288">
        <v>50</v>
      </c>
      <c r="Z27" s="288">
        <v>82</v>
      </c>
      <c r="AA27" s="288">
        <v>86</v>
      </c>
      <c r="AB27" s="288">
        <v>58</v>
      </c>
      <c r="AC27" s="288">
        <v>14</v>
      </c>
      <c r="AD27" s="289">
        <v>0</v>
      </c>
    </row>
    <row r="28" spans="2:30" x14ac:dyDescent="0.15">
      <c r="Y28" s="273"/>
    </row>
    <row r="30" spans="2:30" x14ac:dyDescent="0.15"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</row>
  </sheetData>
  <mergeCells count="2">
    <mergeCell ref="A14:A15"/>
    <mergeCell ref="C30:AB30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scale="96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E39"/>
  <sheetViews>
    <sheetView view="pageBreakPreview" topLeftCell="A37" zoomScale="85" zoomScaleNormal="100" zoomScaleSheetLayoutView="85" workbookViewId="0">
      <selection activeCell="A42" sqref="A42:XFD42"/>
    </sheetView>
  </sheetViews>
  <sheetFormatPr defaultRowHeight="12" x14ac:dyDescent="0.15"/>
  <cols>
    <col min="1" max="1" width="17.5703125" customWidth="1"/>
    <col min="2" max="2" width="41.28515625" customWidth="1"/>
    <col min="3" max="5" width="10.7109375" customWidth="1"/>
  </cols>
  <sheetData>
    <row r="1" spans="1:5" ht="17.25" x14ac:dyDescent="0.2">
      <c r="A1" s="2" t="s">
        <v>721</v>
      </c>
    </row>
    <row r="3" spans="1:5" ht="19.5" customHeight="1" x14ac:dyDescent="0.15">
      <c r="A3" s="167" t="s">
        <v>639</v>
      </c>
      <c r="B3" s="167" t="s">
        <v>640</v>
      </c>
      <c r="C3" s="291" t="s">
        <v>159</v>
      </c>
      <c r="D3" s="167" t="s">
        <v>234</v>
      </c>
      <c r="E3" s="167" t="s">
        <v>237</v>
      </c>
    </row>
    <row r="4" spans="1:5" ht="19.5" customHeight="1" x14ac:dyDescent="0.15">
      <c r="A4" s="292" t="s">
        <v>641</v>
      </c>
      <c r="B4" s="293" t="s">
        <v>642</v>
      </c>
      <c r="C4" s="294">
        <f>[1]表25!D13</f>
        <v>23</v>
      </c>
      <c r="D4" s="295">
        <f>[1]表25!D14</f>
        <v>18</v>
      </c>
      <c r="E4" s="295">
        <f>[1]表25!D15</f>
        <v>5</v>
      </c>
    </row>
    <row r="5" spans="1:5" ht="19.5" customHeight="1" x14ac:dyDescent="0.15">
      <c r="A5" s="292" t="s">
        <v>643</v>
      </c>
      <c r="B5" s="293" t="s">
        <v>644</v>
      </c>
      <c r="C5" s="296">
        <f>[1]表25!D46</f>
        <v>3350</v>
      </c>
      <c r="D5" s="297">
        <f>[1]表25!D47</f>
        <v>1905</v>
      </c>
      <c r="E5" s="297">
        <f>[1]表25!D48</f>
        <v>1445</v>
      </c>
    </row>
    <row r="6" spans="1:5" ht="19.5" customHeight="1" x14ac:dyDescent="0.15">
      <c r="A6" s="292" t="s">
        <v>645</v>
      </c>
      <c r="B6" s="293" t="s">
        <v>646</v>
      </c>
      <c r="C6" s="296">
        <f>[1]表25!D52</f>
        <v>81</v>
      </c>
      <c r="D6" s="297">
        <f>[1]表25!D53</f>
        <v>69</v>
      </c>
      <c r="E6" s="297">
        <f>[1]表25!D54</f>
        <v>12</v>
      </c>
    </row>
    <row r="7" spans="1:5" ht="19.5" customHeight="1" x14ac:dyDescent="0.15">
      <c r="A7" s="292" t="s">
        <v>647</v>
      </c>
      <c r="B7" s="293" t="s">
        <v>648</v>
      </c>
      <c r="C7" s="296">
        <f>[1]表25!D55</f>
        <v>338</v>
      </c>
      <c r="D7" s="297">
        <f>[1]表25!D56</f>
        <v>232</v>
      </c>
      <c r="E7" s="297">
        <f>[1]表25!D57</f>
        <v>106</v>
      </c>
    </row>
    <row r="8" spans="1:5" ht="19.5" customHeight="1" x14ac:dyDescent="0.15">
      <c r="A8" s="292" t="s">
        <v>649</v>
      </c>
      <c r="B8" s="293" t="s">
        <v>650</v>
      </c>
      <c r="C8" s="296">
        <f>[1]表25!D58</f>
        <v>329</v>
      </c>
      <c r="D8" s="297">
        <f>[1]表25!D59</f>
        <v>153</v>
      </c>
      <c r="E8" s="297">
        <f>[1]表25!D60</f>
        <v>176</v>
      </c>
    </row>
    <row r="9" spans="1:5" ht="19.5" customHeight="1" x14ac:dyDescent="0.15">
      <c r="A9" s="292" t="s">
        <v>651</v>
      </c>
      <c r="B9" s="293" t="s">
        <v>652</v>
      </c>
      <c r="C9" s="296">
        <f>[1]表25!D61</f>
        <v>140</v>
      </c>
      <c r="D9" s="297">
        <f>[1]表25!D62</f>
        <v>75</v>
      </c>
      <c r="E9" s="297">
        <f>[1]表25!D63</f>
        <v>65</v>
      </c>
    </row>
    <row r="10" spans="1:5" ht="19.5" customHeight="1" x14ac:dyDescent="0.15">
      <c r="A10" s="292" t="s">
        <v>653</v>
      </c>
      <c r="B10" s="293" t="s">
        <v>654</v>
      </c>
      <c r="C10" s="296">
        <f>[1]表25!D64</f>
        <v>283</v>
      </c>
      <c r="D10" s="297">
        <f>[1]表25!D65</f>
        <v>179</v>
      </c>
      <c r="E10" s="297">
        <f>[1]表25!D66</f>
        <v>104</v>
      </c>
    </row>
    <row r="11" spans="1:5" ht="19.5" customHeight="1" x14ac:dyDescent="0.15">
      <c r="A11" s="292" t="s">
        <v>655</v>
      </c>
      <c r="B11" s="293" t="s">
        <v>656</v>
      </c>
      <c r="C11" s="296">
        <f>[1]表25!D67</f>
        <v>129</v>
      </c>
      <c r="D11" s="297">
        <f>[1]表25!D68</f>
        <v>67</v>
      </c>
      <c r="E11" s="297">
        <f>[1]表25!D69</f>
        <v>62</v>
      </c>
    </row>
    <row r="12" spans="1:5" ht="19.5" customHeight="1" x14ac:dyDescent="0.15">
      <c r="A12" s="292" t="s">
        <v>657</v>
      </c>
      <c r="B12" s="293" t="s">
        <v>658</v>
      </c>
      <c r="C12" s="296">
        <f>[1]表25!D70</f>
        <v>328</v>
      </c>
      <c r="D12" s="297">
        <f>[1]表25!D71</f>
        <v>146</v>
      </c>
      <c r="E12" s="297">
        <f>[1]表25!D72</f>
        <v>182</v>
      </c>
    </row>
    <row r="13" spans="1:5" ht="19.5" customHeight="1" x14ac:dyDescent="0.15">
      <c r="A13" s="292" t="s">
        <v>659</v>
      </c>
      <c r="B13" s="293" t="s">
        <v>660</v>
      </c>
      <c r="C13" s="296">
        <f>[1]表25!D76</f>
        <v>704</v>
      </c>
      <c r="D13" s="297">
        <f>[1]表25!D77</f>
        <v>469</v>
      </c>
      <c r="E13" s="297">
        <f>[1]表25!D78</f>
        <v>235</v>
      </c>
    </row>
    <row r="14" spans="1:5" ht="19.5" customHeight="1" x14ac:dyDescent="0.15">
      <c r="A14" s="292" t="s">
        <v>661</v>
      </c>
      <c r="B14" s="293" t="s">
        <v>662</v>
      </c>
      <c r="C14" s="296">
        <f>[1]表25!D82</f>
        <v>128</v>
      </c>
      <c r="D14" s="297">
        <f>[1]表25!D83</f>
        <v>1</v>
      </c>
      <c r="E14" s="297">
        <f>[1]表25!D84</f>
        <v>127</v>
      </c>
    </row>
    <row r="15" spans="1:5" ht="19.5" customHeight="1" x14ac:dyDescent="0.15">
      <c r="A15" s="292" t="s">
        <v>663</v>
      </c>
      <c r="B15" s="293" t="s">
        <v>664</v>
      </c>
      <c r="C15" s="296">
        <f>[1]表25!D85</f>
        <v>61</v>
      </c>
      <c r="D15" s="297" t="str">
        <f>[1]表25!D86</f>
        <v>・</v>
      </c>
      <c r="E15" s="297">
        <f>[1]表25!D87</f>
        <v>61</v>
      </c>
    </row>
    <row r="16" spans="1:5" ht="19.5" customHeight="1" x14ac:dyDescent="0.15">
      <c r="A16" s="292" t="s">
        <v>665</v>
      </c>
      <c r="B16" s="293" t="s">
        <v>666</v>
      </c>
      <c r="C16" s="296">
        <f>[1]表25!D103</f>
        <v>73</v>
      </c>
      <c r="D16" s="297">
        <f>[1]表25!D104</f>
        <v>41</v>
      </c>
      <c r="E16" s="297">
        <f>[1]表25!D105</f>
        <v>32</v>
      </c>
    </row>
    <row r="17" spans="1:5" ht="19.5" customHeight="1" x14ac:dyDescent="0.15">
      <c r="A17" s="292" t="s">
        <v>667</v>
      </c>
      <c r="B17" s="293" t="s">
        <v>668</v>
      </c>
      <c r="C17" s="296">
        <f>[1]表25!D133</f>
        <v>148</v>
      </c>
      <c r="D17" s="297">
        <f>[1]表25!D134</f>
        <v>75</v>
      </c>
      <c r="E17" s="297">
        <f>[1]表25!D135</f>
        <v>73</v>
      </c>
    </row>
    <row r="18" spans="1:5" ht="19.5" customHeight="1" x14ac:dyDescent="0.15">
      <c r="A18" s="292" t="s">
        <v>669</v>
      </c>
      <c r="B18" s="293" t="s">
        <v>670</v>
      </c>
      <c r="C18" s="296">
        <f>[1]表25!D175</f>
        <v>123</v>
      </c>
      <c r="D18" s="297">
        <f>[1]表25!D176</f>
        <v>57</v>
      </c>
      <c r="E18" s="297">
        <f>[1]表25!D177</f>
        <v>66</v>
      </c>
    </row>
    <row r="19" spans="1:5" ht="19.5" customHeight="1" x14ac:dyDescent="0.15">
      <c r="A19" s="292" t="s">
        <v>671</v>
      </c>
      <c r="B19" s="293" t="s">
        <v>672</v>
      </c>
      <c r="C19" s="296">
        <f>[1]表25!D184</f>
        <v>1386</v>
      </c>
      <c r="D19" s="297">
        <f>[1]表25!D185</f>
        <v>593</v>
      </c>
      <c r="E19" s="297">
        <f>[1]表25!D186</f>
        <v>793</v>
      </c>
    </row>
    <row r="20" spans="1:5" ht="19.5" customHeight="1" x14ac:dyDescent="0.15">
      <c r="A20" s="292" t="s">
        <v>673</v>
      </c>
      <c r="B20" s="293" t="s">
        <v>674</v>
      </c>
      <c r="C20" s="296">
        <f>[1]表25!D190</f>
        <v>328</v>
      </c>
      <c r="D20" s="297">
        <f>[1]表25!D191</f>
        <v>190</v>
      </c>
      <c r="E20" s="297">
        <f>[1]表25!D192</f>
        <v>138</v>
      </c>
    </row>
    <row r="21" spans="1:5" ht="19.5" customHeight="1" x14ac:dyDescent="0.15">
      <c r="A21" s="292" t="s">
        <v>675</v>
      </c>
      <c r="B21" s="293" t="s">
        <v>676</v>
      </c>
      <c r="C21" s="296">
        <f>[1]表25!D193</f>
        <v>149</v>
      </c>
      <c r="D21" s="297">
        <f>[1]表25!D194</f>
        <v>88</v>
      </c>
      <c r="E21" s="297">
        <f>[1]表25!D195</f>
        <v>61</v>
      </c>
    </row>
    <row r="22" spans="1:5" ht="19.5" customHeight="1" x14ac:dyDescent="0.15">
      <c r="A22" s="292" t="s">
        <v>677</v>
      </c>
      <c r="B22" s="293" t="s">
        <v>678</v>
      </c>
      <c r="C22" s="296">
        <f>[1]表25!D202</f>
        <v>191</v>
      </c>
      <c r="D22" s="297">
        <f>[1]表25!D203</f>
        <v>72</v>
      </c>
      <c r="E22" s="297">
        <f>[1]表25!D204</f>
        <v>119</v>
      </c>
    </row>
    <row r="23" spans="1:5" ht="19.5" customHeight="1" x14ac:dyDescent="0.15">
      <c r="A23" s="292" t="s">
        <v>679</v>
      </c>
      <c r="B23" s="293" t="s">
        <v>680</v>
      </c>
      <c r="C23" s="296">
        <f>[1]表25!D205</f>
        <v>524</v>
      </c>
      <c r="D23" s="297">
        <f>[1]表25!D206</f>
        <v>180</v>
      </c>
      <c r="E23" s="297">
        <f>[1]表25!D207</f>
        <v>344</v>
      </c>
    </row>
    <row r="24" spans="1:5" ht="19.5" customHeight="1" x14ac:dyDescent="0.15">
      <c r="A24" s="292" t="s">
        <v>681</v>
      </c>
      <c r="B24" s="293" t="s">
        <v>682</v>
      </c>
      <c r="C24" s="296">
        <f>[1]表25!D211</f>
        <v>812</v>
      </c>
      <c r="D24" s="297">
        <f>[1]表25!D212</f>
        <v>393</v>
      </c>
      <c r="E24" s="297">
        <f>[1]表25!D213</f>
        <v>419</v>
      </c>
    </row>
    <row r="25" spans="1:5" ht="19.5" customHeight="1" x14ac:dyDescent="0.15">
      <c r="A25" s="292" t="s">
        <v>683</v>
      </c>
      <c r="B25" s="293" t="s">
        <v>684</v>
      </c>
      <c r="C25" s="296">
        <f>[1]表25!D214</f>
        <v>56</v>
      </c>
      <c r="D25" s="297">
        <f>[1]表25!D215</f>
        <v>14</v>
      </c>
      <c r="E25" s="297">
        <f>[1]表25!D216</f>
        <v>42</v>
      </c>
    </row>
    <row r="26" spans="1:5" ht="19.5" customHeight="1" x14ac:dyDescent="0.15">
      <c r="A26" s="292" t="s">
        <v>685</v>
      </c>
      <c r="B26" s="293" t="s">
        <v>686</v>
      </c>
      <c r="C26" s="296">
        <f>[1]表25!D217</f>
        <v>245</v>
      </c>
      <c r="D26" s="297">
        <f>[1]表25!D218</f>
        <v>135</v>
      </c>
      <c r="E26" s="297">
        <f>[1]表25!D219</f>
        <v>110</v>
      </c>
    </row>
    <row r="27" spans="1:5" ht="19.5" customHeight="1" x14ac:dyDescent="0.15">
      <c r="A27" s="292" t="s">
        <v>687</v>
      </c>
      <c r="B27" s="293" t="s">
        <v>688</v>
      </c>
      <c r="C27" s="296">
        <f>[1]表25!D220</f>
        <v>488</v>
      </c>
      <c r="D27" s="297">
        <f>[1]表25!D221</f>
        <v>231</v>
      </c>
      <c r="E27" s="297">
        <f>[1]表25!D222</f>
        <v>257</v>
      </c>
    </row>
    <row r="28" spans="1:5" ht="19.5" customHeight="1" x14ac:dyDescent="0.15">
      <c r="A28" s="292" t="s">
        <v>689</v>
      </c>
      <c r="B28" s="293" t="s">
        <v>690</v>
      </c>
      <c r="C28" s="296">
        <f>[1]表25!D226</f>
        <v>188</v>
      </c>
      <c r="D28" s="297">
        <f>[1]表25!D227</f>
        <v>88</v>
      </c>
      <c r="E28" s="297">
        <f>[1]表25!D228</f>
        <v>100</v>
      </c>
    </row>
    <row r="29" spans="1:5" ht="19.5" customHeight="1" x14ac:dyDescent="0.15">
      <c r="A29" s="292" t="s">
        <v>691</v>
      </c>
      <c r="B29" s="293" t="s">
        <v>692</v>
      </c>
      <c r="C29" s="296">
        <f>[1]表25!D238</f>
        <v>662</v>
      </c>
      <c r="D29" s="297">
        <f>[1]表25!D239</f>
        <v>369</v>
      </c>
      <c r="E29" s="297">
        <f>[1]表25!D240</f>
        <v>293</v>
      </c>
    </row>
    <row r="30" spans="1:5" ht="19.5" customHeight="1" x14ac:dyDescent="0.15">
      <c r="A30" s="292" t="s">
        <v>693</v>
      </c>
      <c r="B30" s="293" t="s">
        <v>694</v>
      </c>
      <c r="C30" s="296">
        <f>[1]表25!D244</f>
        <v>156</v>
      </c>
      <c r="D30" s="297">
        <f>[1]表25!D245</f>
        <v>126</v>
      </c>
      <c r="E30" s="297">
        <f>[1]表25!D246</f>
        <v>30</v>
      </c>
    </row>
    <row r="31" spans="1:5" ht="19.5" customHeight="1" x14ac:dyDescent="0.15">
      <c r="A31" s="292" t="s">
        <v>695</v>
      </c>
      <c r="B31" s="293" t="s">
        <v>696</v>
      </c>
      <c r="C31" s="296">
        <f>[1]表25!D247</f>
        <v>4</v>
      </c>
      <c r="D31" s="297">
        <f>[1]表25!D248</f>
        <v>1</v>
      </c>
      <c r="E31" s="297">
        <f>[1]表25!D249</f>
        <v>3</v>
      </c>
    </row>
    <row r="32" spans="1:5" ht="19.5" customHeight="1" x14ac:dyDescent="0.15">
      <c r="A32" s="292" t="s">
        <v>697</v>
      </c>
      <c r="B32" s="293" t="s">
        <v>698</v>
      </c>
      <c r="C32" s="296">
        <f>[1]表25!D262</f>
        <v>151</v>
      </c>
      <c r="D32" s="297">
        <f>[1]表25!D263</f>
        <v>106</v>
      </c>
      <c r="E32" s="297">
        <f>[1]表25!D264</f>
        <v>45</v>
      </c>
    </row>
    <row r="33" spans="1:5" ht="19.5" customHeight="1" x14ac:dyDescent="0.15">
      <c r="A33" s="292" t="s">
        <v>699</v>
      </c>
      <c r="B33" s="293" t="s">
        <v>700</v>
      </c>
      <c r="C33" s="296">
        <f>[1]表25!D286</f>
        <v>245</v>
      </c>
      <c r="D33" s="297">
        <f>[1]表25!D287</f>
        <v>117</v>
      </c>
      <c r="E33" s="297">
        <f>[1]表25!D288</f>
        <v>128</v>
      </c>
    </row>
    <row r="34" spans="1:5" ht="19.5" customHeight="1" x14ac:dyDescent="0.15">
      <c r="A34" s="292" t="s">
        <v>701</v>
      </c>
      <c r="B34" s="293" t="s">
        <v>702</v>
      </c>
      <c r="C34" s="296">
        <f>[1]表25!D352</f>
        <v>817</v>
      </c>
      <c r="D34" s="297">
        <f>[1]表25!D353</f>
        <v>195</v>
      </c>
      <c r="E34" s="297">
        <f>[1]表25!D354</f>
        <v>622</v>
      </c>
    </row>
    <row r="35" spans="1:5" ht="19.5" customHeight="1" x14ac:dyDescent="0.15">
      <c r="A35" s="292" t="s">
        <v>703</v>
      </c>
      <c r="B35" s="293" t="s">
        <v>704</v>
      </c>
      <c r="C35" s="296">
        <f>[1]表25!D364</f>
        <v>349</v>
      </c>
      <c r="D35" s="297">
        <f>[1]表25!D365</f>
        <v>196</v>
      </c>
      <c r="E35" s="297">
        <f>[1]表25!D366</f>
        <v>153</v>
      </c>
    </row>
    <row r="36" spans="1:5" ht="19.5" customHeight="1" x14ac:dyDescent="0.15">
      <c r="A36" s="292" t="s">
        <v>705</v>
      </c>
      <c r="B36" s="293" t="s">
        <v>706</v>
      </c>
      <c r="C36" s="296">
        <f>[1]表25!D367</f>
        <v>33</v>
      </c>
      <c r="D36" s="297">
        <f>[1]表25!D368</f>
        <v>24</v>
      </c>
      <c r="E36" s="297">
        <f>[1]表25!D369</f>
        <v>9</v>
      </c>
    </row>
    <row r="37" spans="1:5" ht="19.5" customHeight="1" x14ac:dyDescent="0.15">
      <c r="A37" s="298" t="s">
        <v>707</v>
      </c>
      <c r="B37" s="299" t="s">
        <v>708</v>
      </c>
      <c r="C37" s="300">
        <f>[1]表25!D388</f>
        <v>146</v>
      </c>
      <c r="D37" s="301">
        <f>[1]表25!D389</f>
        <v>94</v>
      </c>
      <c r="E37" s="301">
        <f>[1]表25!D390</f>
        <v>52</v>
      </c>
    </row>
    <row r="39" spans="1:5" x14ac:dyDescent="0.15">
      <c r="A39" t="s">
        <v>709</v>
      </c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表１、2</vt:lpstr>
      <vt:lpstr>表３、4</vt:lpstr>
      <vt:lpstr>表5、6</vt:lpstr>
      <vt:lpstr>表7</vt:lpstr>
      <vt:lpstr>表8</vt:lpstr>
      <vt:lpstr>表９</vt:lpstr>
      <vt:lpstr>表10</vt:lpstr>
      <vt:lpstr>表11</vt:lpstr>
      <vt:lpstr>'表１、2'!Print_Area</vt:lpstr>
      <vt:lpstr>表10!Print_Area</vt:lpstr>
      <vt:lpstr>表11!Print_Area</vt:lpstr>
      <vt:lpstr>'表３、4'!Print_Area</vt:lpstr>
      <vt:lpstr>'表5、6'!Print_Area</vt:lpstr>
      <vt:lpstr>表7!Print_Area</vt:lpstr>
      <vt:lpstr>表8!Print_Area</vt:lpstr>
      <vt:lpstr>表９!Print_Area</vt:lpstr>
      <vt:lpstr>表９!Print_Titles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業務補助者08314  </cp:lastModifiedBy>
  <cp:lastPrinted>2023-09-06T04:50:11Z</cp:lastPrinted>
  <dcterms:created xsi:type="dcterms:W3CDTF">2023-09-06T04:44:52Z</dcterms:created>
  <dcterms:modified xsi:type="dcterms:W3CDTF">2024-01-18T04:05:30Z</dcterms:modified>
</cp:coreProperties>
</file>