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935" windowHeight="7185" firstSheet="1" activeTab="1"/>
  </bookViews>
  <sheets>
    <sheet name="10－７ JR（旧国鉄）貨物品目別到着量(S38～H22)" sheetId="1" r:id="rId1"/>
    <sheet name="10－７ JR（旧国鉄）貨物品目別到着量（H23～）" sheetId="2" r:id="rId2"/>
  </sheets>
  <definedNames>
    <definedName name="_Regression_Int" localSheetId="1" hidden="1">1</definedName>
    <definedName name="_Regression_Int" localSheetId="0" hidden="1">1</definedName>
    <definedName name="\a" localSheetId="1">'10－７ JR（旧国鉄）貨物品目別到着量（H23～）'!#REF!</definedName>
    <definedName name="\a">'10－７ JR（旧国鉄）貨物品目別到着量(S38～H22)'!#REF!</definedName>
    <definedName name="\b" localSheetId="1">'10－７ JR（旧国鉄）貨物品目別到着量（H23～）'!#REF!</definedName>
    <definedName name="\b">'10－７ JR（旧国鉄）貨物品目別到着量(S38～H22)'!#REF!</definedName>
    <definedName name="\d" localSheetId="1">'10－７ JR（旧国鉄）貨物品目別到着量（H23～）'!#REF!</definedName>
    <definedName name="\d">'10－７ JR（旧国鉄）貨物品目別到着量(S38～H22)'!#REF!</definedName>
    <definedName name="\e" localSheetId="1">'10－７ JR（旧国鉄）貨物品目別到着量（H23～）'!#REF!</definedName>
    <definedName name="\e">'10－７ JR（旧国鉄）貨物品目別到着量(S38～H22)'!#REF!</definedName>
    <definedName name="\g" localSheetId="1">'10－７ JR（旧国鉄）貨物品目別到着量（H23～）'!#REF!</definedName>
    <definedName name="\g">'10－７ JR（旧国鉄）貨物品目別到着量(S38～H22)'!#REF!</definedName>
    <definedName name="\h" localSheetId="1">'10－７ JR（旧国鉄）貨物品目別到着量（H23～）'!#REF!</definedName>
    <definedName name="\h">'10－７ JR（旧国鉄）貨物品目別到着量(S38～H22)'!#REF!</definedName>
    <definedName name="\i" localSheetId="1">'10－７ JR（旧国鉄）貨物品目別到着量（H23～）'!#REF!</definedName>
    <definedName name="\i">'10－７ JR（旧国鉄）貨物品目別到着量(S38～H22)'!#REF!</definedName>
    <definedName name="\j" localSheetId="1">'10－７ JR（旧国鉄）貨物品目別到着量（H23～）'!#REF!</definedName>
    <definedName name="\j">'10－７ JR（旧国鉄）貨物品目別到着量(S38～H22)'!#REF!</definedName>
    <definedName name="\l" localSheetId="1">'10－７ JR（旧国鉄）貨物品目別到着量（H23～）'!#REF!</definedName>
    <definedName name="\l">'10－７ JR（旧国鉄）貨物品目別到着量(S38～H22)'!#REF!</definedName>
    <definedName name="\o" localSheetId="1">'10－７ JR（旧国鉄）貨物品目別到着量（H23～）'!#REF!</definedName>
    <definedName name="\o">'10－７ JR（旧国鉄）貨物品目別到着量(S38～H22)'!#REF!</definedName>
    <definedName name="\p" localSheetId="1">'10－７ JR（旧国鉄）貨物品目別到着量（H23～）'!#REF!</definedName>
    <definedName name="\p">'10－７ JR（旧国鉄）貨物品目別到着量(S38～H22)'!#REF!</definedName>
    <definedName name="\r" localSheetId="1">'10－７ JR（旧国鉄）貨物品目別到着量（H23～）'!#REF!</definedName>
    <definedName name="\r">'10－７ JR（旧国鉄）貨物品目別到着量(S38～H22)'!#REF!</definedName>
    <definedName name="\s" localSheetId="1">'10－７ JR（旧国鉄）貨物品目別到着量（H23～）'!#REF!</definedName>
    <definedName name="\s">'10－７ JR（旧国鉄）貨物品目別到着量(S38～H22)'!#REF!</definedName>
    <definedName name="\u" localSheetId="1">'10－７ JR（旧国鉄）貨物品目別到着量（H23～）'!#REF!</definedName>
    <definedName name="\u">'10－７ JR（旧国鉄）貨物品目別到着量(S38～H22)'!#REF!</definedName>
    <definedName name="\w" localSheetId="1">'10－７ JR（旧国鉄）貨物品目別到着量（H23～）'!#REF!</definedName>
    <definedName name="\w">'10－７ JR（旧国鉄）貨物品目別到着量(S38～H22)'!#REF!</definedName>
    <definedName name="\y" localSheetId="1">'10－７ JR（旧国鉄）貨物品目別到着量（H23～）'!#REF!</definedName>
    <definedName name="\y">'10－７ JR（旧国鉄）貨物品目別到着量(S38～H22)'!#REF!</definedName>
    <definedName name="\z" localSheetId="1">'10－７ JR（旧国鉄）貨物品目別到着量（H23～）'!#REF!</definedName>
    <definedName name="\z">'10－７ JR（旧国鉄）貨物品目別到着量(S38～H22)'!#REF!</definedName>
    <definedName name="INDENT" localSheetId="1">'10－７ JR（旧国鉄）貨物品目別到着量（H23～）'!#REF!</definedName>
    <definedName name="INDENT">'10－７ JR（旧国鉄）貨物品目別到着量(S38～H22)'!#REF!</definedName>
    <definedName name="Print_Area_MI" localSheetId="1">'10－７ JR（旧国鉄）貨物品目別到着量（H23～）'!$A$1:$I$5</definedName>
    <definedName name="Print_Area_MI">'10－７ JR（旧国鉄）貨物品目別到着量(S38～H22)'!$A$1:$I$34</definedName>
  </definedNames>
  <calcPr fullCalcOnLoad="1"/>
</workbook>
</file>

<file path=xl/sharedStrings.xml><?xml version="1.0" encoding="utf-8"?>
<sst xmlns="http://schemas.openxmlformats.org/spreadsheetml/2006/main" count="79" uniqueCount="32">
  <si>
    <t>化学工業品</t>
  </si>
  <si>
    <t>食料工業品</t>
  </si>
  <si>
    <t>繊維・その</t>
  </si>
  <si>
    <t>昭和38年度</t>
  </si>
  <si>
    <t>…</t>
  </si>
  <si>
    <t>平成元年度</t>
  </si>
  <si>
    <t>資料：日本貨物鉄道株式会社</t>
  </si>
  <si>
    <t>２</t>
  </si>
  <si>
    <t>３</t>
  </si>
  <si>
    <t>４</t>
  </si>
  <si>
    <t>５</t>
  </si>
  <si>
    <t>６</t>
  </si>
  <si>
    <t>７</t>
  </si>
  <si>
    <t>８</t>
  </si>
  <si>
    <t>９</t>
  </si>
  <si>
    <t>年　度</t>
  </si>
  <si>
    <t>(単位：t)</t>
  </si>
  <si>
    <t>総　数</t>
  </si>
  <si>
    <t>鉱 産 品</t>
  </si>
  <si>
    <t>農林水(畜)産品</t>
  </si>
  <si>
    <t>金属機械工業品</t>
  </si>
  <si>
    <t>他の工業品</t>
  </si>
  <si>
    <t>そ の 他</t>
  </si>
  <si>
    <t>10－７　JR（旧国鉄）貨物品目別到着量</t>
  </si>
  <si>
    <t>　注：その他には混載車扱，コンテナを含む。</t>
  </si>
  <si>
    <t>平成23年度</t>
  </si>
  <si>
    <t>　注：その他には混載車扱を含む。</t>
  </si>
  <si>
    <t>令和元年度</t>
  </si>
  <si>
    <t>２</t>
  </si>
  <si>
    <t>２</t>
  </si>
  <si>
    <t>３</t>
  </si>
  <si>
    <t>４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</si>
</sst>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－&quot;"/>
  </numFmts>
  <fonts count="44">
    <font>
      <sz val="14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b/>
      <sz val="14"/>
      <name val="ＭＳ Ｐゴシック"/>
      <family val="3"/>
    </font>
    <font>
      <sz val="7"/>
      <name val="ＭＳ Ｐ明朝"/>
      <family val="1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7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2" fillId="31" borderId="4" applyNumberFormat="0" applyAlignment="0" applyProtection="0"/>
    <xf numFmtId="0" fontId="9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40">
    <xf numFmtId="0" fontId="0" fillId="0" borderId="0" xfId="0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3" fontId="5" fillId="0" borderId="0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 horizontal="right"/>
    </xf>
    <xf numFmtId="3" fontId="5" fillId="0" borderId="11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left"/>
    </xf>
    <xf numFmtId="3" fontId="6" fillId="0" borderId="0" xfId="0" applyNumberFormat="1" applyFont="1" applyBorder="1" applyAlignment="1" applyProtection="1">
      <alignment horizontal="left"/>
      <protection/>
    </xf>
    <xf numFmtId="3" fontId="5" fillId="33" borderId="12" xfId="0" applyNumberFormat="1" applyFont="1" applyFill="1" applyBorder="1" applyAlignment="1" applyProtection="1">
      <alignment horizontal="center"/>
      <protection/>
    </xf>
    <xf numFmtId="3" fontId="5" fillId="33" borderId="13" xfId="0" applyNumberFormat="1" applyFont="1" applyFill="1" applyBorder="1" applyAlignment="1" applyProtection="1">
      <alignment horizontal="center"/>
      <protection/>
    </xf>
    <xf numFmtId="3" fontId="5" fillId="33" borderId="14" xfId="0" applyNumberFormat="1" applyFont="1" applyFill="1" applyBorder="1" applyAlignment="1" applyProtection="1">
      <alignment horizontal="center"/>
      <protection/>
    </xf>
    <xf numFmtId="3" fontId="5" fillId="33" borderId="12" xfId="0" applyNumberFormat="1" applyFont="1" applyFill="1" applyBorder="1" applyAlignment="1">
      <alignment/>
    </xf>
    <xf numFmtId="3" fontId="5" fillId="33" borderId="13" xfId="0" applyNumberFormat="1" applyFont="1" applyFill="1" applyBorder="1" applyAlignment="1">
      <alignment/>
    </xf>
    <xf numFmtId="3" fontId="5" fillId="33" borderId="14" xfId="0" applyNumberFormat="1" applyFont="1" applyFill="1" applyBorder="1" applyAlignment="1">
      <alignment/>
    </xf>
    <xf numFmtId="3" fontId="5" fillId="33" borderId="15" xfId="0" applyNumberFormat="1" applyFont="1" applyFill="1" applyBorder="1" applyAlignment="1" applyProtection="1">
      <alignment/>
      <protection/>
    </xf>
    <xf numFmtId="3" fontId="5" fillId="33" borderId="16" xfId="0" applyNumberFormat="1" applyFont="1" applyFill="1" applyBorder="1" applyAlignment="1" applyProtection="1">
      <alignment/>
      <protection/>
    </xf>
    <xf numFmtId="3" fontId="5" fillId="33" borderId="17" xfId="0" applyNumberFormat="1" applyFont="1" applyFill="1" applyBorder="1" applyAlignment="1" applyProtection="1">
      <alignment/>
      <protection/>
    </xf>
    <xf numFmtId="176" fontId="5" fillId="0" borderId="0" xfId="0" applyNumberFormat="1" applyFont="1" applyAlignment="1" applyProtection="1">
      <alignment horizontal="right"/>
      <protection/>
    </xf>
    <xf numFmtId="176" fontId="5" fillId="0" borderId="18" xfId="0" applyNumberFormat="1" applyFont="1" applyBorder="1" applyAlignment="1" applyProtection="1">
      <alignment horizontal="right"/>
      <protection/>
    </xf>
    <xf numFmtId="176" fontId="5" fillId="0" borderId="0" xfId="0" applyNumberFormat="1" applyFont="1" applyAlignment="1">
      <alignment horizontal="right"/>
    </xf>
    <xf numFmtId="176" fontId="5" fillId="0" borderId="18" xfId="0" applyNumberFormat="1" applyFont="1" applyBorder="1" applyAlignment="1">
      <alignment horizontal="right"/>
    </xf>
    <xf numFmtId="3" fontId="5" fillId="34" borderId="0" xfId="0" applyNumberFormat="1" applyFont="1" applyFill="1" applyBorder="1" applyAlignment="1" applyProtection="1">
      <alignment horizontal="center"/>
      <protection/>
    </xf>
    <xf numFmtId="49" fontId="5" fillId="34" borderId="12" xfId="0" applyNumberFormat="1" applyFont="1" applyFill="1" applyBorder="1" applyAlignment="1" applyProtection="1">
      <alignment horizontal="center"/>
      <protection/>
    </xf>
    <xf numFmtId="49" fontId="5" fillId="34" borderId="12" xfId="0" applyNumberFormat="1" applyFont="1" applyFill="1" applyBorder="1" applyAlignment="1">
      <alignment horizontal="center"/>
    </xf>
    <xf numFmtId="3" fontId="5" fillId="34" borderId="0" xfId="0" applyNumberFormat="1" applyFont="1" applyFill="1" applyBorder="1" applyAlignment="1">
      <alignment horizontal="center"/>
    </xf>
    <xf numFmtId="3" fontId="5" fillId="34" borderId="10" xfId="0" applyNumberFormat="1" applyFont="1" applyFill="1" applyBorder="1" applyAlignment="1">
      <alignment horizontal="center"/>
    </xf>
    <xf numFmtId="3" fontId="5" fillId="34" borderId="18" xfId="0" applyNumberFormat="1" applyFont="1" applyFill="1" applyBorder="1" applyAlignment="1" applyProtection="1">
      <alignment horizontal="center"/>
      <protection/>
    </xf>
    <xf numFmtId="49" fontId="5" fillId="34" borderId="18" xfId="0" applyNumberFormat="1" applyFont="1" applyFill="1" applyBorder="1" applyAlignment="1" applyProtection="1">
      <alignment horizontal="center"/>
      <protection/>
    </xf>
    <xf numFmtId="49" fontId="5" fillId="34" borderId="18" xfId="0" applyNumberFormat="1" applyFont="1" applyFill="1" applyBorder="1" applyAlignment="1">
      <alignment horizontal="center"/>
    </xf>
    <xf numFmtId="3" fontId="5" fillId="34" borderId="18" xfId="0" applyNumberFormat="1" applyFont="1" applyFill="1" applyBorder="1" applyAlignment="1">
      <alignment horizontal="center"/>
    </xf>
    <xf numFmtId="3" fontId="5" fillId="34" borderId="11" xfId="0" applyNumberFormat="1" applyFont="1" applyFill="1" applyBorder="1" applyAlignment="1">
      <alignment horizontal="center"/>
    </xf>
    <xf numFmtId="49" fontId="5" fillId="34" borderId="0" xfId="0" applyNumberFormat="1" applyFont="1" applyFill="1" applyBorder="1" applyAlignment="1">
      <alignment horizontal="center"/>
    </xf>
    <xf numFmtId="3" fontId="5" fillId="33" borderId="19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" fontId="5" fillId="33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J57"/>
  <sheetViews>
    <sheetView showGridLines="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10.66015625" defaultRowHeight="18"/>
  <cols>
    <col min="1" max="1" width="12.66015625" style="4" customWidth="1"/>
    <col min="2" max="9" width="13.08203125" style="1" customWidth="1"/>
    <col min="10" max="10" width="12.66015625" style="4" customWidth="1"/>
    <col min="11" max="16384" width="10.66015625" style="1" customWidth="1"/>
  </cols>
  <sheetData>
    <row r="1" spans="2:5" ht="21.75" customHeight="1">
      <c r="B1" s="9" t="s">
        <v>23</v>
      </c>
      <c r="C1" s="2"/>
      <c r="D1" s="2"/>
      <c r="E1" s="2"/>
    </row>
    <row r="2" spans="1:10" ht="21.75" customHeight="1" thickBot="1">
      <c r="A2" s="5"/>
      <c r="B2" s="3"/>
      <c r="C2" s="3"/>
      <c r="D2" s="3"/>
      <c r="E2" s="3"/>
      <c r="F2" s="3"/>
      <c r="G2" s="3"/>
      <c r="H2" s="3"/>
      <c r="I2" s="3"/>
      <c r="J2" s="6" t="s">
        <v>16</v>
      </c>
    </row>
    <row r="3" spans="1:10" ht="13.5">
      <c r="A3" s="34" t="s">
        <v>15</v>
      </c>
      <c r="B3" s="10" t="s">
        <v>17</v>
      </c>
      <c r="C3" s="11" t="s">
        <v>18</v>
      </c>
      <c r="D3" s="11" t="s">
        <v>19</v>
      </c>
      <c r="E3" s="11" t="s">
        <v>20</v>
      </c>
      <c r="F3" s="11" t="s">
        <v>0</v>
      </c>
      <c r="G3" s="11" t="s">
        <v>1</v>
      </c>
      <c r="H3" s="11" t="s">
        <v>2</v>
      </c>
      <c r="I3" s="12" t="s">
        <v>22</v>
      </c>
      <c r="J3" s="37" t="s">
        <v>15</v>
      </c>
    </row>
    <row r="4" spans="1:10" ht="13.5">
      <c r="A4" s="35"/>
      <c r="B4" s="13"/>
      <c r="C4" s="14"/>
      <c r="D4" s="11"/>
      <c r="E4" s="11"/>
      <c r="F4" s="14"/>
      <c r="G4" s="14"/>
      <c r="H4" s="11" t="s">
        <v>21</v>
      </c>
      <c r="I4" s="15"/>
      <c r="J4" s="38"/>
    </row>
    <row r="5" spans="1:10" ht="14.25" thickBot="1">
      <c r="A5" s="36"/>
      <c r="B5" s="16">
        <v>1</v>
      </c>
      <c r="C5" s="17">
        <v>2</v>
      </c>
      <c r="D5" s="17">
        <v>3</v>
      </c>
      <c r="E5" s="17">
        <v>4</v>
      </c>
      <c r="F5" s="17">
        <v>5</v>
      </c>
      <c r="G5" s="17">
        <v>6</v>
      </c>
      <c r="H5" s="17">
        <v>7</v>
      </c>
      <c r="I5" s="18">
        <v>8</v>
      </c>
      <c r="J5" s="39"/>
    </row>
    <row r="6" spans="1:10" ht="21.75" customHeight="1">
      <c r="A6" s="28" t="s">
        <v>3</v>
      </c>
      <c r="B6" s="19">
        <v>13890692</v>
      </c>
      <c r="C6" s="19">
        <v>10943736</v>
      </c>
      <c r="D6" s="19">
        <f>222949+118455+30457</f>
        <v>371861</v>
      </c>
      <c r="E6" s="19" t="s">
        <v>4</v>
      </c>
      <c r="F6" s="19" t="s">
        <v>4</v>
      </c>
      <c r="G6" s="19" t="s">
        <v>4</v>
      </c>
      <c r="H6" s="19" t="s">
        <v>4</v>
      </c>
      <c r="I6" s="20">
        <v>127740</v>
      </c>
      <c r="J6" s="23" t="s">
        <v>3</v>
      </c>
    </row>
    <row r="7" spans="1:10" ht="21.75" customHeight="1">
      <c r="A7" s="28">
        <v>39</v>
      </c>
      <c r="B7" s="19">
        <f aca="true" t="shared" si="0" ref="B7:B29">SUM(C7:I7)</f>
        <v>14028658</v>
      </c>
      <c r="C7" s="19">
        <v>10372819</v>
      </c>
      <c r="D7" s="19">
        <f>111520+230388+1722+22320</f>
        <v>365950</v>
      </c>
      <c r="E7" s="19">
        <v>657520</v>
      </c>
      <c r="F7" s="19">
        <v>2213698</v>
      </c>
      <c r="G7" s="19">
        <v>72866</v>
      </c>
      <c r="H7" s="19">
        <v>200159</v>
      </c>
      <c r="I7" s="20">
        <v>145646</v>
      </c>
      <c r="J7" s="23">
        <v>39</v>
      </c>
    </row>
    <row r="8" spans="1:10" ht="21.75" customHeight="1">
      <c r="A8" s="28">
        <v>40</v>
      </c>
      <c r="B8" s="19">
        <v>12866725</v>
      </c>
      <c r="C8" s="19">
        <v>8571531</v>
      </c>
      <c r="D8" s="19">
        <f>88498+179805+652+23100</f>
        <v>292055</v>
      </c>
      <c r="E8" s="19">
        <v>726537</v>
      </c>
      <c r="F8" s="19">
        <v>2903965</v>
      </c>
      <c r="G8" s="19">
        <v>80995</v>
      </c>
      <c r="H8" s="19">
        <v>172959</v>
      </c>
      <c r="I8" s="20">
        <v>118683</v>
      </c>
      <c r="J8" s="23">
        <v>40</v>
      </c>
    </row>
    <row r="9" spans="1:10" ht="21.75" customHeight="1">
      <c r="A9" s="28">
        <v>41</v>
      </c>
      <c r="B9" s="19">
        <f t="shared" si="0"/>
        <v>12281202</v>
      </c>
      <c r="C9" s="19">
        <v>7908611</v>
      </c>
      <c r="D9" s="19">
        <f>61292+193228+385+24337</f>
        <v>279242</v>
      </c>
      <c r="E9" s="19">
        <v>769099</v>
      </c>
      <c r="F9" s="19">
        <v>3007706</v>
      </c>
      <c r="G9" s="19">
        <v>83626</v>
      </c>
      <c r="H9" s="19">
        <v>136563</v>
      </c>
      <c r="I9" s="20">
        <v>96355</v>
      </c>
      <c r="J9" s="23">
        <v>41</v>
      </c>
    </row>
    <row r="10" spans="1:10" ht="21.75" customHeight="1">
      <c r="A10" s="28">
        <v>42</v>
      </c>
      <c r="B10" s="19">
        <f t="shared" si="0"/>
        <v>12476478</v>
      </c>
      <c r="C10" s="19">
        <v>7840824</v>
      </c>
      <c r="D10" s="19">
        <f>36454+210284+636+30203</f>
        <v>277577</v>
      </c>
      <c r="E10" s="19">
        <v>725758</v>
      </c>
      <c r="F10" s="19">
        <v>3288497</v>
      </c>
      <c r="G10" s="19">
        <v>89914</v>
      </c>
      <c r="H10" s="19">
        <v>153785</v>
      </c>
      <c r="I10" s="20">
        <v>100123</v>
      </c>
      <c r="J10" s="23">
        <v>42</v>
      </c>
    </row>
    <row r="11" spans="1:10" ht="21.75" customHeight="1">
      <c r="A11" s="28">
        <v>43</v>
      </c>
      <c r="B11" s="19">
        <f t="shared" si="0"/>
        <v>11950759</v>
      </c>
      <c r="C11" s="19">
        <v>7484739</v>
      </c>
      <c r="D11" s="19">
        <f>27899+211002+438+24728</f>
        <v>264067</v>
      </c>
      <c r="E11" s="19">
        <v>602899</v>
      </c>
      <c r="F11" s="19">
        <v>3234929</v>
      </c>
      <c r="G11" s="19">
        <v>79675</v>
      </c>
      <c r="H11" s="19">
        <v>170312</v>
      </c>
      <c r="I11" s="20">
        <v>114138</v>
      </c>
      <c r="J11" s="23">
        <v>43</v>
      </c>
    </row>
    <row r="12" spans="1:10" ht="21.75" customHeight="1">
      <c r="A12" s="28">
        <v>44</v>
      </c>
      <c r="B12" s="19">
        <f t="shared" si="0"/>
        <v>11404347</v>
      </c>
      <c r="C12" s="19">
        <v>6693192</v>
      </c>
      <c r="D12" s="19">
        <f>21807+213697+340+18192</f>
        <v>254036</v>
      </c>
      <c r="E12" s="19">
        <v>620488</v>
      </c>
      <c r="F12" s="19">
        <v>3336378</v>
      </c>
      <c r="G12" s="19">
        <v>85941</v>
      </c>
      <c r="H12" s="19">
        <v>177085</v>
      </c>
      <c r="I12" s="20">
        <v>237227</v>
      </c>
      <c r="J12" s="23">
        <v>44</v>
      </c>
    </row>
    <row r="13" spans="1:10" ht="21.75" customHeight="1">
      <c r="A13" s="28">
        <v>45</v>
      </c>
      <c r="B13" s="19">
        <f t="shared" si="0"/>
        <v>10791490</v>
      </c>
      <c r="C13" s="19">
        <v>5811524</v>
      </c>
      <c r="D13" s="19">
        <f>16673+150686+683+15502</f>
        <v>183544</v>
      </c>
      <c r="E13" s="19">
        <v>632039</v>
      </c>
      <c r="F13" s="19">
        <v>3614193</v>
      </c>
      <c r="G13" s="19">
        <v>96911</v>
      </c>
      <c r="H13" s="19">
        <v>176819</v>
      </c>
      <c r="I13" s="20">
        <v>276460</v>
      </c>
      <c r="J13" s="23">
        <v>45</v>
      </c>
    </row>
    <row r="14" spans="1:10" ht="21.75" customHeight="1">
      <c r="A14" s="28">
        <v>46</v>
      </c>
      <c r="B14" s="19">
        <f t="shared" si="0"/>
        <v>10173507</v>
      </c>
      <c r="C14" s="19">
        <v>5193382</v>
      </c>
      <c r="D14" s="19">
        <f>10598+135692+156+16853</f>
        <v>163299</v>
      </c>
      <c r="E14" s="19">
        <v>576345</v>
      </c>
      <c r="F14" s="19">
        <v>3615849</v>
      </c>
      <c r="G14" s="19">
        <v>92546</v>
      </c>
      <c r="H14" s="19">
        <v>162493</v>
      </c>
      <c r="I14" s="20">
        <v>369593</v>
      </c>
      <c r="J14" s="23">
        <v>46</v>
      </c>
    </row>
    <row r="15" spans="1:10" ht="21.75" customHeight="1">
      <c r="A15" s="28">
        <v>47</v>
      </c>
      <c r="B15" s="19">
        <f t="shared" si="0"/>
        <v>9803097</v>
      </c>
      <c r="C15" s="19">
        <v>4900494</v>
      </c>
      <c r="D15" s="19">
        <f>12466+125015+250+13179</f>
        <v>150910</v>
      </c>
      <c r="E15" s="19">
        <v>526807</v>
      </c>
      <c r="F15" s="19">
        <v>3625951</v>
      </c>
      <c r="G15" s="19">
        <v>89040</v>
      </c>
      <c r="H15" s="19">
        <v>155634</v>
      </c>
      <c r="I15" s="20">
        <v>354261</v>
      </c>
      <c r="J15" s="23">
        <v>47</v>
      </c>
    </row>
    <row r="16" spans="1:10" ht="21.75" customHeight="1">
      <c r="A16" s="28">
        <v>48</v>
      </c>
      <c r="B16" s="19">
        <f t="shared" si="0"/>
        <v>9614811</v>
      </c>
      <c r="C16" s="19">
        <v>4426711</v>
      </c>
      <c r="D16" s="19">
        <f>16851+134266+49+9604</f>
        <v>160770</v>
      </c>
      <c r="E16" s="19">
        <v>579319</v>
      </c>
      <c r="F16" s="19">
        <v>3724430</v>
      </c>
      <c r="G16" s="19">
        <v>92400</v>
      </c>
      <c r="H16" s="19">
        <v>169743</v>
      </c>
      <c r="I16" s="20">
        <v>461438</v>
      </c>
      <c r="J16" s="23">
        <v>48</v>
      </c>
    </row>
    <row r="17" spans="1:10" ht="21.75" customHeight="1">
      <c r="A17" s="28">
        <v>49</v>
      </c>
      <c r="B17" s="19">
        <f t="shared" si="0"/>
        <v>8260287</v>
      </c>
      <c r="C17" s="19">
        <v>3741312</v>
      </c>
      <c r="D17" s="19">
        <f>11099+160206+9+6571</f>
        <v>177885</v>
      </c>
      <c r="E17" s="19">
        <v>537218</v>
      </c>
      <c r="F17" s="19">
        <v>3138479</v>
      </c>
      <c r="G17" s="19">
        <v>74102</v>
      </c>
      <c r="H17" s="19">
        <v>154263</v>
      </c>
      <c r="I17" s="20">
        <v>437028</v>
      </c>
      <c r="J17" s="23">
        <v>49</v>
      </c>
    </row>
    <row r="18" spans="1:10" ht="21.75" customHeight="1">
      <c r="A18" s="28">
        <v>50</v>
      </c>
      <c r="B18" s="19">
        <f t="shared" si="0"/>
        <v>6999787</v>
      </c>
      <c r="C18" s="19">
        <v>2855504</v>
      </c>
      <c r="D18" s="19">
        <f>6214+140415+72+5130</f>
        <v>151831</v>
      </c>
      <c r="E18" s="19">
        <v>457290</v>
      </c>
      <c r="F18" s="19">
        <v>2926524</v>
      </c>
      <c r="G18" s="19">
        <v>82920</v>
      </c>
      <c r="H18" s="19">
        <v>149605</v>
      </c>
      <c r="I18" s="20">
        <v>376113</v>
      </c>
      <c r="J18" s="23">
        <v>50</v>
      </c>
    </row>
    <row r="19" spans="1:10" ht="21.75" customHeight="1">
      <c r="A19" s="28">
        <v>51</v>
      </c>
      <c r="B19" s="19">
        <f t="shared" si="0"/>
        <v>6776412</v>
      </c>
      <c r="C19" s="19">
        <v>2072095</v>
      </c>
      <c r="D19" s="19">
        <f>6830+137763+3370</f>
        <v>147963</v>
      </c>
      <c r="E19" s="19">
        <v>452182</v>
      </c>
      <c r="F19" s="19">
        <v>3501746</v>
      </c>
      <c r="G19" s="19">
        <v>74927</v>
      </c>
      <c r="H19" s="19">
        <v>156633</v>
      </c>
      <c r="I19" s="20">
        <v>370866</v>
      </c>
      <c r="J19" s="23">
        <v>51</v>
      </c>
    </row>
    <row r="20" spans="1:10" ht="21.75" customHeight="1">
      <c r="A20" s="28">
        <v>52</v>
      </c>
      <c r="B20" s="19">
        <f t="shared" si="0"/>
        <v>6671756</v>
      </c>
      <c r="C20" s="19">
        <v>1825233</v>
      </c>
      <c r="D20" s="19">
        <f>5771+118110+2356</f>
        <v>126237</v>
      </c>
      <c r="E20" s="19">
        <v>459838</v>
      </c>
      <c r="F20" s="19">
        <v>3666530</v>
      </c>
      <c r="G20" s="19">
        <v>74743</v>
      </c>
      <c r="H20" s="19">
        <v>149483</v>
      </c>
      <c r="I20" s="20">
        <v>369692</v>
      </c>
      <c r="J20" s="23">
        <v>52</v>
      </c>
    </row>
    <row r="21" spans="1:10" ht="21.75" customHeight="1">
      <c r="A21" s="28">
        <v>53</v>
      </c>
      <c r="B21" s="19">
        <f t="shared" si="0"/>
        <v>7372252</v>
      </c>
      <c r="C21" s="19">
        <v>1837681</v>
      </c>
      <c r="D21" s="19">
        <f>5591+103360+1382</f>
        <v>110333</v>
      </c>
      <c r="E21" s="19">
        <v>487346</v>
      </c>
      <c r="F21" s="19">
        <v>4349896</v>
      </c>
      <c r="G21" s="19">
        <v>70818</v>
      </c>
      <c r="H21" s="19">
        <v>132384</v>
      </c>
      <c r="I21" s="20">
        <v>383794</v>
      </c>
      <c r="J21" s="23">
        <v>53</v>
      </c>
    </row>
    <row r="22" spans="1:10" ht="21.75" customHeight="1">
      <c r="A22" s="28">
        <v>54</v>
      </c>
      <c r="B22" s="19">
        <f t="shared" si="0"/>
        <v>7638697</v>
      </c>
      <c r="C22" s="19">
        <v>1638726</v>
      </c>
      <c r="D22" s="19">
        <f>5001+86913+1622</f>
        <v>93536</v>
      </c>
      <c r="E22" s="19">
        <v>527555</v>
      </c>
      <c r="F22" s="19">
        <v>4744821</v>
      </c>
      <c r="G22" s="19">
        <v>65513</v>
      </c>
      <c r="H22" s="19">
        <v>101541</v>
      </c>
      <c r="I22" s="20">
        <v>467005</v>
      </c>
      <c r="J22" s="23">
        <v>54</v>
      </c>
    </row>
    <row r="23" spans="1:10" ht="21.75" customHeight="1">
      <c r="A23" s="28">
        <v>55</v>
      </c>
      <c r="B23" s="19">
        <f t="shared" si="0"/>
        <v>6913612</v>
      </c>
      <c r="C23" s="19">
        <v>1462988</v>
      </c>
      <c r="D23" s="19">
        <f>3975+79451+1345</f>
        <v>84771</v>
      </c>
      <c r="E23" s="19">
        <v>530899</v>
      </c>
      <c r="F23" s="19">
        <v>4279956</v>
      </c>
      <c r="G23" s="19">
        <v>45884</v>
      </c>
      <c r="H23" s="19">
        <v>91206</v>
      </c>
      <c r="I23" s="20">
        <v>417908</v>
      </c>
      <c r="J23" s="23">
        <v>55</v>
      </c>
    </row>
    <row r="24" spans="1:10" ht="21.75" customHeight="1">
      <c r="A24" s="28">
        <v>56</v>
      </c>
      <c r="B24" s="19">
        <f t="shared" si="0"/>
        <v>6402687</v>
      </c>
      <c r="C24" s="19">
        <v>1474693</v>
      </c>
      <c r="D24" s="19">
        <f>3458+56861+1646</f>
        <v>61965</v>
      </c>
      <c r="E24" s="19">
        <v>481269</v>
      </c>
      <c r="F24" s="19">
        <v>3899792</v>
      </c>
      <c r="G24" s="19">
        <v>52172</v>
      </c>
      <c r="H24" s="19">
        <v>78681</v>
      </c>
      <c r="I24" s="20">
        <v>354115</v>
      </c>
      <c r="J24" s="23">
        <v>56</v>
      </c>
    </row>
    <row r="25" spans="1:10" ht="21.75" customHeight="1">
      <c r="A25" s="28">
        <v>57</v>
      </c>
      <c r="B25" s="19">
        <f t="shared" si="0"/>
        <v>5696526</v>
      </c>
      <c r="C25" s="19">
        <v>1174396</v>
      </c>
      <c r="D25" s="19">
        <f>2724+52167+972</f>
        <v>55863</v>
      </c>
      <c r="E25" s="19">
        <v>439369</v>
      </c>
      <c r="F25" s="19">
        <v>3599590</v>
      </c>
      <c r="G25" s="19">
        <v>37939</v>
      </c>
      <c r="H25" s="19">
        <v>70733</v>
      </c>
      <c r="I25" s="20">
        <v>318636</v>
      </c>
      <c r="J25" s="23">
        <v>57</v>
      </c>
    </row>
    <row r="26" spans="1:10" ht="21.75" customHeight="1">
      <c r="A26" s="28">
        <v>58</v>
      </c>
      <c r="B26" s="19">
        <f t="shared" si="0"/>
        <v>5149828</v>
      </c>
      <c r="C26" s="19">
        <v>1050771</v>
      </c>
      <c r="D26" s="19">
        <f>2509+39981+718</f>
        <v>43208</v>
      </c>
      <c r="E26" s="19">
        <v>360103</v>
      </c>
      <c r="F26" s="19">
        <v>3194767</v>
      </c>
      <c r="G26" s="19">
        <v>32690</v>
      </c>
      <c r="H26" s="19">
        <v>66537</v>
      </c>
      <c r="I26" s="20">
        <v>401752</v>
      </c>
      <c r="J26" s="23">
        <v>58</v>
      </c>
    </row>
    <row r="27" spans="1:10" ht="21.75" customHeight="1">
      <c r="A27" s="28">
        <v>59</v>
      </c>
      <c r="B27" s="19">
        <f t="shared" si="0"/>
        <v>5206143</v>
      </c>
      <c r="C27" s="19">
        <v>1048587</v>
      </c>
      <c r="D27" s="19">
        <f>958+22026+84+52</f>
        <v>23120</v>
      </c>
      <c r="E27" s="19">
        <v>308165</v>
      </c>
      <c r="F27" s="19">
        <v>3339159</v>
      </c>
      <c r="G27" s="19">
        <v>22083</v>
      </c>
      <c r="H27" s="19">
        <v>67522</v>
      </c>
      <c r="I27" s="20">
        <v>397507</v>
      </c>
      <c r="J27" s="23">
        <v>59</v>
      </c>
    </row>
    <row r="28" spans="1:10" ht="21.75" customHeight="1">
      <c r="A28" s="28">
        <v>60</v>
      </c>
      <c r="B28" s="19">
        <f t="shared" si="0"/>
        <v>4458188</v>
      </c>
      <c r="C28" s="19">
        <v>886180</v>
      </c>
      <c r="D28" s="19">
        <f>391+3780</f>
        <v>4171</v>
      </c>
      <c r="E28" s="19">
        <v>241517</v>
      </c>
      <c r="F28" s="19">
        <v>2901832</v>
      </c>
      <c r="G28" s="19">
        <v>5457</v>
      </c>
      <c r="H28" s="19">
        <v>61365</v>
      </c>
      <c r="I28" s="20">
        <v>357666</v>
      </c>
      <c r="J28" s="23">
        <v>60</v>
      </c>
    </row>
    <row r="29" spans="1:10" ht="21.75" customHeight="1">
      <c r="A29" s="28">
        <v>61</v>
      </c>
      <c r="B29" s="19">
        <f t="shared" si="0"/>
        <v>2593917</v>
      </c>
      <c r="C29" s="19">
        <v>572625</v>
      </c>
      <c r="D29" s="19">
        <f>233+4841</f>
        <v>5074</v>
      </c>
      <c r="E29" s="19">
        <v>148146</v>
      </c>
      <c r="F29" s="19">
        <v>1478096</v>
      </c>
      <c r="G29" s="19">
        <v>5231</v>
      </c>
      <c r="H29" s="19">
        <v>50138</v>
      </c>
      <c r="I29" s="20">
        <v>334607</v>
      </c>
      <c r="J29" s="23">
        <v>61</v>
      </c>
    </row>
    <row r="30" spans="1:10" ht="21.75" customHeight="1">
      <c r="A30" s="28">
        <v>62</v>
      </c>
      <c r="B30" s="19" t="s">
        <v>4</v>
      </c>
      <c r="C30" s="19" t="s">
        <v>4</v>
      </c>
      <c r="D30" s="19" t="s">
        <v>4</v>
      </c>
      <c r="E30" s="19" t="s">
        <v>4</v>
      </c>
      <c r="F30" s="19" t="s">
        <v>4</v>
      </c>
      <c r="G30" s="19" t="s">
        <v>4</v>
      </c>
      <c r="H30" s="19" t="s">
        <v>4</v>
      </c>
      <c r="I30" s="20" t="s">
        <v>4</v>
      </c>
      <c r="J30" s="23">
        <v>62</v>
      </c>
    </row>
    <row r="31" spans="1:10" ht="21.75" customHeight="1">
      <c r="A31" s="28">
        <v>63</v>
      </c>
      <c r="B31" s="19">
        <v>2277155</v>
      </c>
      <c r="C31" s="19" t="s">
        <v>4</v>
      </c>
      <c r="D31" s="19" t="s">
        <v>4</v>
      </c>
      <c r="E31" s="19" t="s">
        <v>4</v>
      </c>
      <c r="F31" s="19" t="s">
        <v>4</v>
      </c>
      <c r="G31" s="19" t="s">
        <v>4</v>
      </c>
      <c r="H31" s="19" t="s">
        <v>4</v>
      </c>
      <c r="I31" s="20" t="s">
        <v>4</v>
      </c>
      <c r="J31" s="23">
        <v>63</v>
      </c>
    </row>
    <row r="32" spans="1:10" ht="21.75" customHeight="1">
      <c r="A32" s="28" t="s">
        <v>5</v>
      </c>
      <c r="B32" s="19">
        <f>SUM(C32:I32)</f>
        <v>1964111</v>
      </c>
      <c r="C32" s="19">
        <v>593343</v>
      </c>
      <c r="D32" s="19">
        <v>3165</v>
      </c>
      <c r="E32" s="19">
        <v>145511</v>
      </c>
      <c r="F32" s="19">
        <v>709021</v>
      </c>
      <c r="G32" s="19">
        <v>1446</v>
      </c>
      <c r="H32" s="19">
        <v>34454</v>
      </c>
      <c r="I32" s="20">
        <v>477171</v>
      </c>
      <c r="J32" s="23" t="s">
        <v>5</v>
      </c>
    </row>
    <row r="33" spans="1:10" ht="21.75" customHeight="1">
      <c r="A33" s="29" t="s">
        <v>7</v>
      </c>
      <c r="B33" s="19">
        <f>SUM(C33:I33)</f>
        <v>2286864</v>
      </c>
      <c r="C33" s="19">
        <v>951291</v>
      </c>
      <c r="D33" s="19">
        <v>2440</v>
      </c>
      <c r="E33" s="19">
        <v>165514</v>
      </c>
      <c r="F33" s="19">
        <v>616004</v>
      </c>
      <c r="G33" s="19">
        <v>1930</v>
      </c>
      <c r="H33" s="19">
        <v>35576</v>
      </c>
      <c r="I33" s="20">
        <v>514109</v>
      </c>
      <c r="J33" s="24" t="s">
        <v>7</v>
      </c>
    </row>
    <row r="34" spans="1:10" ht="21.75" customHeight="1">
      <c r="A34" s="29" t="s">
        <v>8</v>
      </c>
      <c r="B34" s="19">
        <f>SUM(C34:I34)</f>
        <v>2264601</v>
      </c>
      <c r="C34" s="19">
        <v>941654</v>
      </c>
      <c r="D34" s="19">
        <v>1561</v>
      </c>
      <c r="E34" s="19">
        <v>177738</v>
      </c>
      <c r="F34" s="19">
        <v>596991</v>
      </c>
      <c r="G34" s="19">
        <v>1669</v>
      </c>
      <c r="H34" s="19">
        <v>41834</v>
      </c>
      <c r="I34" s="20">
        <v>503154</v>
      </c>
      <c r="J34" s="24" t="s">
        <v>8</v>
      </c>
    </row>
    <row r="35" spans="1:10" ht="21.75" customHeight="1">
      <c r="A35" s="30" t="s">
        <v>9</v>
      </c>
      <c r="B35" s="21">
        <v>2286996</v>
      </c>
      <c r="C35" s="21">
        <v>1050396</v>
      </c>
      <c r="D35" s="21">
        <v>0</v>
      </c>
      <c r="E35" s="21">
        <v>176948</v>
      </c>
      <c r="F35" s="21">
        <v>516059</v>
      </c>
      <c r="G35" s="21">
        <v>1688</v>
      </c>
      <c r="H35" s="21">
        <v>38754</v>
      </c>
      <c r="I35" s="22">
        <v>503151</v>
      </c>
      <c r="J35" s="25" t="s">
        <v>9</v>
      </c>
    </row>
    <row r="36" spans="1:10" ht="21.75" customHeight="1">
      <c r="A36" s="30" t="s">
        <v>10</v>
      </c>
      <c r="B36" s="21">
        <v>2067993</v>
      </c>
      <c r="C36" s="21">
        <v>932144</v>
      </c>
      <c r="D36" s="21">
        <v>298</v>
      </c>
      <c r="E36" s="21">
        <v>159711</v>
      </c>
      <c r="F36" s="21">
        <v>482030</v>
      </c>
      <c r="G36" s="21">
        <v>1770</v>
      </c>
      <c r="H36" s="21">
        <v>29487</v>
      </c>
      <c r="I36" s="22">
        <v>462553</v>
      </c>
      <c r="J36" s="25" t="s">
        <v>10</v>
      </c>
    </row>
    <row r="37" spans="1:10" ht="21.75" customHeight="1">
      <c r="A37" s="30" t="s">
        <v>11</v>
      </c>
      <c r="B37" s="21">
        <v>2009500</v>
      </c>
      <c r="C37" s="21">
        <v>861454</v>
      </c>
      <c r="D37" s="21">
        <v>0</v>
      </c>
      <c r="E37" s="21">
        <v>147078</v>
      </c>
      <c r="F37" s="21">
        <v>569130</v>
      </c>
      <c r="G37" s="21">
        <v>1681</v>
      </c>
      <c r="H37" s="21">
        <v>38818</v>
      </c>
      <c r="I37" s="22">
        <v>391339</v>
      </c>
      <c r="J37" s="25" t="s">
        <v>11</v>
      </c>
    </row>
    <row r="38" spans="1:10" ht="21.75" customHeight="1">
      <c r="A38" s="30" t="s">
        <v>12</v>
      </c>
      <c r="B38" s="21">
        <v>1688884</v>
      </c>
      <c r="C38" s="21">
        <v>591278</v>
      </c>
      <c r="D38" s="21">
        <v>112</v>
      </c>
      <c r="E38" s="21">
        <v>106507</v>
      </c>
      <c r="F38" s="21">
        <v>563786</v>
      </c>
      <c r="G38" s="21">
        <v>1635</v>
      </c>
      <c r="H38" s="21">
        <v>24161</v>
      </c>
      <c r="I38" s="22">
        <v>401405</v>
      </c>
      <c r="J38" s="25" t="s">
        <v>12</v>
      </c>
    </row>
    <row r="39" spans="1:10" ht="21.75" customHeight="1">
      <c r="A39" s="30" t="s">
        <v>13</v>
      </c>
      <c r="B39" s="21">
        <v>978578</v>
      </c>
      <c r="C39" s="21">
        <v>0</v>
      </c>
      <c r="D39" s="21">
        <v>0</v>
      </c>
      <c r="E39" s="21">
        <v>30485</v>
      </c>
      <c r="F39" s="21">
        <v>529584</v>
      </c>
      <c r="G39" s="21">
        <v>0</v>
      </c>
      <c r="H39" s="21">
        <v>0</v>
      </c>
      <c r="I39" s="22">
        <f>155+418354</f>
        <v>418509</v>
      </c>
      <c r="J39" s="25" t="s">
        <v>13</v>
      </c>
    </row>
    <row r="40" spans="1:10" ht="21.75" customHeight="1">
      <c r="A40" s="30" t="s">
        <v>14</v>
      </c>
      <c r="B40" s="21">
        <v>1054407</v>
      </c>
      <c r="C40" s="21">
        <v>0</v>
      </c>
      <c r="D40" s="21">
        <v>0</v>
      </c>
      <c r="E40" s="21">
        <v>27195</v>
      </c>
      <c r="F40" s="21">
        <v>582784</v>
      </c>
      <c r="G40" s="21">
        <v>0</v>
      </c>
      <c r="H40" s="21">
        <v>0</v>
      </c>
      <c r="I40" s="22">
        <f>186+444242</f>
        <v>444428</v>
      </c>
      <c r="J40" s="25" t="s">
        <v>14</v>
      </c>
    </row>
    <row r="41" spans="1:10" ht="21.75" customHeight="1">
      <c r="A41" s="31">
        <v>10</v>
      </c>
      <c r="B41" s="21">
        <v>983780</v>
      </c>
      <c r="C41" s="21">
        <v>0</v>
      </c>
      <c r="D41" s="21">
        <v>0</v>
      </c>
      <c r="E41" s="21">
        <v>23176</v>
      </c>
      <c r="F41" s="21">
        <v>564996</v>
      </c>
      <c r="G41" s="21">
        <v>0</v>
      </c>
      <c r="H41" s="21">
        <v>0</v>
      </c>
      <c r="I41" s="22">
        <v>395608</v>
      </c>
      <c r="J41" s="26">
        <v>10</v>
      </c>
    </row>
    <row r="42" spans="1:10" ht="21.75" customHeight="1">
      <c r="A42" s="31">
        <v>11</v>
      </c>
      <c r="B42" s="21">
        <v>960346</v>
      </c>
      <c r="C42" s="21">
        <v>0</v>
      </c>
      <c r="D42" s="21">
        <v>0</v>
      </c>
      <c r="E42" s="21">
        <v>16953</v>
      </c>
      <c r="F42" s="21">
        <v>585585</v>
      </c>
      <c r="G42" s="21">
        <v>0</v>
      </c>
      <c r="H42" s="21">
        <v>0</v>
      </c>
      <c r="I42" s="22">
        <v>357808</v>
      </c>
      <c r="J42" s="26">
        <v>11</v>
      </c>
    </row>
    <row r="43" spans="1:10" ht="21.75" customHeight="1">
      <c r="A43" s="31">
        <v>12</v>
      </c>
      <c r="B43" s="21">
        <v>880679</v>
      </c>
      <c r="C43" s="21">
        <v>0</v>
      </c>
      <c r="D43" s="21">
        <v>0</v>
      </c>
      <c r="E43" s="21">
        <v>15756</v>
      </c>
      <c r="F43" s="21">
        <v>475804</v>
      </c>
      <c r="G43" s="21">
        <v>0</v>
      </c>
      <c r="H43" s="21">
        <v>0</v>
      </c>
      <c r="I43" s="22">
        <v>389119</v>
      </c>
      <c r="J43" s="26">
        <v>12</v>
      </c>
    </row>
    <row r="44" spans="1:10" ht="21.75" customHeight="1">
      <c r="A44" s="31">
        <v>13</v>
      </c>
      <c r="B44" s="21">
        <v>925552</v>
      </c>
      <c r="C44" s="21">
        <v>0</v>
      </c>
      <c r="D44" s="21">
        <v>0</v>
      </c>
      <c r="E44" s="21">
        <v>16940</v>
      </c>
      <c r="F44" s="21">
        <v>491556</v>
      </c>
      <c r="G44" s="21">
        <v>0</v>
      </c>
      <c r="H44" s="21">
        <v>0</v>
      </c>
      <c r="I44" s="22">
        <v>417056</v>
      </c>
      <c r="J44" s="26">
        <v>13</v>
      </c>
    </row>
    <row r="45" spans="1:10" ht="21.75" customHeight="1">
      <c r="A45" s="31">
        <v>14</v>
      </c>
      <c r="B45" s="21">
        <v>844738</v>
      </c>
      <c r="C45" s="21">
        <v>0</v>
      </c>
      <c r="D45" s="21">
        <v>0</v>
      </c>
      <c r="E45" s="21">
        <v>14761</v>
      </c>
      <c r="F45" s="21">
        <v>373832</v>
      </c>
      <c r="G45" s="21">
        <v>0</v>
      </c>
      <c r="H45" s="21">
        <v>0</v>
      </c>
      <c r="I45" s="22">
        <v>456145</v>
      </c>
      <c r="J45" s="26">
        <v>14</v>
      </c>
    </row>
    <row r="46" spans="1:10" ht="21.75" customHeight="1">
      <c r="A46" s="31">
        <v>15</v>
      </c>
      <c r="B46" s="21">
        <v>856605</v>
      </c>
      <c r="C46" s="21">
        <v>0</v>
      </c>
      <c r="D46" s="21">
        <v>0</v>
      </c>
      <c r="E46" s="21">
        <v>16990</v>
      </c>
      <c r="F46" s="21">
        <v>380402</v>
      </c>
      <c r="G46" s="21">
        <v>0</v>
      </c>
      <c r="H46" s="21">
        <v>0</v>
      </c>
      <c r="I46" s="22">
        <v>459213</v>
      </c>
      <c r="J46" s="26">
        <v>15</v>
      </c>
    </row>
    <row r="47" spans="1:10" ht="21.75" customHeight="1">
      <c r="A47" s="31">
        <v>16</v>
      </c>
      <c r="B47" s="21">
        <v>495249</v>
      </c>
      <c r="C47" s="21">
        <v>0</v>
      </c>
      <c r="D47" s="21">
        <v>0</v>
      </c>
      <c r="E47" s="21">
        <v>13626</v>
      </c>
      <c r="F47" s="21">
        <v>1938</v>
      </c>
      <c r="G47" s="21">
        <v>0</v>
      </c>
      <c r="H47" s="21">
        <v>0</v>
      </c>
      <c r="I47" s="22">
        <v>479685</v>
      </c>
      <c r="J47" s="26">
        <v>16</v>
      </c>
    </row>
    <row r="48" spans="1:10" ht="21.75" customHeight="1">
      <c r="A48" s="31">
        <v>17</v>
      </c>
      <c r="B48" s="21">
        <f>SUM(C48:I48)</f>
        <v>563649</v>
      </c>
      <c r="C48" s="21">
        <v>0</v>
      </c>
      <c r="D48" s="21">
        <v>0</v>
      </c>
      <c r="E48" s="21">
        <v>11387</v>
      </c>
      <c r="F48" s="21">
        <v>2074</v>
      </c>
      <c r="G48" s="21">
        <v>0</v>
      </c>
      <c r="H48" s="21">
        <v>0</v>
      </c>
      <c r="I48" s="22">
        <v>550188</v>
      </c>
      <c r="J48" s="26">
        <v>17</v>
      </c>
    </row>
    <row r="49" spans="1:10" ht="21.75" customHeight="1">
      <c r="A49" s="31">
        <v>18</v>
      </c>
      <c r="B49" s="21">
        <v>600037</v>
      </c>
      <c r="C49" s="21">
        <v>0</v>
      </c>
      <c r="D49" s="21">
        <v>0</v>
      </c>
      <c r="E49" s="21">
        <v>13895</v>
      </c>
      <c r="F49" s="21">
        <v>2040</v>
      </c>
      <c r="G49" s="21">
        <v>0</v>
      </c>
      <c r="H49" s="21">
        <v>0</v>
      </c>
      <c r="I49" s="22">
        <v>584102</v>
      </c>
      <c r="J49" s="26">
        <v>18</v>
      </c>
    </row>
    <row r="50" spans="1:10" ht="21.75" customHeight="1">
      <c r="A50" s="31">
        <v>19</v>
      </c>
      <c r="B50" s="21">
        <v>666221</v>
      </c>
      <c r="C50" s="21">
        <v>0</v>
      </c>
      <c r="D50" s="21">
        <v>0</v>
      </c>
      <c r="E50" s="21">
        <v>13471</v>
      </c>
      <c r="F50" s="21">
        <v>0</v>
      </c>
      <c r="G50" s="21">
        <v>0</v>
      </c>
      <c r="H50" s="21">
        <v>0</v>
      </c>
      <c r="I50" s="22">
        <v>652750</v>
      </c>
      <c r="J50" s="26">
        <v>19</v>
      </c>
    </row>
    <row r="51" spans="1:10" ht="21.75" customHeight="1">
      <c r="A51" s="31">
        <v>20</v>
      </c>
      <c r="B51" s="21">
        <v>623180</v>
      </c>
      <c r="C51" s="21">
        <v>0</v>
      </c>
      <c r="D51" s="21">
        <v>0</v>
      </c>
      <c r="E51" s="21">
        <v>11089</v>
      </c>
      <c r="F51" s="21">
        <v>0</v>
      </c>
      <c r="G51" s="21">
        <v>0</v>
      </c>
      <c r="H51" s="21">
        <v>0</v>
      </c>
      <c r="I51" s="22">
        <v>612091</v>
      </c>
      <c r="J51" s="26">
        <v>20</v>
      </c>
    </row>
    <row r="52" spans="1:10" ht="21.75" customHeight="1">
      <c r="A52" s="31">
        <v>21</v>
      </c>
      <c r="B52" s="21">
        <v>568329</v>
      </c>
      <c r="C52" s="21">
        <v>0</v>
      </c>
      <c r="D52" s="21">
        <v>0</v>
      </c>
      <c r="E52" s="21">
        <v>3126</v>
      </c>
      <c r="F52" s="21">
        <v>0</v>
      </c>
      <c r="G52" s="21">
        <v>0</v>
      </c>
      <c r="H52" s="21">
        <v>0</v>
      </c>
      <c r="I52" s="22">
        <v>565203</v>
      </c>
      <c r="J52" s="26">
        <v>21</v>
      </c>
    </row>
    <row r="53" spans="1:10" ht="21.75" customHeight="1">
      <c r="A53" s="31">
        <v>22</v>
      </c>
      <c r="B53" s="21">
        <v>618969</v>
      </c>
      <c r="C53" s="21">
        <v>0</v>
      </c>
      <c r="D53" s="21">
        <v>0</v>
      </c>
      <c r="E53" s="21">
        <v>2703</v>
      </c>
      <c r="F53" s="21">
        <v>0</v>
      </c>
      <c r="G53" s="21">
        <v>0</v>
      </c>
      <c r="H53" s="21">
        <v>0</v>
      </c>
      <c r="I53" s="22">
        <v>616266</v>
      </c>
      <c r="J53" s="26">
        <v>22</v>
      </c>
    </row>
    <row r="54" spans="1:10" ht="21.75" customHeight="1" thickBot="1">
      <c r="A54" s="32"/>
      <c r="B54" s="6"/>
      <c r="C54" s="6"/>
      <c r="D54" s="6"/>
      <c r="E54" s="6"/>
      <c r="F54" s="6"/>
      <c r="G54" s="6"/>
      <c r="H54" s="6"/>
      <c r="I54" s="7"/>
      <c r="J54" s="27"/>
    </row>
    <row r="55" spans="1:9" ht="13.5" customHeight="1">
      <c r="A55" s="8" t="s">
        <v>6</v>
      </c>
      <c r="G55"/>
      <c r="H55"/>
      <c r="I55"/>
    </row>
    <row r="56" spans="1:9" ht="13.5" customHeight="1">
      <c r="A56" s="8" t="s">
        <v>24</v>
      </c>
      <c r="G56"/>
      <c r="H56"/>
      <c r="I56"/>
    </row>
    <row r="57" spans="7:9" ht="17.25">
      <c r="G57"/>
      <c r="H57"/>
      <c r="I57"/>
    </row>
  </sheetData>
  <sheetProtection/>
  <mergeCells count="2">
    <mergeCell ref="A3:A5"/>
    <mergeCell ref="J3:J5"/>
  </mergeCells>
  <printOptions horizontalCentered="1"/>
  <pageMargins left="1.1811023622047245" right="0.7874015748031497" top="0.984251968503937" bottom="0.984251968503937" header="0.5118110236220472" footer="0.5118110236220472"/>
  <pageSetup fitToHeight="1" fitToWidth="1" horizontalDpi="600" verticalDpi="600" orientation="landscape" paperSize="8" scale="67" r:id="rId1"/>
  <headerFooter alignWithMargins="0">
    <oddFooter>&amp;R&amp;A</oddFooter>
  </headerFooter>
  <ignoredErrors>
    <ignoredError sqref="B4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J21"/>
  <sheetViews>
    <sheetView showGridLines="0"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F20" sqref="F20"/>
    </sheetView>
  </sheetViews>
  <sheetFormatPr defaultColWidth="10.66015625" defaultRowHeight="18"/>
  <cols>
    <col min="1" max="1" width="12.66015625" style="4" customWidth="1"/>
    <col min="2" max="9" width="13.08203125" style="1" customWidth="1"/>
    <col min="10" max="10" width="12.66015625" style="4" customWidth="1"/>
    <col min="11" max="16384" width="10.66015625" style="1" customWidth="1"/>
  </cols>
  <sheetData>
    <row r="1" spans="2:5" ht="21.75" customHeight="1">
      <c r="B1" s="9" t="s">
        <v>23</v>
      </c>
      <c r="C1" s="2"/>
      <c r="D1" s="2"/>
      <c r="E1" s="2"/>
    </row>
    <row r="2" spans="1:10" ht="21.75" customHeight="1" thickBot="1">
      <c r="A2" s="5"/>
      <c r="B2" s="3"/>
      <c r="C2" s="3"/>
      <c r="D2" s="3"/>
      <c r="E2" s="3"/>
      <c r="F2" s="3"/>
      <c r="G2" s="3"/>
      <c r="H2" s="3"/>
      <c r="I2" s="3"/>
      <c r="J2" s="6" t="s">
        <v>16</v>
      </c>
    </row>
    <row r="3" spans="1:10" ht="13.5">
      <c r="A3" s="34" t="s">
        <v>15</v>
      </c>
      <c r="B3" s="10" t="s">
        <v>17</v>
      </c>
      <c r="C3" s="11" t="s">
        <v>18</v>
      </c>
      <c r="D3" s="11" t="s">
        <v>19</v>
      </c>
      <c r="E3" s="11" t="s">
        <v>20</v>
      </c>
      <c r="F3" s="11" t="s">
        <v>0</v>
      </c>
      <c r="G3" s="11" t="s">
        <v>1</v>
      </c>
      <c r="H3" s="11" t="s">
        <v>2</v>
      </c>
      <c r="I3" s="12" t="s">
        <v>22</v>
      </c>
      <c r="J3" s="37" t="s">
        <v>15</v>
      </c>
    </row>
    <row r="4" spans="1:10" ht="13.5">
      <c r="A4" s="35"/>
      <c r="B4" s="13"/>
      <c r="C4" s="14"/>
      <c r="D4" s="11"/>
      <c r="E4" s="11"/>
      <c r="F4" s="14"/>
      <c r="G4" s="14"/>
      <c r="H4" s="11" t="s">
        <v>21</v>
      </c>
      <c r="I4" s="15"/>
      <c r="J4" s="38"/>
    </row>
    <row r="5" spans="1:10" ht="14.25" thickBot="1">
      <c r="A5" s="36"/>
      <c r="B5" s="16">
        <v>1</v>
      </c>
      <c r="C5" s="17">
        <v>2</v>
      </c>
      <c r="D5" s="17">
        <v>3</v>
      </c>
      <c r="E5" s="17">
        <v>4</v>
      </c>
      <c r="F5" s="17">
        <v>5</v>
      </c>
      <c r="G5" s="17">
        <v>6</v>
      </c>
      <c r="H5" s="17">
        <v>7</v>
      </c>
      <c r="I5" s="18">
        <v>8</v>
      </c>
      <c r="J5" s="39"/>
    </row>
    <row r="6" spans="1:10" ht="21.75" customHeight="1">
      <c r="A6" s="31" t="s">
        <v>25</v>
      </c>
      <c r="B6" s="21">
        <v>615312</v>
      </c>
      <c r="C6" s="21">
        <v>9885</v>
      </c>
      <c r="D6" s="21">
        <v>29795</v>
      </c>
      <c r="E6" s="21">
        <v>235149</v>
      </c>
      <c r="F6" s="21">
        <v>121385</v>
      </c>
      <c r="G6" s="21">
        <v>23595</v>
      </c>
      <c r="H6" s="21">
        <v>17435</v>
      </c>
      <c r="I6" s="22">
        <v>178068</v>
      </c>
      <c r="J6" s="26" t="s">
        <v>25</v>
      </c>
    </row>
    <row r="7" spans="1:10" ht="21.75" customHeight="1">
      <c r="A7" s="31">
        <v>24</v>
      </c>
      <c r="B7" s="21">
        <v>616456</v>
      </c>
      <c r="C7" s="21">
        <v>9830</v>
      </c>
      <c r="D7" s="21">
        <v>29335</v>
      </c>
      <c r="E7" s="21">
        <v>232384</v>
      </c>
      <c r="F7" s="21">
        <v>117890</v>
      </c>
      <c r="G7" s="21">
        <v>28005</v>
      </c>
      <c r="H7" s="21">
        <v>19780</v>
      </c>
      <c r="I7" s="22">
        <v>179232</v>
      </c>
      <c r="J7" s="26">
        <v>24</v>
      </c>
    </row>
    <row r="8" spans="1:10" ht="21.75" customHeight="1">
      <c r="A8" s="31">
        <v>25</v>
      </c>
      <c r="B8" s="21">
        <v>627256</v>
      </c>
      <c r="C8" s="21">
        <v>14080</v>
      </c>
      <c r="D8" s="21">
        <v>25575</v>
      </c>
      <c r="E8" s="21">
        <v>232083</v>
      </c>
      <c r="F8" s="21">
        <v>122760</v>
      </c>
      <c r="G8" s="21">
        <v>32215</v>
      </c>
      <c r="H8" s="21">
        <v>23665</v>
      </c>
      <c r="I8" s="22">
        <v>176878</v>
      </c>
      <c r="J8" s="26">
        <v>25</v>
      </c>
    </row>
    <row r="9" spans="1:10" ht="21.75" customHeight="1">
      <c r="A9" s="31">
        <v>26</v>
      </c>
      <c r="B9" s="21">
        <v>544616</v>
      </c>
      <c r="C9" s="21">
        <v>10760</v>
      </c>
      <c r="D9" s="21">
        <v>34620</v>
      </c>
      <c r="E9" s="21">
        <v>173109</v>
      </c>
      <c r="F9" s="21">
        <v>126675</v>
      </c>
      <c r="G9" s="21">
        <v>34640</v>
      </c>
      <c r="H9" s="21">
        <v>27260</v>
      </c>
      <c r="I9" s="22">
        <v>137552</v>
      </c>
      <c r="J9" s="26">
        <v>26</v>
      </c>
    </row>
    <row r="10" spans="1:10" ht="21.75" customHeight="1">
      <c r="A10" s="31">
        <v>27</v>
      </c>
      <c r="B10" s="21">
        <v>544622</v>
      </c>
      <c r="C10" s="21">
        <v>11625</v>
      </c>
      <c r="D10" s="21">
        <v>29430</v>
      </c>
      <c r="E10" s="21">
        <v>175869</v>
      </c>
      <c r="F10" s="21">
        <v>124905</v>
      </c>
      <c r="G10" s="21">
        <v>36575</v>
      </c>
      <c r="H10" s="21">
        <v>29970</v>
      </c>
      <c r="I10" s="22">
        <v>136248</v>
      </c>
      <c r="J10" s="26">
        <v>27</v>
      </c>
    </row>
    <row r="11" spans="1:10" ht="21.75" customHeight="1">
      <c r="A11" s="31">
        <v>28</v>
      </c>
      <c r="B11" s="21">
        <v>584166</v>
      </c>
      <c r="C11" s="21">
        <v>12250</v>
      </c>
      <c r="D11" s="21">
        <v>26680</v>
      </c>
      <c r="E11" s="21">
        <v>199261</v>
      </c>
      <c r="F11" s="21">
        <v>115165</v>
      </c>
      <c r="G11" s="21">
        <v>37500</v>
      </c>
      <c r="H11" s="21">
        <v>37045</v>
      </c>
      <c r="I11" s="22">
        <v>156265</v>
      </c>
      <c r="J11" s="26">
        <v>28</v>
      </c>
    </row>
    <row r="12" spans="1:10" ht="21.75" customHeight="1">
      <c r="A12" s="31">
        <v>29</v>
      </c>
      <c r="B12" s="21">
        <v>638188</v>
      </c>
      <c r="C12" s="21">
        <v>12225</v>
      </c>
      <c r="D12" s="21">
        <v>25990</v>
      </c>
      <c r="E12" s="21">
        <v>229663</v>
      </c>
      <c r="F12" s="21">
        <v>116080</v>
      </c>
      <c r="G12" s="21">
        <v>31575</v>
      </c>
      <c r="H12" s="21">
        <v>36590</v>
      </c>
      <c r="I12" s="22">
        <v>186065</v>
      </c>
      <c r="J12" s="26">
        <v>29</v>
      </c>
    </row>
    <row r="13" spans="1:10" ht="21.75" customHeight="1">
      <c r="A13" s="31">
        <v>30</v>
      </c>
      <c r="B13" s="21">
        <v>435545</v>
      </c>
      <c r="C13" s="21">
        <v>8285</v>
      </c>
      <c r="D13" s="21">
        <v>14925</v>
      </c>
      <c r="E13" s="21">
        <v>156598</v>
      </c>
      <c r="F13" s="21">
        <v>80140</v>
      </c>
      <c r="G13" s="21">
        <v>25745</v>
      </c>
      <c r="H13" s="21">
        <v>19950</v>
      </c>
      <c r="I13" s="22">
        <v>129902</v>
      </c>
      <c r="J13" s="26">
        <v>30</v>
      </c>
    </row>
    <row r="14" spans="1:10" ht="21.75" customHeight="1">
      <c r="A14" s="31" t="s">
        <v>27</v>
      </c>
      <c r="B14" s="21">
        <v>569915</v>
      </c>
      <c r="C14" s="21">
        <v>9335</v>
      </c>
      <c r="D14" s="21">
        <v>22145</v>
      </c>
      <c r="E14" s="21">
        <v>241522</v>
      </c>
      <c r="F14" s="21">
        <v>103100</v>
      </c>
      <c r="G14" s="21">
        <v>25630</v>
      </c>
      <c r="H14" s="21">
        <v>22210</v>
      </c>
      <c r="I14" s="22">
        <v>145973</v>
      </c>
      <c r="J14" s="26" t="s">
        <v>27</v>
      </c>
    </row>
    <row r="15" spans="1:10" ht="21.75" customHeight="1">
      <c r="A15" s="30" t="s">
        <v>28</v>
      </c>
      <c r="B15" s="21">
        <v>511718</v>
      </c>
      <c r="C15" s="21">
        <v>7815</v>
      </c>
      <c r="D15" s="21">
        <v>23050</v>
      </c>
      <c r="E15" s="21">
        <v>221467</v>
      </c>
      <c r="F15" s="21">
        <v>90700</v>
      </c>
      <c r="G15" s="21">
        <v>25610</v>
      </c>
      <c r="H15" s="21">
        <v>23005</v>
      </c>
      <c r="I15" s="22">
        <v>120071</v>
      </c>
      <c r="J15" s="33" t="s">
        <v>29</v>
      </c>
    </row>
    <row r="16" spans="1:10" ht="21.75" customHeight="1">
      <c r="A16" s="30" t="s">
        <v>30</v>
      </c>
      <c r="B16" s="21">
        <v>453467</v>
      </c>
      <c r="C16" s="21">
        <v>9900</v>
      </c>
      <c r="D16" s="21">
        <v>21730</v>
      </c>
      <c r="E16" s="21">
        <v>165913</v>
      </c>
      <c r="F16" s="21">
        <v>78020</v>
      </c>
      <c r="G16" s="21">
        <v>22890</v>
      </c>
      <c r="H16" s="21">
        <v>23780</v>
      </c>
      <c r="I16" s="22">
        <v>131234</v>
      </c>
      <c r="J16" s="33" t="s">
        <v>30</v>
      </c>
    </row>
    <row r="17" spans="1:10" ht="21.75" customHeight="1">
      <c r="A17" s="30" t="s">
        <v>31</v>
      </c>
      <c r="B17" s="21">
        <v>487852</v>
      </c>
      <c r="C17" s="21">
        <v>8605</v>
      </c>
      <c r="D17" s="21">
        <v>20710</v>
      </c>
      <c r="E17" s="21">
        <v>188453</v>
      </c>
      <c r="F17" s="21">
        <v>80240</v>
      </c>
      <c r="G17" s="21">
        <v>25875</v>
      </c>
      <c r="H17" s="21">
        <v>21825</v>
      </c>
      <c r="I17" s="22">
        <v>142144</v>
      </c>
      <c r="J17" s="33" t="s">
        <v>31</v>
      </c>
    </row>
    <row r="18" spans="1:10" ht="21.75" customHeight="1" thickBot="1">
      <c r="A18" s="32"/>
      <c r="B18" s="6"/>
      <c r="C18" s="6"/>
      <c r="D18" s="6"/>
      <c r="E18" s="6"/>
      <c r="F18" s="6"/>
      <c r="G18" s="6"/>
      <c r="H18" s="6"/>
      <c r="I18" s="7"/>
      <c r="J18" s="27"/>
    </row>
    <row r="19" spans="1:9" ht="13.5" customHeight="1">
      <c r="A19" s="8" t="s">
        <v>6</v>
      </c>
      <c r="G19"/>
      <c r="H19"/>
      <c r="I19"/>
    </row>
    <row r="20" spans="1:9" ht="13.5" customHeight="1">
      <c r="A20" s="8" t="s">
        <v>26</v>
      </c>
      <c r="G20"/>
      <c r="H20"/>
      <c r="I20"/>
    </row>
    <row r="21" spans="7:9" ht="17.25">
      <c r="G21"/>
      <c r="H21"/>
      <c r="I21"/>
    </row>
  </sheetData>
  <sheetProtection/>
  <mergeCells count="2">
    <mergeCell ref="A3:A5"/>
    <mergeCell ref="J3:J5"/>
  </mergeCells>
  <printOptions horizontalCentered="1"/>
  <pageMargins left="1.1811023622047245" right="0.7874015748031497" top="0.984251968503937" bottom="0.984251968503937" header="0.5118110236220472" footer="0.5118110236220472"/>
  <pageSetup fitToHeight="1" fitToWidth="1" horizontalDpi="600" verticalDpi="600" orientation="landscape" paperSize="8" r:id="rId1"/>
  <headerFooter alignWithMargins="0">
    <oddFooter>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北九州市</cp:lastModifiedBy>
  <cp:lastPrinted>2023-02-06T02:53:37Z</cp:lastPrinted>
  <dcterms:modified xsi:type="dcterms:W3CDTF">2024-01-11T02:03:06Z</dcterms:modified>
  <cp:category/>
  <cp:version/>
  <cp:contentType/>
  <cp:contentStatus/>
</cp:coreProperties>
</file>